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savinovskyi\Desktop\"/>
    </mc:Choice>
  </mc:AlternateContent>
  <xr:revisionPtr revIDLastSave="0" documentId="8_{619868D1-CFC0-407D-8027-877C7CC6D9F7}" xr6:coauthVersionLast="31" xr6:coauthVersionMax="31" xr10:uidLastSave="{00000000-0000-0000-0000-000000000000}"/>
  <bookViews>
    <workbookView xWindow="0" yWindow="0" windowWidth="38400" windowHeight="14025" xr2:uid="{C96D88B6-104B-4F4E-A0F1-979FAD819264}"/>
  </bookViews>
  <sheets>
    <sheet name="Лист1" sheetId="1" r:id="rId1"/>
    <sheet name="Лист1 (2)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2" l="1"/>
  <c r="Q10" i="2"/>
  <c r="Q8" i="2"/>
  <c r="Q9" i="2" s="1"/>
  <c r="M8" i="2"/>
  <c r="M9" i="2" s="1"/>
  <c r="I8" i="2"/>
  <c r="I9" i="2" s="1"/>
  <c r="E8" i="2"/>
  <c r="E9" i="2" s="1"/>
  <c r="D8" i="2"/>
  <c r="D9" i="2" s="1"/>
  <c r="Q6" i="2"/>
  <c r="P6" i="2"/>
  <c r="P8" i="2" s="1"/>
  <c r="P9" i="2" s="1"/>
  <c r="O6" i="2"/>
  <c r="O8" i="2" s="1"/>
  <c r="O9" i="2" s="1"/>
  <c r="N6" i="2"/>
  <c r="N8" i="2" s="1"/>
  <c r="N9" i="2" s="1"/>
  <c r="M6" i="2"/>
  <c r="L6" i="2"/>
  <c r="L8" i="2" s="1"/>
  <c r="L9" i="2" s="1"/>
  <c r="K6" i="2"/>
  <c r="K8" i="2" s="1"/>
  <c r="K9" i="2" s="1"/>
  <c r="J6" i="2"/>
  <c r="J8" i="2" s="1"/>
  <c r="J9" i="2" s="1"/>
  <c r="I6" i="2"/>
  <c r="H6" i="2"/>
  <c r="H8" i="2" s="1"/>
  <c r="H9" i="2" s="1"/>
  <c r="G6" i="2"/>
  <c r="G8" i="2" s="1"/>
  <c r="G9" i="2" s="1"/>
  <c r="F6" i="2"/>
  <c r="F8" i="2" s="1"/>
  <c r="F9" i="2" s="1"/>
  <c r="E6" i="2"/>
  <c r="C6" i="2"/>
  <c r="C8" i="2" s="1"/>
  <c r="C9" i="2" s="1"/>
  <c r="B6" i="2"/>
  <c r="Q5" i="2"/>
  <c r="O5" i="2"/>
  <c r="M5" i="2"/>
  <c r="K5" i="2"/>
  <c r="I5" i="2"/>
  <c r="G5" i="2"/>
  <c r="E5" i="2"/>
  <c r="C5" i="2"/>
  <c r="O11" i="2" l="1"/>
  <c r="O10" i="2"/>
  <c r="Q6" i="1"/>
  <c r="Q8" i="1" s="1"/>
  <c r="Q9" i="1" s="1"/>
  <c r="P6" i="1"/>
  <c r="P8" i="1" s="1"/>
  <c r="P9" i="1" s="1"/>
  <c r="O6" i="1"/>
  <c r="O8" i="1" s="1"/>
  <c r="O9" i="1" s="1"/>
  <c r="N6" i="1"/>
  <c r="N8" i="1" s="1"/>
  <c r="N9" i="1" s="1"/>
  <c r="M6" i="1"/>
  <c r="M8" i="1" s="1"/>
  <c r="M9" i="1" s="1"/>
  <c r="L6" i="1"/>
  <c r="L8" i="1" s="1"/>
  <c r="L9" i="1" s="1"/>
  <c r="K6" i="1"/>
  <c r="K8" i="1" s="1"/>
  <c r="K9" i="1" s="1"/>
  <c r="J6" i="1"/>
  <c r="J8" i="1" s="1"/>
  <c r="J9" i="1" s="1"/>
  <c r="I6" i="1"/>
  <c r="I8" i="1" s="1"/>
  <c r="I9" i="1" s="1"/>
  <c r="H6" i="1"/>
  <c r="H8" i="1" s="1"/>
  <c r="H9" i="1" s="1"/>
  <c r="G6" i="1"/>
  <c r="G8" i="1" s="1"/>
  <c r="G9" i="1" s="1"/>
  <c r="F6" i="1"/>
  <c r="F8" i="1" s="1"/>
  <c r="F9" i="1" s="1"/>
  <c r="Q10" i="1" s="1"/>
  <c r="E6" i="1"/>
  <c r="E8" i="1" s="1"/>
  <c r="E9" i="1" s="1"/>
  <c r="Q11" i="1" s="1"/>
  <c r="D8" i="1"/>
  <c r="D9" i="1" s="1"/>
  <c r="Q12" i="1" s="1"/>
  <c r="C6" i="1"/>
  <c r="C8" i="1" s="1"/>
  <c r="C9" i="1" s="1"/>
  <c r="Q13" i="1" s="1"/>
  <c r="B6" i="1"/>
  <c r="Q5" i="1"/>
  <c r="O5" i="1"/>
  <c r="M5" i="1"/>
  <c r="K5" i="1"/>
  <c r="I5" i="1"/>
  <c r="G5" i="1"/>
  <c r="E5" i="1"/>
  <c r="C5" i="1"/>
  <c r="O11" i="1" l="1"/>
  <c r="O10" i="1"/>
</calcChain>
</file>

<file path=xl/sharedStrings.xml><?xml version="1.0" encoding="utf-8"?>
<sst xmlns="http://schemas.openxmlformats.org/spreadsheetml/2006/main" count="60" uniqueCount="17">
  <si>
    <t>Наименование</t>
  </si>
  <si>
    <t>Январь</t>
  </si>
  <si>
    <t>Февраль</t>
  </si>
  <si>
    <t>Март</t>
  </si>
  <si>
    <t>Апрель</t>
  </si>
  <si>
    <t>Август</t>
  </si>
  <si>
    <t>Доходность в мес.</t>
  </si>
  <si>
    <t>Доходность в год</t>
  </si>
  <si>
    <t>Бета</t>
  </si>
  <si>
    <t>Выручка</t>
  </si>
  <si>
    <t>Доход</t>
  </si>
  <si>
    <t>Средняя выручка</t>
  </si>
  <si>
    <t>альфа</t>
  </si>
  <si>
    <t>Средневзвешенная доходность АЛЬФА за 7 мес.</t>
  </si>
  <si>
    <t>Средневзвешенная доходность Бета за 6 мес.</t>
  </si>
  <si>
    <t>ДОЛЖНО ПОЛУЧИТСЯ (АЛЬФА)</t>
  </si>
  <si>
    <t>ДОЛЖНО ПОЛУЧИТСЯ (БЕТА)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</si>
</sst>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4" fontId="0" fillId="0" borderId="0" xfId="0" applyNumberFormat="1"/>
    <xf numFmtId="10" fontId="0" fillId="0" borderId="0" xfId="1" applyNumberFormat="1" applyFont="1"/>
    <xf numFmtId="0" fontId="4" fillId="4" borderId="0" xfId="0" applyFont="1" applyFill="1"/>
    <xf numFmtId="10" fontId="0" fillId="4" borderId="0" xfId="1" applyNumberFormat="1" applyFont="1" applyFill="1"/>
    <xf numFmtId="10" fontId="4" fillId="4" borderId="0" xfId="1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0" fontId="4" fillId="5" borderId="0" xfId="1" applyNumberFormat="1" applyFont="1" applyFill="1"/>
    <xf numFmtId="0" fontId="0" fillId="0" borderId="0" xfId="0" applyAlignment="1">
      <alignment wrapText="1"/>
    </xf>
    <xf numFmtId="10" fontId="4" fillId="6" borderId="0" xfId="1" applyNumberFormat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CF53-2A30-4E6F-8F08-2997C06231F3}">
  <dimension ref="A1:Q15"/>
  <sheetViews>
    <sheetView tabSelected="1" workbookViewId="0">
      <selection activeCell="Q13" sqref="Q13"/>
    </sheetView>
  </sheetViews>
  <sheetFormatPr defaultRowHeight="15" x14ac:dyDescent="0.25"/>
  <cols>
    <col min="1" max="1" width="30.85546875" customWidth="1"/>
    <col min="2" max="7" width="22" customWidth="1"/>
    <col min="8" max="8" width="18.5703125" bestFit="1" customWidth="1"/>
    <col min="9" max="9" width="19" bestFit="1" customWidth="1"/>
    <col min="10" max="10" width="18.5703125" bestFit="1" customWidth="1"/>
    <col min="11" max="11" width="19" bestFit="1" customWidth="1"/>
    <col min="12" max="12" width="18.5703125" bestFit="1" customWidth="1"/>
    <col min="13" max="13" width="19" bestFit="1" customWidth="1"/>
    <col min="14" max="14" width="18.5703125" bestFit="1" customWidth="1"/>
    <col min="15" max="15" width="19" bestFit="1" customWidth="1"/>
    <col min="16" max="16" width="30" customWidth="1"/>
    <col min="17" max="17" width="19" bestFit="1" customWidth="1"/>
  </cols>
  <sheetData>
    <row r="1" spans="1:17" x14ac:dyDescent="0.25">
      <c r="A1" s="15" t="s">
        <v>0</v>
      </c>
      <c r="B1" s="13" t="s">
        <v>1</v>
      </c>
      <c r="C1" s="14"/>
      <c r="D1" s="13" t="s">
        <v>2</v>
      </c>
      <c r="E1" s="14"/>
      <c r="F1" s="13" t="s">
        <v>3</v>
      </c>
      <c r="G1" s="14"/>
      <c r="H1" s="13" t="s">
        <v>4</v>
      </c>
      <c r="I1" s="14"/>
      <c r="J1" s="11">
        <v>43251</v>
      </c>
      <c r="K1" s="12"/>
      <c r="L1" s="11">
        <v>43281</v>
      </c>
      <c r="M1" s="12"/>
      <c r="N1" s="11">
        <v>43311</v>
      </c>
      <c r="O1" s="12"/>
      <c r="P1" s="11" t="s">
        <v>5</v>
      </c>
      <c r="Q1" s="12"/>
    </row>
    <row r="2" spans="1:17" x14ac:dyDescent="0.25">
      <c r="A2" s="16"/>
      <c r="B2" s="1" t="s">
        <v>12</v>
      </c>
      <c r="C2" s="1" t="s">
        <v>8</v>
      </c>
      <c r="D2" s="1" t="s">
        <v>12</v>
      </c>
      <c r="E2" s="1" t="s">
        <v>8</v>
      </c>
      <c r="F2" s="1" t="s">
        <v>12</v>
      </c>
      <c r="G2" s="1" t="s">
        <v>8</v>
      </c>
      <c r="H2" s="1" t="s">
        <v>12</v>
      </c>
      <c r="I2" s="1" t="s">
        <v>8</v>
      </c>
      <c r="J2" s="1" t="s">
        <v>12</v>
      </c>
      <c r="K2" s="1" t="s">
        <v>8</v>
      </c>
      <c r="L2" s="1" t="s">
        <v>12</v>
      </c>
      <c r="M2" s="1" t="s">
        <v>8</v>
      </c>
      <c r="N2" s="1" t="s">
        <v>12</v>
      </c>
      <c r="O2" s="1" t="s">
        <v>8</v>
      </c>
      <c r="P2" s="1" t="s">
        <v>12</v>
      </c>
      <c r="Q2" s="1" t="s">
        <v>8</v>
      </c>
    </row>
    <row r="3" spans="1:17" x14ac:dyDescent="0.25">
      <c r="A3" s="2" t="s">
        <v>9</v>
      </c>
      <c r="B3" s="3">
        <v>0</v>
      </c>
      <c r="C3" s="3">
        <v>1784439000</v>
      </c>
      <c r="D3" s="3">
        <v>2492535869.4636002</v>
      </c>
      <c r="E3" s="3">
        <v>1868270904.9100001</v>
      </c>
      <c r="F3" s="3">
        <v>2629649944.0429502</v>
      </c>
      <c r="G3" s="3">
        <v>1930659351.4299998</v>
      </c>
      <c r="H3" s="3">
        <v>3315695687.1953502</v>
      </c>
      <c r="I3" s="3">
        <v>1705399800.0400002</v>
      </c>
      <c r="J3" s="3">
        <v>3030777123.5432501</v>
      </c>
      <c r="K3" s="3">
        <v>1682677858.54</v>
      </c>
      <c r="L3" s="3">
        <v>3108866134.1256995</v>
      </c>
      <c r="M3" s="3">
        <v>1819576520.0100002</v>
      </c>
      <c r="N3" s="3">
        <v>3653900000</v>
      </c>
      <c r="O3" s="3">
        <v>1900963799.0250001</v>
      </c>
      <c r="P3" s="3"/>
      <c r="Q3" s="3"/>
    </row>
    <row r="4" spans="1:17" x14ac:dyDescent="0.25">
      <c r="A4" s="4" t="s">
        <v>10</v>
      </c>
      <c r="B4" s="3">
        <v>0</v>
      </c>
      <c r="C4" s="3">
        <v>21004000</v>
      </c>
      <c r="D4" s="3">
        <v>2033121.2208474576</v>
      </c>
      <c r="E4" s="3">
        <v>17838461.620000001</v>
      </c>
      <c r="F4" s="3">
        <v>36545037.584791116</v>
      </c>
      <c r="G4" s="3">
        <v>19635503.57</v>
      </c>
      <c r="H4" s="3">
        <v>42510008.632650509</v>
      </c>
      <c r="I4" s="3">
        <v>18871684.25</v>
      </c>
      <c r="J4" s="3">
        <v>45962896.750050239</v>
      </c>
      <c r="K4" s="3">
        <v>17379623.579999998</v>
      </c>
      <c r="L4" s="3">
        <v>42474662.82840763</v>
      </c>
      <c r="M4" s="3">
        <v>16981799.359999999</v>
      </c>
      <c r="N4" s="3">
        <v>43267000</v>
      </c>
      <c r="O4" s="3">
        <v>16968200.603252999</v>
      </c>
      <c r="P4" s="3"/>
      <c r="Q4" s="3"/>
    </row>
    <row r="5" spans="1:17" x14ac:dyDescent="0.25">
      <c r="A5" s="5"/>
      <c r="C5" s="6">
        <f>B4+C4</f>
        <v>21004000</v>
      </c>
      <c r="E5" s="6">
        <f>D4+E4</f>
        <v>19871582.840847459</v>
      </c>
      <c r="G5" s="6">
        <f>F4+G4</f>
        <v>56180541.154791117</v>
      </c>
      <c r="I5" s="6">
        <f>H4+I4</f>
        <v>61381692.882650509</v>
      </c>
      <c r="K5" s="6">
        <f>J4+K4</f>
        <v>63342520.330050237</v>
      </c>
      <c r="M5" s="6">
        <f>L4+M4</f>
        <v>59456462.18840763</v>
      </c>
      <c r="O5" s="6">
        <f>N4+O4</f>
        <v>60235200.603252999</v>
      </c>
      <c r="Q5" s="6">
        <f>P4+Q4</f>
        <v>0</v>
      </c>
    </row>
    <row r="6" spans="1:17" x14ac:dyDescent="0.25">
      <c r="A6" s="2" t="s">
        <v>11</v>
      </c>
      <c r="B6" s="3">
        <f t="shared" ref="B6:C6" si="0">B3</f>
        <v>0</v>
      </c>
      <c r="C6" s="3">
        <f t="shared" si="0"/>
        <v>1784439000</v>
      </c>
      <c r="D6" s="3">
        <v>137530188.2482143</v>
      </c>
      <c r="E6" s="3">
        <f t="shared" ref="E6:Q6" si="1">SUM(E3,C3)/2</f>
        <v>1826354952.4549999</v>
      </c>
      <c r="F6" s="3">
        <f t="shared" si="1"/>
        <v>2561092906.7532749</v>
      </c>
      <c r="G6" s="3">
        <f t="shared" si="1"/>
        <v>1899465128.1700001</v>
      </c>
      <c r="H6" s="3">
        <f t="shared" si="1"/>
        <v>2972672815.6191502</v>
      </c>
      <c r="I6" s="3">
        <f t="shared" si="1"/>
        <v>1818029575.7350001</v>
      </c>
      <c r="J6" s="3">
        <f t="shared" si="1"/>
        <v>3173236405.3692999</v>
      </c>
      <c r="K6" s="3">
        <f t="shared" si="1"/>
        <v>1694038829.29</v>
      </c>
      <c r="L6" s="3">
        <f t="shared" si="1"/>
        <v>3069821628.8344746</v>
      </c>
      <c r="M6" s="3">
        <f t="shared" si="1"/>
        <v>1751127189.2750001</v>
      </c>
      <c r="N6" s="3">
        <f t="shared" si="1"/>
        <v>3381383067.06285</v>
      </c>
      <c r="O6" s="3">
        <f t="shared" si="1"/>
        <v>1860270159.5175002</v>
      </c>
      <c r="P6" s="3">
        <f t="shared" si="1"/>
        <v>1826950000</v>
      </c>
      <c r="Q6" s="3">
        <f t="shared" si="1"/>
        <v>950481899.51250005</v>
      </c>
    </row>
    <row r="8" spans="1:17" x14ac:dyDescent="0.25">
      <c r="A8" t="s">
        <v>6</v>
      </c>
      <c r="B8" s="7">
        <v>0</v>
      </c>
      <c r="C8" s="7">
        <f t="shared" ref="C8:Q8" si="2">C4/C6</f>
        <v>1.177064612463637E-2</v>
      </c>
      <c r="D8" s="7">
        <f t="shared" si="2"/>
        <v>1.478309051084903E-2</v>
      </c>
      <c r="E8" s="7">
        <f t="shared" si="2"/>
        <v>9.7672479251754481E-3</v>
      </c>
      <c r="F8" s="7">
        <f t="shared" si="2"/>
        <v>1.4269313498321954E-2</v>
      </c>
      <c r="G8" s="7">
        <f t="shared" si="2"/>
        <v>1.0337385655991176E-2</v>
      </c>
      <c r="H8" s="7">
        <f t="shared" si="2"/>
        <v>1.4300264869141511E-2</v>
      </c>
      <c r="I8" s="7">
        <f t="shared" si="2"/>
        <v>1.0380295514373292E-2</v>
      </c>
      <c r="J8" s="7">
        <f t="shared" si="2"/>
        <v>1.4484548542389831E-2</v>
      </c>
      <c r="K8" s="7">
        <f t="shared" si="2"/>
        <v>1.0259282892166108E-2</v>
      </c>
      <c r="L8" s="7">
        <f t="shared" si="2"/>
        <v>1.3836198960046441E-2</v>
      </c>
      <c r="M8" s="7">
        <f t="shared" si="2"/>
        <v>9.6976390201735079E-3</v>
      </c>
      <c r="N8" s="7">
        <f t="shared" si="2"/>
        <v>1.2795651702834943E-2</v>
      </c>
      <c r="O8" s="7">
        <f t="shared" si="2"/>
        <v>9.121363645189071E-3</v>
      </c>
      <c r="P8" s="7">
        <f t="shared" si="2"/>
        <v>0</v>
      </c>
      <c r="Q8" s="7">
        <f t="shared" si="2"/>
        <v>0</v>
      </c>
    </row>
    <row r="9" spans="1:17" x14ac:dyDescent="0.25">
      <c r="A9" t="s">
        <v>7</v>
      </c>
      <c r="B9" s="7">
        <v>0</v>
      </c>
      <c r="C9" s="7">
        <f t="shared" ref="C9" si="3">C8*12</f>
        <v>0.14124775349563645</v>
      </c>
      <c r="D9" s="7">
        <f>D8*12</f>
        <v>0.17739708613018837</v>
      </c>
      <c r="E9" s="7">
        <f>E8*12</f>
        <v>0.11720697510210537</v>
      </c>
      <c r="F9" s="7">
        <f t="shared" ref="F9:Q9" si="4">F8*12</f>
        <v>0.17123176197986345</v>
      </c>
      <c r="G9" s="7">
        <f t="shared" si="4"/>
        <v>0.12404862787189411</v>
      </c>
      <c r="H9" s="7">
        <f t="shared" si="4"/>
        <v>0.17160317842969813</v>
      </c>
      <c r="I9" s="7">
        <f t="shared" si="4"/>
        <v>0.1245635461724795</v>
      </c>
      <c r="J9" s="7">
        <f t="shared" si="4"/>
        <v>0.17381458250867798</v>
      </c>
      <c r="K9" s="7">
        <f t="shared" si="4"/>
        <v>0.1231113947059933</v>
      </c>
      <c r="L9" s="7">
        <f t="shared" si="4"/>
        <v>0.1660343875205573</v>
      </c>
      <c r="M9" s="7">
        <f t="shared" si="4"/>
        <v>0.11637166824208209</v>
      </c>
      <c r="N9" s="7">
        <f t="shared" si="4"/>
        <v>0.15354782043401932</v>
      </c>
      <c r="O9" s="7">
        <f t="shared" si="4"/>
        <v>0.10945636374226886</v>
      </c>
      <c r="P9" s="7">
        <f t="shared" si="4"/>
        <v>0</v>
      </c>
      <c r="Q9" s="7">
        <f t="shared" si="4"/>
        <v>0</v>
      </c>
    </row>
    <row r="10" spans="1:17" ht="18.75" x14ac:dyDescent="0.3">
      <c r="A10" s="8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>(D9*D6+F9*F6+H9*H6+J9*J6+L9*L6+N9*N6)/(D6+F6+H6+J6+L6+N6)</f>
        <v>0.16694277119281475</v>
      </c>
      <c r="P10" s="10"/>
      <c r="Q10" s="19">
        <f>(F9*F6+H9*H6+J9*J6+L9*L6+N9*N6+P9*P6)/(F6+H6+J6+L6+N6+P6)</f>
        <v>0.14890149651317341</v>
      </c>
    </row>
    <row r="11" spans="1:17" ht="18.75" x14ac:dyDescent="0.3">
      <c r="A11" s="8" t="s">
        <v>14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>(C9*C6+E9*E6+G9*G6+I9*I6+K9*K6+M9*M6+O6*O9)/(C6+E6+G6+I6+K6+M6+O6)</f>
        <v>0.12222454549503223</v>
      </c>
      <c r="P11" s="9"/>
      <c r="Q11" s="19">
        <f>(E9*E6+G9*G6+I9*I6+K9*K6+M9*M6+O9*O6+Q6*Q9)/(E6+G6+I6+K6+M6+O6+Q6)</f>
        <v>0.1095024330081414</v>
      </c>
    </row>
    <row r="12" spans="1:17" ht="18.75" x14ac:dyDescent="0.3">
      <c r="P12" t="s">
        <v>15</v>
      </c>
      <c r="Q12" s="17">
        <f>(D9*D6+F9*F6+H9*H6+J9*J6+L9*L6+N9*N6+P9*P6)/(D6+F6+H6+J6+L6+N6+P6)</f>
        <v>0.14913037436403592</v>
      </c>
    </row>
    <row r="13" spans="1:17" ht="18.75" x14ac:dyDescent="0.3">
      <c r="P13" t="s">
        <v>16</v>
      </c>
      <c r="Q13" s="17">
        <f>(C9*C6+E9*E6+G9*G6+I9*I6+K9*K6+M9*M6+O9*O6+Q6*Q9)/(C6+E6+G6+I6+K6+M6+O6+Q6)</f>
        <v>0.11367253944533137</v>
      </c>
    </row>
    <row r="15" spans="1:17" x14ac:dyDescent="0.25">
      <c r="C15" s="18"/>
    </row>
  </sheetData>
  <mergeCells count="9">
    <mergeCell ref="L1:M1"/>
    <mergeCell ref="N1:O1"/>
    <mergeCell ref="P1:Q1"/>
    <mergeCell ref="A1:A2"/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E7E52-ED6C-4C2A-BBE2-4DC539AA187E}">
  <dimension ref="A1:Q15"/>
  <sheetViews>
    <sheetView topLeftCell="B1" workbookViewId="0">
      <selection activeCell="Q10" sqref="Q10"/>
    </sheetView>
  </sheetViews>
  <sheetFormatPr defaultRowHeight="15" x14ac:dyDescent="0.25"/>
  <cols>
    <col min="1" max="1" width="30.85546875" customWidth="1"/>
    <col min="2" max="7" width="22" customWidth="1"/>
    <col min="8" max="8" width="18.5703125" bestFit="1" customWidth="1"/>
    <col min="9" max="9" width="19" bestFit="1" customWidth="1"/>
    <col min="10" max="10" width="18.5703125" bestFit="1" customWidth="1"/>
    <col min="11" max="11" width="19" bestFit="1" customWidth="1"/>
    <col min="12" max="12" width="18.5703125" bestFit="1" customWidth="1"/>
    <col min="13" max="13" width="19" bestFit="1" customWidth="1"/>
    <col min="14" max="14" width="18.5703125" bestFit="1" customWidth="1"/>
    <col min="15" max="15" width="19" bestFit="1" customWidth="1"/>
    <col min="16" max="16" width="18.5703125" bestFit="1" customWidth="1"/>
    <col min="17" max="17" width="19" bestFit="1" customWidth="1"/>
  </cols>
  <sheetData>
    <row r="1" spans="1:17" x14ac:dyDescent="0.25">
      <c r="A1" s="15" t="s">
        <v>0</v>
      </c>
      <c r="B1" s="13" t="s">
        <v>1</v>
      </c>
      <c r="C1" s="14"/>
      <c r="D1" s="13" t="s">
        <v>2</v>
      </c>
      <c r="E1" s="14"/>
      <c r="F1" s="13" t="s">
        <v>3</v>
      </c>
      <c r="G1" s="14"/>
      <c r="H1" s="13" t="s">
        <v>4</v>
      </c>
      <c r="I1" s="14"/>
      <c r="J1" s="11">
        <v>43251</v>
      </c>
      <c r="K1" s="12"/>
      <c r="L1" s="11">
        <v>43281</v>
      </c>
      <c r="M1" s="12"/>
      <c r="N1" s="11">
        <v>43311</v>
      </c>
      <c r="O1" s="12"/>
      <c r="P1" s="11" t="s">
        <v>5</v>
      </c>
      <c r="Q1" s="12"/>
    </row>
    <row r="2" spans="1:17" x14ac:dyDescent="0.25">
      <c r="A2" s="16"/>
      <c r="B2" s="1" t="s">
        <v>12</v>
      </c>
      <c r="C2" s="1" t="s">
        <v>8</v>
      </c>
      <c r="D2" s="1" t="s">
        <v>12</v>
      </c>
      <c r="E2" s="1" t="s">
        <v>8</v>
      </c>
      <c r="F2" s="1" t="s">
        <v>12</v>
      </c>
      <c r="G2" s="1" t="s">
        <v>8</v>
      </c>
      <c r="H2" s="1" t="s">
        <v>12</v>
      </c>
      <c r="I2" s="1" t="s">
        <v>8</v>
      </c>
      <c r="J2" s="1" t="s">
        <v>12</v>
      </c>
      <c r="K2" s="1" t="s">
        <v>8</v>
      </c>
      <c r="L2" s="1" t="s">
        <v>12</v>
      </c>
      <c r="M2" s="1" t="s">
        <v>8</v>
      </c>
      <c r="N2" s="1" t="s">
        <v>12</v>
      </c>
      <c r="O2" s="1" t="s">
        <v>8</v>
      </c>
      <c r="P2" s="1" t="s">
        <v>12</v>
      </c>
      <c r="Q2" s="1" t="s">
        <v>8</v>
      </c>
    </row>
    <row r="3" spans="1:17" x14ac:dyDescent="0.25">
      <c r="A3" s="2" t="s">
        <v>9</v>
      </c>
      <c r="B3" s="3">
        <v>0</v>
      </c>
      <c r="C3" s="3">
        <v>1784439000</v>
      </c>
      <c r="D3" s="3">
        <v>2492535869.4636002</v>
      </c>
      <c r="E3" s="3">
        <v>1868270904.9100001</v>
      </c>
      <c r="F3" s="3">
        <v>2629649944.0429502</v>
      </c>
      <c r="G3" s="3">
        <v>1930659351.4299998</v>
      </c>
      <c r="H3" s="3">
        <v>3315695687.1953502</v>
      </c>
      <c r="I3" s="3">
        <v>1705399800.0400002</v>
      </c>
      <c r="J3" s="3">
        <v>3030777123.5432501</v>
      </c>
      <c r="K3" s="3">
        <v>1682677858.54</v>
      </c>
      <c r="L3" s="3">
        <v>3108866134.1256995</v>
      </c>
      <c r="M3" s="3">
        <v>1819576520.0100002</v>
      </c>
      <c r="N3" s="3">
        <v>3653900000</v>
      </c>
      <c r="O3" s="3">
        <v>1900963799.0250001</v>
      </c>
      <c r="P3" s="3"/>
      <c r="Q3" s="3"/>
    </row>
    <row r="4" spans="1:17" x14ac:dyDescent="0.25">
      <c r="A4" s="4" t="s">
        <v>10</v>
      </c>
      <c r="B4" s="3">
        <v>0</v>
      </c>
      <c r="C4" s="3">
        <v>21004000</v>
      </c>
      <c r="D4" s="3">
        <v>2033121.2208474576</v>
      </c>
      <c r="E4" s="3">
        <v>17838461.620000001</v>
      </c>
      <c r="F4" s="3">
        <v>36545037.584791116</v>
      </c>
      <c r="G4" s="3">
        <v>19635503.57</v>
      </c>
      <c r="H4" s="3">
        <v>42510008.632650509</v>
      </c>
      <c r="I4" s="3">
        <v>18871684.25</v>
      </c>
      <c r="J4" s="3">
        <v>45962896.750050239</v>
      </c>
      <c r="K4" s="3">
        <v>17379623.579999998</v>
      </c>
      <c r="L4" s="3">
        <v>42474662.82840763</v>
      </c>
      <c r="M4" s="3">
        <v>16981799.359999999</v>
      </c>
      <c r="N4" s="3">
        <v>43267000</v>
      </c>
      <c r="O4" s="3">
        <v>16968200.603252999</v>
      </c>
      <c r="P4" s="3"/>
      <c r="Q4" s="3"/>
    </row>
    <row r="5" spans="1:17" x14ac:dyDescent="0.25">
      <c r="A5" s="5"/>
      <c r="C5" s="6">
        <f>B4+C4</f>
        <v>21004000</v>
      </c>
      <c r="E5" s="6">
        <f>D4+E4</f>
        <v>19871582.840847459</v>
      </c>
      <c r="G5" s="6">
        <f>F4+G4</f>
        <v>56180541.154791117</v>
      </c>
      <c r="I5" s="6">
        <f>H4+I4</f>
        <v>61381692.882650509</v>
      </c>
      <c r="K5" s="6">
        <f>J4+K4</f>
        <v>63342520.330050237</v>
      </c>
      <c r="M5" s="6">
        <f>L4+M4</f>
        <v>59456462.18840763</v>
      </c>
      <c r="O5" s="6">
        <f>N4+O4</f>
        <v>60235200.603252999</v>
      </c>
      <c r="Q5" s="6">
        <f>P4+Q4</f>
        <v>0</v>
      </c>
    </row>
    <row r="6" spans="1:17" x14ac:dyDescent="0.25">
      <c r="A6" s="2" t="s">
        <v>11</v>
      </c>
      <c r="B6" s="3">
        <f t="shared" ref="B6:C6" si="0">B3</f>
        <v>0</v>
      </c>
      <c r="C6" s="3">
        <f t="shared" si="0"/>
        <v>1784439000</v>
      </c>
      <c r="D6" s="3">
        <v>137530188.2482143</v>
      </c>
      <c r="E6" s="3">
        <f t="shared" ref="E6:Q6" si="1">SUM(E3,C3)/2</f>
        <v>1826354952.4549999</v>
      </c>
      <c r="F6" s="3">
        <f t="shared" si="1"/>
        <v>2561092906.7532749</v>
      </c>
      <c r="G6" s="3">
        <f t="shared" si="1"/>
        <v>1899465128.1700001</v>
      </c>
      <c r="H6" s="3">
        <f t="shared" si="1"/>
        <v>2972672815.6191502</v>
      </c>
      <c r="I6" s="3">
        <f t="shared" si="1"/>
        <v>1818029575.7350001</v>
      </c>
      <c r="J6" s="3">
        <f t="shared" si="1"/>
        <v>3173236405.3692999</v>
      </c>
      <c r="K6" s="3">
        <f t="shared" si="1"/>
        <v>1694038829.29</v>
      </c>
      <c r="L6" s="3">
        <f t="shared" si="1"/>
        <v>3069821628.8344746</v>
      </c>
      <c r="M6" s="3">
        <f t="shared" si="1"/>
        <v>1751127189.2750001</v>
      </c>
      <c r="N6" s="3">
        <f t="shared" si="1"/>
        <v>3381383067.06285</v>
      </c>
      <c r="O6" s="3">
        <f t="shared" si="1"/>
        <v>1860270159.5175002</v>
      </c>
      <c r="P6" s="3">
        <f t="shared" si="1"/>
        <v>1826950000</v>
      </c>
      <c r="Q6" s="3">
        <f t="shared" si="1"/>
        <v>950481899.51250005</v>
      </c>
    </row>
    <row r="8" spans="1:17" x14ac:dyDescent="0.25">
      <c r="A8" t="s">
        <v>6</v>
      </c>
      <c r="B8" s="7">
        <v>0</v>
      </c>
      <c r="C8" s="7">
        <f t="shared" ref="C8:Q8" si="2">C4/C6</f>
        <v>1.177064612463637E-2</v>
      </c>
      <c r="D8" s="7">
        <f t="shared" si="2"/>
        <v>1.478309051084903E-2</v>
      </c>
      <c r="E8" s="7">
        <f t="shared" si="2"/>
        <v>9.7672479251754481E-3</v>
      </c>
      <c r="F8" s="7">
        <f t="shared" si="2"/>
        <v>1.4269313498321954E-2</v>
      </c>
      <c r="G8" s="7">
        <f t="shared" si="2"/>
        <v>1.0337385655991176E-2</v>
      </c>
      <c r="H8" s="7">
        <f t="shared" si="2"/>
        <v>1.4300264869141511E-2</v>
      </c>
      <c r="I8" s="7">
        <f t="shared" si="2"/>
        <v>1.0380295514373292E-2</v>
      </c>
      <c r="J8" s="7">
        <f t="shared" si="2"/>
        <v>1.4484548542389831E-2</v>
      </c>
      <c r="K8" s="7">
        <f t="shared" si="2"/>
        <v>1.0259282892166108E-2</v>
      </c>
      <c r="L8" s="7">
        <f t="shared" si="2"/>
        <v>1.3836198960046441E-2</v>
      </c>
      <c r="M8" s="7">
        <f t="shared" si="2"/>
        <v>9.6976390201735079E-3</v>
      </c>
      <c r="N8" s="7">
        <f t="shared" si="2"/>
        <v>1.2795651702834943E-2</v>
      </c>
      <c r="O8" s="7">
        <f t="shared" si="2"/>
        <v>9.121363645189071E-3</v>
      </c>
      <c r="P8" s="7">
        <f t="shared" si="2"/>
        <v>0</v>
      </c>
      <c r="Q8" s="7">
        <f t="shared" si="2"/>
        <v>0</v>
      </c>
    </row>
    <row r="9" spans="1:17" x14ac:dyDescent="0.25">
      <c r="A9" t="s">
        <v>7</v>
      </c>
      <c r="B9" s="7">
        <v>0</v>
      </c>
      <c r="C9" s="7">
        <f t="shared" ref="C9" si="3">C8*12</f>
        <v>0.14124775349563645</v>
      </c>
      <c r="D9" s="7">
        <f>D8*12</f>
        <v>0.17739708613018837</v>
      </c>
      <c r="E9" s="7">
        <f>E8*12</f>
        <v>0.11720697510210537</v>
      </c>
      <c r="F9" s="7">
        <f t="shared" ref="F9:Q9" si="4">F8*12</f>
        <v>0.17123176197986345</v>
      </c>
      <c r="G9" s="7">
        <f t="shared" si="4"/>
        <v>0.12404862787189411</v>
      </c>
      <c r="H9" s="7">
        <f t="shared" si="4"/>
        <v>0.17160317842969813</v>
      </c>
      <c r="I9" s="7">
        <f t="shared" si="4"/>
        <v>0.1245635461724795</v>
      </c>
      <c r="J9" s="7">
        <f t="shared" si="4"/>
        <v>0.17381458250867798</v>
      </c>
      <c r="K9" s="7">
        <f t="shared" si="4"/>
        <v>0.1231113947059933</v>
      </c>
      <c r="L9" s="7">
        <f t="shared" si="4"/>
        <v>0.1660343875205573</v>
      </c>
      <c r="M9" s="7">
        <f t="shared" si="4"/>
        <v>0.11637166824208209</v>
      </c>
      <c r="N9" s="7">
        <f t="shared" si="4"/>
        <v>0.15354782043401932</v>
      </c>
      <c r="O9" s="7">
        <f t="shared" si="4"/>
        <v>0.10945636374226886</v>
      </c>
      <c r="P9" s="7">
        <f t="shared" si="4"/>
        <v>0</v>
      </c>
      <c r="Q9" s="7">
        <f t="shared" si="4"/>
        <v>0</v>
      </c>
    </row>
    <row r="10" spans="1:17" ht="18.75" x14ac:dyDescent="0.3">
      <c r="A10" s="8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>(D9*D6+F9*F6+H9*H6+J9*J6+L9*L6+N9*N6)/(D6+F6+H6+J6+L6+N6)</f>
        <v>0.16694277119281475</v>
      </c>
      <c r="P10" s="10"/>
      <c r="Q10" s="10">
        <f>(F9*F6+H9*H6+J9*J6+L9*L6+N9*N6+P9*P6)/(F6+H6+J6+L6+N6+P6)</f>
        <v>0.14890149651317341</v>
      </c>
    </row>
    <row r="11" spans="1:17" ht="18.75" x14ac:dyDescent="0.3">
      <c r="A11" s="8" t="s">
        <v>14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>(C9*C6+E9*E6+G9*G6+I9*I6+K9*K6+M9*M6+O6*O9)/(C6+E6+G6+I6+K6+M6+O6)</f>
        <v>0.12222454549503223</v>
      </c>
      <c r="P11" s="9"/>
      <c r="Q11" s="10">
        <f>(E9*E6+G9*G6+I9*I6+K9*K6+M9*M6+O9*O6+Q6*Q9)/(E6+G6+I6+K6+M6+O6+Q6)</f>
        <v>0.1095024330081414</v>
      </c>
    </row>
    <row r="15" spans="1:17" x14ac:dyDescent="0.25">
      <c r="C15" s="18"/>
    </row>
  </sheetData>
  <mergeCells count="9">
    <mergeCell ref="L1:M1"/>
    <mergeCell ref="N1:O1"/>
    <mergeCell ref="P1:Q1"/>
    <mergeCell ref="A1:A2"/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Савиновский</dc:creator>
  <cp:lastModifiedBy>Константин Савиновский</cp:lastModifiedBy>
  <dcterms:created xsi:type="dcterms:W3CDTF">2018-08-28T17:40:06Z</dcterms:created>
  <dcterms:modified xsi:type="dcterms:W3CDTF">2018-08-28T18:33:15Z</dcterms:modified>
</cp:coreProperties>
</file>