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4F4E2EA-DB8F-4DD9-886C-6008D580EE4C}" xr6:coauthVersionLast="37" xr6:coauthVersionMax="37" xr10:uidLastSave="{00000000-0000-0000-0000-000000000000}"/>
  <bookViews>
    <workbookView xWindow="0" yWindow="0" windowWidth="38400" windowHeight="11895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I7" i="1" l="1"/>
  <c r="AI8" i="1"/>
  <c r="AI9" i="1"/>
  <c r="AI6" i="1"/>
  <c r="AJ7" i="1"/>
  <c r="AJ9" i="1" l="1"/>
  <c r="AB7" i="1"/>
  <c r="AE7" i="1" s="1"/>
  <c r="AH7" i="1" s="1"/>
  <c r="AA8" i="1"/>
  <c r="AD8" i="1" s="1"/>
  <c r="AG8" i="1" s="1"/>
  <c r="Y7" i="1"/>
  <c r="Y8" i="1"/>
  <c r="AB8" i="1" s="1"/>
  <c r="AE8" i="1" s="1"/>
  <c r="Y9" i="1"/>
  <c r="AB9" i="1" s="1"/>
  <c r="AE9" i="1" s="1"/>
  <c r="AH9" i="1" s="1"/>
  <c r="Y6" i="1"/>
  <c r="AB6" i="1" s="1"/>
  <c r="X7" i="1"/>
  <c r="AA7" i="1" s="1"/>
  <c r="AD7" i="1" s="1"/>
  <c r="AG7" i="1" s="1"/>
  <c r="X8" i="1"/>
  <c r="X9" i="1"/>
  <c r="AA9" i="1" s="1"/>
  <c r="AD9" i="1" s="1"/>
  <c r="AG9" i="1" s="1"/>
  <c r="X6" i="1"/>
  <c r="AA6" i="1" s="1"/>
  <c r="AD6" i="1" s="1"/>
  <c r="AG6" i="1" s="1"/>
  <c r="W7" i="1"/>
  <c r="W8" i="1"/>
  <c r="W9" i="1"/>
  <c r="W6" i="1"/>
  <c r="J7" i="1"/>
  <c r="J8" i="1"/>
  <c r="J9" i="1"/>
  <c r="J6" i="1"/>
  <c r="AE6" i="1" l="1"/>
  <c r="AH6" i="1" s="1"/>
  <c r="AJ6" i="1"/>
  <c r="AH8" i="1"/>
  <c r="AJ8" i="1"/>
</calcChain>
</file>

<file path=xl/sharedStrings.xml><?xml version="1.0" encoding="utf-8"?>
<sst xmlns="http://schemas.openxmlformats.org/spreadsheetml/2006/main" count="46" uniqueCount="28">
  <si>
    <t>Фактически погашено</t>
  </si>
  <si>
    <t>Платеж №1</t>
  </si>
  <si>
    <t>Платеж №2</t>
  </si>
  <si>
    <t>Платеж №3</t>
  </si>
  <si>
    <t>Платеж №4</t>
  </si>
  <si>
    <t>Дебиторская задолженность 1</t>
  </si>
  <si>
    <t>Дебиторская задолженность 2</t>
  </si>
  <si>
    <t>Дебиторская задолженность 3</t>
  </si>
  <si>
    <t>Дебиторская задолженность 4</t>
  </si>
  <si>
    <t>Проценты на</t>
  </si>
  <si>
    <t>Ручной расчет</t>
  </si>
  <si>
    <t>Дата продажи товара</t>
  </si>
  <si>
    <t>Сумма отгрузки, дол.</t>
  </si>
  <si>
    <t>Сумма отгрузки, руб.</t>
  </si>
  <si>
    <t>погашено, %</t>
  </si>
  <si>
    <t>Погашено, дол.</t>
  </si>
  <si>
    <t>Погашено, руб.</t>
  </si>
  <si>
    <t>Дата</t>
  </si>
  <si>
    <t>Сумма, дол.</t>
  </si>
  <si>
    <t>Сумма, руб.</t>
  </si>
  <si>
    <t>Дата1</t>
  </si>
  <si>
    <t>Сумма, дол</t>
  </si>
  <si>
    <t>Сумма, руб</t>
  </si>
  <si>
    <t>Дата2</t>
  </si>
  <si>
    <t>Дата3</t>
  </si>
  <si>
    <t>Дата4</t>
  </si>
  <si>
    <t>-</t>
  </si>
  <si>
    <t>Необходимо разработать формулу, которая будет считать проценты за требуемый период (в данном случае это август 16 года).  Порядок расчета такой: сначала необходимо взять долг на начало месяца, то есть либо за прошлый платеж, либо сумму продажи первоначальную, затем на этот долг начисляются проценты  в днях. Дней берется столько, сколько их есть до следующего платежа в периоде. Если платежа в периоде не было, то число дней месяца. Затем формула учитывает платеж, который был в периоде и начисляет проценты уже на новый остаток, также в днях до следущего платежа, если был, или на остаток дней в месяце. В итоге получается сумма процентов с учетом изменения в месяце, либо без оного.  Формула должна делать расчет, исходя из нескольких раскладов: Первое: когда в периоде присутствуют два платежа в один день. В этом случае формула берёт за расчетную базу сумму второго "одинакового" платежа. Второе: два разных платежа за месяц. Тут всё понятно - необходимо начислить проценты на две меняющиеся суммы за месяц. Третье: нет платежей в требуемом месяца. Значит, необходимо, чтобы формула просто начислила проценты за месяц на сумму продажи товара.    Если первый платеж состоялася в месяце, за который мы считаем проценты, как в ячейке J4, то суммой на начало периода служит, естественно, сумма отгрузки.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</si>
</sst>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[$-419]d\ mmm\ yy;@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rgb="FF3F3F3F"/>
      <name val="Calibri"/>
      <family val="2"/>
      <charset val="204"/>
      <scheme val="minor"/>
    </font>
    <font>
      <b/>
      <sz val="10"/>
      <color rgb="FF9C650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7" fillId="0" borderId="0">
      <alignment horizontal="left"/>
    </xf>
    <xf numFmtId="0" fontId="1" fillId="0" borderId="0"/>
    <xf numFmtId="0" fontId="8" fillId="0" borderId="0"/>
    <xf numFmtId="0" fontId="7" fillId="0" borderId="0"/>
    <xf numFmtId="0" fontId="7" fillId="0" borderId="0"/>
  </cellStyleXfs>
  <cellXfs count="81">
    <xf numFmtId="0" fontId="0" fillId="0" borderId="0" xfId="0"/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0" fillId="0" borderId="0" xfId="0"/>
    <xf numFmtId="165" fontId="6" fillId="0" borderId="2" xfId="9" applyNumberFormat="1" applyFont="1" applyBorder="1" applyAlignment="1">
      <alignment horizontal="center" vertical="center"/>
    </xf>
    <xf numFmtId="0" fontId="9" fillId="4" borderId="1" xfId="3" applyFont="1" applyAlignment="1">
      <alignment horizontal="center" vertical="center" wrapText="1"/>
    </xf>
    <xf numFmtId="0" fontId="9" fillId="4" borderId="9" xfId="3" applyFont="1" applyBorder="1" applyAlignment="1">
      <alignment horizontal="center" vertical="center" wrapText="1"/>
    </xf>
    <xf numFmtId="0" fontId="9" fillId="4" borderId="1" xfId="3" applyFont="1" applyBorder="1" applyAlignment="1">
      <alignment horizontal="center" vertical="center" wrapText="1"/>
    </xf>
    <xf numFmtId="0" fontId="9" fillId="4" borderId="10" xfId="3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9" fillId="4" borderId="2" xfId="3" applyFont="1" applyBorder="1" applyAlignment="1">
      <alignment horizontal="center" vertical="center" wrapText="1"/>
    </xf>
    <xf numFmtId="0" fontId="9" fillId="4" borderId="5" xfId="3" applyFont="1" applyBorder="1" applyAlignment="1">
      <alignment horizontal="center" vertical="center" wrapText="1"/>
    </xf>
    <xf numFmtId="0" fontId="9" fillId="4" borderId="6" xfId="3" applyFont="1" applyBorder="1" applyAlignment="1">
      <alignment horizontal="center" vertical="center" wrapText="1"/>
    </xf>
    <xf numFmtId="0" fontId="9" fillId="4" borderId="3" xfId="3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14" xfId="9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65" fontId="10" fillId="3" borderId="5" xfId="2" applyNumberFormat="1" applyFont="1" applyBorder="1" applyAlignment="1">
      <alignment vertical="center" wrapText="1"/>
    </xf>
    <xf numFmtId="164" fontId="10" fillId="3" borderId="2" xfId="2" applyNumberFormat="1" applyFont="1" applyBorder="1" applyAlignment="1">
      <alignment horizontal="center" vertical="center"/>
    </xf>
    <xf numFmtId="164" fontId="10" fillId="3" borderId="6" xfId="2" applyNumberFormat="1" applyFont="1" applyBorder="1" applyAlignment="1">
      <alignment horizontal="center" vertical="center"/>
    </xf>
    <xf numFmtId="165" fontId="10" fillId="3" borderId="5" xfId="2" applyNumberFormat="1" applyFont="1" applyBorder="1" applyAlignment="1">
      <alignment horizontal="center" vertical="center" wrapText="1"/>
    </xf>
    <xf numFmtId="0" fontId="10" fillId="3" borderId="5" xfId="2" applyNumberFormat="1" applyFont="1" applyBorder="1" applyAlignment="1">
      <alignment horizontal="center" vertical="center" wrapText="1"/>
    </xf>
    <xf numFmtId="165" fontId="11" fillId="7" borderId="5" xfId="6" applyNumberFormat="1" applyFont="1" applyBorder="1" applyAlignment="1">
      <alignment vertical="center" wrapText="1"/>
    </xf>
    <xf numFmtId="164" fontId="11" fillId="7" borderId="2" xfId="6" applyNumberFormat="1" applyFont="1" applyBorder="1" applyAlignment="1">
      <alignment horizontal="center" vertical="center"/>
    </xf>
    <xf numFmtId="164" fontId="11" fillId="7" borderId="6" xfId="6" applyNumberFormat="1" applyFont="1" applyBorder="1" applyAlignment="1">
      <alignment horizontal="center" vertical="center"/>
    </xf>
    <xf numFmtId="165" fontId="11" fillId="7" borderId="5" xfId="6" applyNumberFormat="1" applyFont="1" applyBorder="1" applyAlignment="1">
      <alignment horizontal="center" vertical="center" wrapText="1"/>
    </xf>
    <xf numFmtId="0" fontId="11" fillId="7" borderId="2" xfId="6" applyNumberFormat="1" applyFont="1" applyBorder="1" applyAlignment="1">
      <alignment horizontal="center" vertical="center"/>
    </xf>
    <xf numFmtId="165" fontId="11" fillId="8" borderId="16" xfId="7" applyNumberFormat="1" applyFont="1" applyBorder="1" applyAlignment="1">
      <alignment vertical="center" wrapText="1"/>
    </xf>
    <xf numFmtId="164" fontId="11" fillId="8" borderId="14" xfId="7" applyNumberFormat="1" applyFont="1" applyBorder="1" applyAlignment="1">
      <alignment horizontal="center" vertical="center"/>
    </xf>
    <xf numFmtId="164" fontId="11" fillId="8" borderId="17" xfId="7" applyNumberFormat="1" applyFont="1" applyBorder="1" applyAlignment="1">
      <alignment horizontal="center" vertical="center"/>
    </xf>
    <xf numFmtId="0" fontId="11" fillId="8" borderId="14" xfId="7" applyNumberFormat="1" applyFont="1" applyBorder="1" applyAlignment="1">
      <alignment horizontal="center" vertical="center"/>
    </xf>
    <xf numFmtId="165" fontId="11" fillId="8" borderId="16" xfId="7" applyNumberFormat="1" applyFont="1" applyBorder="1" applyAlignment="1">
      <alignment horizontal="center" vertical="center" wrapText="1"/>
    </xf>
    <xf numFmtId="165" fontId="11" fillId="5" borderId="18" xfId="4" applyNumberFormat="1" applyFont="1" applyBorder="1" applyAlignment="1">
      <alignment vertical="center" wrapText="1"/>
    </xf>
    <xf numFmtId="164" fontId="11" fillId="5" borderId="20" xfId="4" applyNumberFormat="1" applyFont="1" applyBorder="1" applyAlignment="1">
      <alignment horizontal="center" vertical="center"/>
    </xf>
    <xf numFmtId="164" fontId="11" fillId="5" borderId="19" xfId="4" applyNumberFormat="1" applyFont="1" applyBorder="1" applyAlignment="1">
      <alignment horizontal="center" vertical="center"/>
    </xf>
    <xf numFmtId="165" fontId="11" fillId="5" borderId="18" xfId="4" applyNumberFormat="1" applyFont="1" applyBorder="1" applyAlignment="1">
      <alignment horizontal="center" vertical="center" wrapText="1"/>
    </xf>
    <xf numFmtId="165" fontId="11" fillId="5" borderId="20" xfId="4" applyNumberFormat="1" applyFont="1" applyBorder="1" applyAlignment="1">
      <alignment horizontal="center" vertical="center" wrapText="1"/>
    </xf>
    <xf numFmtId="165" fontId="11" fillId="5" borderId="19" xfId="4" applyNumberFormat="1" applyFont="1" applyBorder="1" applyAlignment="1">
      <alignment horizontal="center" vertical="center" wrapText="1"/>
    </xf>
    <xf numFmtId="0" fontId="11" fillId="5" borderId="20" xfId="4" applyNumberFormat="1" applyFont="1" applyBorder="1" applyAlignment="1">
      <alignment horizontal="center" vertical="center" wrapText="1"/>
    </xf>
    <xf numFmtId="2" fontId="10" fillId="3" borderId="2" xfId="2" applyNumberFormat="1" applyFont="1" applyBorder="1" applyAlignment="1">
      <alignment horizontal="center" vertical="center"/>
    </xf>
    <xf numFmtId="2" fontId="11" fillId="7" borderId="2" xfId="6" applyNumberFormat="1" applyFont="1" applyBorder="1" applyAlignment="1">
      <alignment horizontal="center" vertical="center"/>
    </xf>
    <xf numFmtId="2" fontId="11" fillId="8" borderId="14" xfId="7" applyNumberFormat="1" applyFont="1" applyBorder="1" applyAlignment="1">
      <alignment horizontal="center" vertical="center"/>
    </xf>
    <xf numFmtId="2" fontId="11" fillId="5" borderId="20" xfId="4" applyNumberFormat="1" applyFont="1" applyBorder="1" applyAlignment="1">
      <alignment horizontal="center" vertical="center" wrapText="1"/>
    </xf>
    <xf numFmtId="0" fontId="12" fillId="6" borderId="5" xfId="5" applyFont="1" applyBorder="1" applyAlignment="1">
      <alignment horizontal="center" vertical="center" wrapText="1"/>
    </xf>
    <xf numFmtId="0" fontId="12" fillId="6" borderId="2" xfId="5" applyFont="1" applyBorder="1" applyAlignment="1">
      <alignment horizontal="center" vertical="center" wrapText="1"/>
    </xf>
    <xf numFmtId="0" fontId="12" fillId="6" borderId="6" xfId="5" applyFont="1" applyBorder="1" applyAlignment="1">
      <alignment horizontal="center" vertical="center" wrapText="1"/>
    </xf>
    <xf numFmtId="165" fontId="12" fillId="6" borderId="5" xfId="5" applyNumberFormat="1" applyFont="1" applyBorder="1" applyAlignment="1">
      <alignment horizontal="center" vertical="center" wrapText="1"/>
    </xf>
    <xf numFmtId="164" fontId="12" fillId="6" borderId="2" xfId="5" applyNumberFormat="1" applyFont="1" applyBorder="1" applyAlignment="1">
      <alignment horizontal="center" vertical="center"/>
    </xf>
    <xf numFmtId="164" fontId="12" fillId="6" borderId="6" xfId="5" applyNumberFormat="1" applyFont="1" applyBorder="1" applyAlignment="1">
      <alignment horizontal="center" vertical="center"/>
    </xf>
    <xf numFmtId="0" fontId="12" fillId="6" borderId="4" xfId="5" applyFont="1" applyBorder="1" applyAlignment="1">
      <alignment horizontal="center" vertical="center" wrapText="1"/>
    </xf>
    <xf numFmtId="0" fontId="13" fillId="2" borderId="32" xfId="1" applyFont="1" applyBorder="1" applyAlignment="1">
      <alignment horizontal="center" vertical="center"/>
    </xf>
    <xf numFmtId="165" fontId="13" fillId="2" borderId="33" xfId="1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6" borderId="12" xfId="5" applyFont="1" applyBorder="1" applyAlignment="1">
      <alignment horizontal="center" vertical="center" wrapText="1"/>
    </xf>
    <xf numFmtId="0" fontId="6" fillId="6" borderId="13" xfId="5" applyFont="1" applyBorder="1" applyAlignment="1">
      <alignment horizontal="center" vertical="center" wrapText="1"/>
    </xf>
    <xf numFmtId="0" fontId="12" fillId="6" borderId="11" xfId="5" applyFont="1" applyBorder="1" applyAlignment="1">
      <alignment horizontal="center"/>
    </xf>
    <xf numFmtId="0" fontId="12" fillId="6" borderId="7" xfId="5" applyFont="1" applyBorder="1" applyAlignment="1">
      <alignment horizontal="center"/>
    </xf>
    <xf numFmtId="0" fontId="12" fillId="6" borderId="8" xfId="5" applyFont="1" applyBorder="1" applyAlignment="1">
      <alignment horizontal="center"/>
    </xf>
    <xf numFmtId="0" fontId="4" fillId="9" borderId="11" xfId="3" applyFont="1" applyFill="1" applyBorder="1" applyAlignment="1">
      <alignment horizontal="center"/>
    </xf>
    <xf numFmtId="0" fontId="4" fillId="9" borderId="7" xfId="3" applyFont="1" applyFill="1" applyBorder="1" applyAlignment="1">
      <alignment horizontal="center"/>
    </xf>
    <xf numFmtId="0" fontId="4" fillId="9" borderId="8" xfId="3" applyFont="1" applyFill="1" applyBorder="1" applyAlignment="1">
      <alignment horizontal="center"/>
    </xf>
    <xf numFmtId="0" fontId="12" fillId="6" borderId="31" xfId="5" applyFont="1" applyBorder="1" applyAlignment="1">
      <alignment horizontal="center"/>
    </xf>
    <xf numFmtId="0" fontId="9" fillId="4" borderId="11" xfId="3" applyFont="1" applyBorder="1" applyAlignment="1">
      <alignment horizontal="center" vertical="center" wrapText="1"/>
    </xf>
    <xf numFmtId="0" fontId="9" fillId="4" borderId="7" xfId="3" applyFont="1" applyBorder="1" applyAlignment="1">
      <alignment horizontal="center" vertical="center" wrapText="1"/>
    </xf>
    <xf numFmtId="0" fontId="9" fillId="4" borderId="8" xfId="3" applyFont="1" applyBorder="1" applyAlignment="1">
      <alignment horizontal="center" vertical="center" wrapText="1"/>
    </xf>
    <xf numFmtId="14" fontId="0" fillId="0" borderId="0" xfId="0" applyNumberFormat="1"/>
    <xf numFmtId="2" fontId="2" fillId="2" borderId="30" xfId="1" applyNumberFormat="1" applyBorder="1"/>
  </cellXfs>
  <cellStyles count="13">
    <cellStyle name="20% — акцент3" xfId="5" builtinId="38"/>
    <cellStyle name="Акцент2" xfId="4" builtinId="33"/>
    <cellStyle name="Акцент4" xfId="6" builtinId="41"/>
    <cellStyle name="Акцент5" xfId="7" builtinId="45"/>
    <cellStyle name="Вывод" xfId="3" builtinId="21"/>
    <cellStyle name="Нейтральный" xfId="2" builtinId="28"/>
    <cellStyle name="Обычный" xfId="0" builtinId="0"/>
    <cellStyle name="Обычный 12 4" xfId="9" xr:uid="{00000000-0005-0000-0000-000007000000}"/>
    <cellStyle name="Обычный 178" xfId="12" xr:uid="{00000000-0005-0000-0000-000008000000}"/>
    <cellStyle name="Обычный 2" xfId="11" xr:uid="{00000000-0005-0000-0000-000009000000}"/>
    <cellStyle name="Обычный 2 2" xfId="8" xr:uid="{00000000-0005-0000-0000-00000A000000}"/>
    <cellStyle name="Обычный 7" xfId="10" xr:uid="{00000000-0005-0000-0000-00000B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AJ32"/>
  <sheetViews>
    <sheetView tabSelected="1" topLeftCell="F1" zoomScaleNormal="100" workbookViewId="0">
      <selection activeCell="AI6" sqref="AI6"/>
    </sheetView>
  </sheetViews>
  <sheetFormatPr defaultRowHeight="15" x14ac:dyDescent="0.25"/>
  <cols>
    <col min="5" max="5" width="13" bestFit="1" customWidth="1"/>
    <col min="6" max="6" width="13.140625" bestFit="1" customWidth="1"/>
    <col min="7" max="7" width="13" bestFit="1" customWidth="1"/>
    <col min="8" max="8" width="12" bestFit="1" customWidth="1"/>
    <col min="9" max="9" width="11.28515625" bestFit="1" customWidth="1"/>
    <col min="10" max="10" width="14.42578125" bestFit="1" customWidth="1"/>
    <col min="11" max="11" width="9.5703125" bestFit="1" customWidth="1"/>
    <col min="12" max="12" width="11.5703125" bestFit="1" customWidth="1"/>
    <col min="13" max="13" width="12.28515625" bestFit="1" customWidth="1"/>
    <col min="14" max="14" width="9.5703125" bestFit="1" customWidth="1"/>
    <col min="15" max="15" width="8.140625" bestFit="1" customWidth="1"/>
    <col min="16" max="16" width="13.42578125" bestFit="1" customWidth="1"/>
    <col min="17" max="17" width="9.85546875" bestFit="1" customWidth="1"/>
    <col min="18" max="18" width="7.42578125" bestFit="1" customWidth="1"/>
    <col min="19" max="19" width="12.28515625" bestFit="1" customWidth="1"/>
    <col min="20" max="20" width="9.85546875" bestFit="1" customWidth="1"/>
    <col min="21" max="21" width="7.42578125" bestFit="1" customWidth="1"/>
    <col min="22" max="22" width="13.42578125" bestFit="1" customWidth="1"/>
    <col min="23" max="23" width="9.5703125" bestFit="1" customWidth="1"/>
    <col min="24" max="24" width="11.28515625" bestFit="1" customWidth="1"/>
    <col min="25" max="25" width="13.42578125" bestFit="1" customWidth="1"/>
    <col min="26" max="26" width="9.5703125" style="4" bestFit="1" customWidth="1"/>
    <col min="27" max="27" width="11.28515625" style="4" bestFit="1" customWidth="1"/>
    <col min="28" max="28" width="13.42578125" style="4" bestFit="1" customWidth="1"/>
    <col min="29" max="29" width="9.85546875" style="4" bestFit="1" customWidth="1"/>
    <col min="30" max="30" width="11.28515625" style="4" bestFit="1" customWidth="1"/>
    <col min="31" max="31" width="13.42578125" style="4" bestFit="1" customWidth="1"/>
    <col min="32" max="32" width="9.85546875" style="4" bestFit="1" customWidth="1"/>
    <col min="33" max="33" width="11" style="4" bestFit="1" customWidth="1"/>
    <col min="34" max="34" width="12.28515625" style="4" bestFit="1" customWidth="1"/>
    <col min="35" max="35" width="13.7109375" bestFit="1" customWidth="1"/>
    <col min="36" max="36" width="13.42578125" bestFit="1" customWidth="1"/>
  </cols>
  <sheetData>
    <row r="1" spans="5:36" x14ac:dyDescent="0.25">
      <c r="F1" s="79">
        <v>42583</v>
      </c>
      <c r="G1" s="79">
        <v>42613</v>
      </c>
    </row>
    <row r="3" spans="5:36" ht="15.75" thickBot="1" x14ac:dyDescent="0.3"/>
    <row r="4" spans="5:36" x14ac:dyDescent="0.25">
      <c r="E4" s="4"/>
      <c r="F4" s="4"/>
      <c r="G4" s="4"/>
      <c r="H4" s="76" t="s">
        <v>0</v>
      </c>
      <c r="I4" s="77"/>
      <c r="J4" s="78"/>
      <c r="K4" s="72" t="s">
        <v>1</v>
      </c>
      <c r="L4" s="73"/>
      <c r="M4" s="74"/>
      <c r="N4" s="72" t="s">
        <v>2</v>
      </c>
      <c r="O4" s="73"/>
      <c r="P4" s="74"/>
      <c r="Q4" s="72" t="s">
        <v>3</v>
      </c>
      <c r="R4" s="73"/>
      <c r="S4" s="74"/>
      <c r="T4" s="72" t="s">
        <v>4</v>
      </c>
      <c r="U4" s="73"/>
      <c r="V4" s="74"/>
      <c r="W4" s="69" t="s">
        <v>5</v>
      </c>
      <c r="X4" s="70"/>
      <c r="Y4" s="71"/>
      <c r="Z4" s="69" t="s">
        <v>6</v>
      </c>
      <c r="AA4" s="70"/>
      <c r="AB4" s="71"/>
      <c r="AC4" s="69" t="s">
        <v>7</v>
      </c>
      <c r="AD4" s="70"/>
      <c r="AE4" s="71"/>
      <c r="AF4" s="69" t="s">
        <v>8</v>
      </c>
      <c r="AG4" s="70"/>
      <c r="AH4" s="75"/>
      <c r="AI4" s="56" t="s">
        <v>9</v>
      </c>
      <c r="AJ4" s="67" t="s">
        <v>10</v>
      </c>
    </row>
    <row r="5" spans="5:36" ht="26.25" thickBot="1" x14ac:dyDescent="0.3">
      <c r="E5" s="6" t="s">
        <v>11</v>
      </c>
      <c r="F5" s="6" t="s">
        <v>12</v>
      </c>
      <c r="G5" s="15" t="s">
        <v>13</v>
      </c>
      <c r="H5" s="13" t="s">
        <v>14</v>
      </c>
      <c r="I5" s="12" t="s">
        <v>15</v>
      </c>
      <c r="J5" s="14" t="s">
        <v>16</v>
      </c>
      <c r="K5" s="13" t="s">
        <v>17</v>
      </c>
      <c r="L5" s="12" t="s">
        <v>18</v>
      </c>
      <c r="M5" s="14" t="s">
        <v>19</v>
      </c>
      <c r="N5" s="7" t="s">
        <v>17</v>
      </c>
      <c r="O5" s="8" t="s">
        <v>18</v>
      </c>
      <c r="P5" s="9" t="s">
        <v>19</v>
      </c>
      <c r="Q5" s="7" t="s">
        <v>17</v>
      </c>
      <c r="R5" s="8" t="s">
        <v>18</v>
      </c>
      <c r="S5" s="9" t="s">
        <v>19</v>
      </c>
      <c r="T5" s="7" t="s">
        <v>17</v>
      </c>
      <c r="U5" s="8" t="s">
        <v>18</v>
      </c>
      <c r="V5" s="9" t="s">
        <v>19</v>
      </c>
      <c r="W5" s="49" t="s">
        <v>20</v>
      </c>
      <c r="X5" s="50" t="s">
        <v>21</v>
      </c>
      <c r="Y5" s="51" t="s">
        <v>22</v>
      </c>
      <c r="Z5" s="49" t="s">
        <v>23</v>
      </c>
      <c r="AA5" s="50" t="s">
        <v>21</v>
      </c>
      <c r="AB5" s="51" t="s">
        <v>22</v>
      </c>
      <c r="AC5" s="49" t="s">
        <v>24</v>
      </c>
      <c r="AD5" s="50" t="s">
        <v>21</v>
      </c>
      <c r="AE5" s="51" t="s">
        <v>22</v>
      </c>
      <c r="AF5" s="49" t="s">
        <v>25</v>
      </c>
      <c r="AG5" s="50" t="s">
        <v>21</v>
      </c>
      <c r="AH5" s="55" t="s">
        <v>22</v>
      </c>
      <c r="AI5" s="57">
        <v>42613</v>
      </c>
      <c r="AJ5" s="68"/>
    </row>
    <row r="6" spans="5:36" x14ac:dyDescent="0.25">
      <c r="E6" s="5">
        <v>42511</v>
      </c>
      <c r="F6" s="10">
        <v>2000</v>
      </c>
      <c r="G6" s="16">
        <v>130000</v>
      </c>
      <c r="H6" s="17">
        <v>83</v>
      </c>
      <c r="I6" s="11">
        <v>1660</v>
      </c>
      <c r="J6" s="11">
        <f>I6*65</f>
        <v>107900</v>
      </c>
      <c r="K6" s="23">
        <v>42603</v>
      </c>
      <c r="L6" s="24">
        <v>550</v>
      </c>
      <c r="M6" s="25">
        <v>35750</v>
      </c>
      <c r="N6" s="23">
        <v>42603</v>
      </c>
      <c r="O6" s="45">
        <v>300</v>
      </c>
      <c r="P6" s="24">
        <v>19500</v>
      </c>
      <c r="Q6" s="26">
        <v>42626</v>
      </c>
      <c r="R6" s="27">
        <v>500</v>
      </c>
      <c r="S6" s="25">
        <v>32500</v>
      </c>
      <c r="T6" s="26">
        <v>42651</v>
      </c>
      <c r="U6" s="27">
        <v>310</v>
      </c>
      <c r="V6" s="25">
        <v>20150</v>
      </c>
      <c r="W6" s="52">
        <f>K6</f>
        <v>42603</v>
      </c>
      <c r="X6" s="53">
        <f>IFERROR(F6-L6,0)</f>
        <v>1450</v>
      </c>
      <c r="Y6" s="54">
        <f>IFERROR(G6-M6,0)</f>
        <v>94250</v>
      </c>
      <c r="Z6" s="52">
        <v>42603</v>
      </c>
      <c r="AA6" s="53">
        <f>IFERROR(X6-O6,0)</f>
        <v>1150</v>
      </c>
      <c r="AB6" s="54">
        <f>IFERROR(Y6-P6,0)</f>
        <v>74750</v>
      </c>
      <c r="AC6" s="52">
        <v>42626</v>
      </c>
      <c r="AD6" s="53">
        <f>IFERROR(AA6-R6,0)</f>
        <v>650</v>
      </c>
      <c r="AE6" s="54">
        <f>IFERROR(AB6-S6,0)</f>
        <v>42250</v>
      </c>
      <c r="AF6" s="52">
        <v>42651</v>
      </c>
      <c r="AG6" s="53">
        <f>IFERROR(AD6-U6,0)</f>
        <v>340</v>
      </c>
      <c r="AH6" s="54">
        <f>IFERROR(AE6-V6,0)</f>
        <v>22100</v>
      </c>
      <c r="AI6" s="80">
        <f>IFERROR((G6-SUMIFS(M6:V6,K6:T6,"&lt;"&amp;$F$1,$M$5:$V$5,"Сумма, руб."))/365*0.1*DAY(IFERROR(_xlfn.AGGREGATE(15,6,K6:T6/((K6:T6&lt;=$G$1)*(K6:T6&gt;=$F$1)),1),$G$1))+(G6-SUMIFS(M6:V6,K6:T6,"&lt;="&amp;IFERROR(_xlfn.AGGREGATE(15,6,K6:T6/((K6:T6&lt;=$G$1)*(K6:T6&gt;=$F$1)),1),$G$1),$M$5:$V$5,"Сумма, руб."))/365*0.1*DAY(IFERROR(_xlfn.AGGREGATE(15,6,K6:T6/((K6:T6&lt;=$G$1)*(K6:T6&gt;=$F$1)),2),$G$1)-IFERROR(_xlfn.AGGREGATE(15,6,K6:T6/((K6:T6&lt;=$G$1)*(K6:T6&gt;=$F$1)),1),$G$1))+(G6-SUMIFS(M6:V6,K6:T6,"&lt;="&amp;IFERROR(_xlfn.AGGREGATE(15,6,K6:T6/((K6:T6&lt;=$G$1)*(K6:T6&gt;=$F$1)),2),$G$1),$M$5:$V$5,"Сумма, руб."))/365*0.1*DAY(IFERROR(_xlfn.AGGREGATE(15,6,K6:T6/((K6:T6&lt;=$G$1)*(K6:T6&gt;=$F$1)),3),$G$1)-IFERROR(_xlfn.AGGREGATE(15,6,K6:T6/((K6:T6&lt;=$G$1)*(K6:T6&gt;=$F$1)),2),$G$1))+(G6-SUMIFS(M6:V6,K6:T6,"&lt;="&amp;IFERROR(_xlfn.AGGREGATE(15,6,K6:T6/((K6:T6&lt;=$G$1)*(K6:T6&gt;=$F$1)),3),$G$1),$M$5:$V$5,"Сумма, руб."))/365*0.1*DAY(IFERROR(_xlfn.AGGREGATE(15,6,K6:T6/((K6:T6&lt;=$G$1)*(K6:T6&gt;=$F$1)),4),$G$1)-IFERROR(_xlfn.AGGREGATE(15,6,K6:T6/((K6:T6&lt;=$G$1)*(K6:T6&gt;=$F$1)),3),$G$1)),0)</f>
        <v>952.73972602739741</v>
      </c>
      <c r="AJ6" s="2">
        <f>IF(H6=100,0,G6/365*10%*DAY(Z6)+AB6/365*10%*(AI5-Z6))</f>
        <v>952.73972602739741</v>
      </c>
    </row>
    <row r="7" spans="5:36" x14ac:dyDescent="0.25">
      <c r="E7" s="5">
        <v>42024</v>
      </c>
      <c r="F7" s="10">
        <v>3000</v>
      </c>
      <c r="G7" s="16">
        <v>195000</v>
      </c>
      <c r="H7" s="17">
        <v>93.333333333333329</v>
      </c>
      <c r="I7" s="11">
        <v>2800</v>
      </c>
      <c r="J7" s="11">
        <f t="shared" ref="J7:J9" si="0">I7*65</f>
        <v>182000</v>
      </c>
      <c r="K7" s="28">
        <v>41965</v>
      </c>
      <c r="L7" s="29">
        <v>300</v>
      </c>
      <c r="M7" s="30">
        <v>19500</v>
      </c>
      <c r="N7" s="31">
        <v>42464</v>
      </c>
      <c r="O7" s="46">
        <v>500</v>
      </c>
      <c r="P7" s="29">
        <v>32500</v>
      </c>
      <c r="Q7" s="31">
        <v>42585</v>
      </c>
      <c r="R7" s="32">
        <v>1000</v>
      </c>
      <c r="S7" s="30">
        <v>65000</v>
      </c>
      <c r="T7" s="31">
        <v>42600</v>
      </c>
      <c r="U7" s="32">
        <v>1000</v>
      </c>
      <c r="V7" s="30">
        <v>65000</v>
      </c>
      <c r="W7" s="52">
        <f t="shared" ref="W7:W9" si="1">K7</f>
        <v>41965</v>
      </c>
      <c r="X7" s="53">
        <f t="shared" ref="X7:X9" si="2">IFERROR(F7-L7,0)</f>
        <v>2700</v>
      </c>
      <c r="Y7" s="54">
        <f t="shared" ref="Y7:Y9" si="3">IFERROR(G7-M7,0)</f>
        <v>175500</v>
      </c>
      <c r="Z7" s="52">
        <v>42464</v>
      </c>
      <c r="AA7" s="53">
        <f t="shared" ref="AA7:AA9" si="4">IFERROR(X7-O7,0)</f>
        <v>2200</v>
      </c>
      <c r="AB7" s="54">
        <f t="shared" ref="AB7:AB9" si="5">IFERROR(Y7-P7,0)</f>
        <v>143000</v>
      </c>
      <c r="AC7" s="52">
        <v>42585</v>
      </c>
      <c r="AD7" s="53">
        <f t="shared" ref="AD7:AD9" si="6">IFERROR(AA7-R7,0)</f>
        <v>1200</v>
      </c>
      <c r="AE7" s="54">
        <f t="shared" ref="AE7:AE9" si="7">IFERROR(AB7-S7,0)</f>
        <v>78000</v>
      </c>
      <c r="AF7" s="52">
        <v>42600</v>
      </c>
      <c r="AG7" s="53">
        <f t="shared" ref="AG7:AG9" si="8">IFERROR(AD7-U7,0)</f>
        <v>200</v>
      </c>
      <c r="AH7" s="54">
        <f t="shared" ref="AH7:AH9" si="9">IFERROR(AE7-V7,0)</f>
        <v>13000</v>
      </c>
      <c r="AI7" s="80">
        <f t="shared" ref="AI7:AI9" si="10">IFERROR((G7-SUMIFS(M7:V7,K7:T7,"&lt;"&amp;$F$1,$M$5:$V$5,"Сумма, руб."))/365*0.1*DAY(IFERROR(_xlfn.AGGREGATE(15,6,K7:T7/((K7:T7&lt;=$G$1)*(K7:T7&gt;=$F$1)),1),$G$1))+(G7-SUMIFS(M7:V7,K7:T7,"&lt;="&amp;IFERROR(_xlfn.AGGREGATE(15,6,K7:T7/((K7:T7&lt;=$G$1)*(K7:T7&gt;=$F$1)),1),$G$1),$M$5:$V$5,"Сумма, руб."))/365*0.1*DAY(IFERROR(_xlfn.AGGREGATE(15,6,K7:T7/((K7:T7&lt;=$G$1)*(K7:T7&gt;=$F$1)),2),$G$1)-IFERROR(_xlfn.AGGREGATE(15,6,K7:T7/((K7:T7&lt;=$G$1)*(K7:T7&gt;=$F$1)),1),$G$1))+(G7-SUMIFS(M7:V7,K7:T7,"&lt;="&amp;IFERROR(_xlfn.AGGREGATE(15,6,K7:T7/((K7:T7&lt;=$G$1)*(K7:T7&gt;=$F$1)),2),$G$1),$M$5:$V$5,"Сумма, руб."))/365*0.1*DAY(IFERROR(_xlfn.AGGREGATE(15,6,K7:T7/((K7:T7&lt;=$G$1)*(K7:T7&gt;=$F$1)),3),$G$1)-IFERROR(_xlfn.AGGREGATE(15,6,K7:T7/((K7:T7&lt;=$G$1)*(K7:T7&gt;=$F$1)),2),$G$1))+(G7-SUMIFS(M7:V7,K7:T7,"&lt;="&amp;IFERROR(_xlfn.AGGREGATE(15,6,K7:T7/((K7:T7&lt;=$G$1)*(K7:T7&gt;=$F$1)),3),$G$1),$M$5:$V$5,"Сумма, руб."))/365*0.1*DAY(IFERROR(_xlfn.AGGREGATE(15,6,K7:T7/((K7:T7&lt;=$G$1)*(K7:T7&gt;=$F$1)),4),$G$1)-IFERROR(_xlfn.AGGREGATE(15,6,K7:T7/((K7:T7&lt;=$G$1)*(K7:T7&gt;=$F$1)),3),$G$1)),0)</f>
        <v>484.38356164383566</v>
      </c>
      <c r="AJ7" s="2">
        <f>IF(H7=100,0,AB7/365*10%*DAY(AC7)+AE7/365*10%*DAY(AF7-AC7)+AH7/365*10%*(AI5-AF7))</f>
        <v>484.38356164383566</v>
      </c>
    </row>
    <row r="8" spans="5:36" x14ac:dyDescent="0.25">
      <c r="E8" s="18">
        <v>42055</v>
      </c>
      <c r="F8" s="19">
        <v>4000</v>
      </c>
      <c r="G8" s="20">
        <v>260000</v>
      </c>
      <c r="H8" s="17">
        <v>87</v>
      </c>
      <c r="I8" s="11">
        <v>3480</v>
      </c>
      <c r="J8" s="11">
        <f t="shared" si="0"/>
        <v>226200</v>
      </c>
      <c r="K8" s="33">
        <v>42307</v>
      </c>
      <c r="L8" s="34">
        <v>100</v>
      </c>
      <c r="M8" s="35">
        <v>6500</v>
      </c>
      <c r="N8" s="33">
        <v>42075</v>
      </c>
      <c r="O8" s="47">
        <v>400</v>
      </c>
      <c r="P8" s="34">
        <v>26000</v>
      </c>
      <c r="Q8" s="33">
        <v>42562</v>
      </c>
      <c r="R8" s="36">
        <v>980</v>
      </c>
      <c r="S8" s="35">
        <v>63700</v>
      </c>
      <c r="T8" s="37">
        <v>42592</v>
      </c>
      <c r="U8" s="36">
        <v>2000</v>
      </c>
      <c r="V8" s="35">
        <v>130000</v>
      </c>
      <c r="W8" s="52">
        <f t="shared" si="1"/>
        <v>42307</v>
      </c>
      <c r="X8" s="53">
        <f t="shared" si="2"/>
        <v>3900</v>
      </c>
      <c r="Y8" s="54">
        <f t="shared" si="3"/>
        <v>253500</v>
      </c>
      <c r="Z8" s="52">
        <v>42075</v>
      </c>
      <c r="AA8" s="53">
        <f t="shared" si="4"/>
        <v>3500</v>
      </c>
      <c r="AB8" s="54">
        <f t="shared" si="5"/>
        <v>227500</v>
      </c>
      <c r="AC8" s="52">
        <v>42562</v>
      </c>
      <c r="AD8" s="53">
        <f t="shared" si="6"/>
        <v>2520</v>
      </c>
      <c r="AE8" s="54">
        <f t="shared" si="7"/>
        <v>163800</v>
      </c>
      <c r="AF8" s="52">
        <v>42592</v>
      </c>
      <c r="AG8" s="53">
        <f t="shared" si="8"/>
        <v>520</v>
      </c>
      <c r="AH8" s="54">
        <f t="shared" si="9"/>
        <v>33800</v>
      </c>
      <c r="AI8" s="80">
        <f t="shared" si="10"/>
        <v>643.23287671232879</v>
      </c>
      <c r="AJ8" s="3">
        <f>IF(H8=100,0,AE8/365*10%*DAY(AF8)+AH8/365*10%*(AI5-AF8))</f>
        <v>643.23287671232879</v>
      </c>
    </row>
    <row r="9" spans="5:36" ht="15.75" thickBot="1" x14ac:dyDescent="0.3">
      <c r="E9" s="5">
        <v>42476</v>
      </c>
      <c r="F9" s="10">
        <v>5500</v>
      </c>
      <c r="G9" s="21">
        <v>357500</v>
      </c>
      <c r="H9" s="22">
        <v>100</v>
      </c>
      <c r="I9" s="11">
        <v>5500</v>
      </c>
      <c r="J9" s="11">
        <f t="shared" si="0"/>
        <v>357500</v>
      </c>
      <c r="K9" s="38">
        <v>42515</v>
      </c>
      <c r="L9" s="39">
        <v>1500</v>
      </c>
      <c r="M9" s="40">
        <v>97500</v>
      </c>
      <c r="N9" s="41">
        <v>42523</v>
      </c>
      <c r="O9" s="48">
        <v>4000</v>
      </c>
      <c r="P9" s="39">
        <v>260000</v>
      </c>
      <c r="Q9" s="41">
        <v>42546</v>
      </c>
      <c r="R9" s="42" t="s">
        <v>26</v>
      </c>
      <c r="S9" s="42" t="s">
        <v>26</v>
      </c>
      <c r="T9" s="43">
        <v>42570</v>
      </c>
      <c r="U9" s="44" t="s">
        <v>26</v>
      </c>
      <c r="V9" s="43" t="s">
        <v>26</v>
      </c>
      <c r="W9" s="52">
        <f t="shared" si="1"/>
        <v>42515</v>
      </c>
      <c r="X9" s="53">
        <f t="shared" si="2"/>
        <v>4000</v>
      </c>
      <c r="Y9" s="54">
        <f t="shared" si="3"/>
        <v>260000</v>
      </c>
      <c r="Z9" s="52">
        <v>42523</v>
      </c>
      <c r="AA9" s="53">
        <f t="shared" si="4"/>
        <v>0</v>
      </c>
      <c r="AB9" s="54">
        <f t="shared" si="5"/>
        <v>0</v>
      </c>
      <c r="AC9" s="52">
        <v>42546</v>
      </c>
      <c r="AD9" s="53">
        <f t="shared" si="6"/>
        <v>0</v>
      </c>
      <c r="AE9" s="54">
        <f t="shared" si="7"/>
        <v>0</v>
      </c>
      <c r="AF9" s="52">
        <v>42570</v>
      </c>
      <c r="AG9" s="53">
        <f t="shared" si="8"/>
        <v>0</v>
      </c>
      <c r="AH9" s="54">
        <f t="shared" si="9"/>
        <v>0</v>
      </c>
      <c r="AI9" s="80">
        <f t="shared" si="10"/>
        <v>0</v>
      </c>
      <c r="AJ9" s="1">
        <f>IF(H9=100,0,G9/365*10%*DAY(AI5))</f>
        <v>0</v>
      </c>
    </row>
    <row r="13" spans="5:36" ht="15.75" thickBot="1" x14ac:dyDescent="0.3"/>
    <row r="14" spans="5:36" x14ac:dyDescent="0.25">
      <c r="K14" s="58" t="s">
        <v>27</v>
      </c>
      <c r="L14" s="59"/>
      <c r="M14" s="59"/>
      <c r="N14" s="59"/>
      <c r="O14" s="59"/>
      <c r="P14" s="59"/>
      <c r="Q14" s="59"/>
      <c r="R14" s="59"/>
      <c r="S14" s="60"/>
    </row>
    <row r="15" spans="5:36" x14ac:dyDescent="0.25">
      <c r="K15" s="61"/>
      <c r="L15" s="62"/>
      <c r="M15" s="62"/>
      <c r="N15" s="62"/>
      <c r="O15" s="62"/>
      <c r="P15" s="62"/>
      <c r="Q15" s="62"/>
      <c r="R15" s="62"/>
      <c r="S15" s="63"/>
    </row>
    <row r="16" spans="5:36" x14ac:dyDescent="0.25">
      <c r="K16" s="61"/>
      <c r="L16" s="62"/>
      <c r="M16" s="62"/>
      <c r="N16" s="62"/>
      <c r="O16" s="62"/>
      <c r="P16" s="62"/>
      <c r="Q16" s="62"/>
      <c r="R16" s="62"/>
      <c r="S16" s="63"/>
    </row>
    <row r="17" spans="11:19" x14ac:dyDescent="0.25">
      <c r="K17" s="61"/>
      <c r="L17" s="62"/>
      <c r="M17" s="62"/>
      <c r="N17" s="62"/>
      <c r="O17" s="62"/>
      <c r="P17" s="62"/>
      <c r="Q17" s="62"/>
      <c r="R17" s="62"/>
      <c r="S17" s="63"/>
    </row>
    <row r="18" spans="11:19" x14ac:dyDescent="0.25">
      <c r="K18" s="61"/>
      <c r="L18" s="62"/>
      <c r="M18" s="62"/>
      <c r="N18" s="62"/>
      <c r="O18" s="62"/>
      <c r="P18" s="62"/>
      <c r="Q18" s="62"/>
      <c r="R18" s="62"/>
      <c r="S18" s="63"/>
    </row>
    <row r="19" spans="11:19" x14ac:dyDescent="0.25">
      <c r="K19" s="61"/>
      <c r="L19" s="62"/>
      <c r="M19" s="62"/>
      <c r="N19" s="62"/>
      <c r="O19" s="62"/>
      <c r="P19" s="62"/>
      <c r="Q19" s="62"/>
      <c r="R19" s="62"/>
      <c r="S19" s="63"/>
    </row>
    <row r="20" spans="11:19" x14ac:dyDescent="0.25">
      <c r="K20" s="61"/>
      <c r="L20" s="62"/>
      <c r="M20" s="62"/>
      <c r="N20" s="62"/>
      <c r="O20" s="62"/>
      <c r="P20" s="62"/>
      <c r="Q20" s="62"/>
      <c r="R20" s="62"/>
      <c r="S20" s="63"/>
    </row>
    <row r="21" spans="11:19" x14ac:dyDescent="0.25">
      <c r="K21" s="61"/>
      <c r="L21" s="62"/>
      <c r="M21" s="62"/>
      <c r="N21" s="62"/>
      <c r="O21" s="62"/>
      <c r="P21" s="62"/>
      <c r="Q21" s="62"/>
      <c r="R21" s="62"/>
      <c r="S21" s="63"/>
    </row>
    <row r="22" spans="11:19" x14ac:dyDescent="0.25">
      <c r="K22" s="61"/>
      <c r="L22" s="62"/>
      <c r="M22" s="62"/>
      <c r="N22" s="62"/>
      <c r="O22" s="62"/>
      <c r="P22" s="62"/>
      <c r="Q22" s="62"/>
      <c r="R22" s="62"/>
      <c r="S22" s="63"/>
    </row>
    <row r="23" spans="11:19" x14ac:dyDescent="0.25">
      <c r="K23" s="61"/>
      <c r="L23" s="62"/>
      <c r="M23" s="62"/>
      <c r="N23" s="62"/>
      <c r="O23" s="62"/>
      <c r="P23" s="62"/>
      <c r="Q23" s="62"/>
      <c r="R23" s="62"/>
      <c r="S23" s="63"/>
    </row>
    <row r="24" spans="11:19" x14ac:dyDescent="0.25">
      <c r="K24" s="61"/>
      <c r="L24" s="62"/>
      <c r="M24" s="62"/>
      <c r="N24" s="62"/>
      <c r="O24" s="62"/>
      <c r="P24" s="62"/>
      <c r="Q24" s="62"/>
      <c r="R24" s="62"/>
      <c r="S24" s="63"/>
    </row>
    <row r="25" spans="11:19" x14ac:dyDescent="0.25">
      <c r="K25" s="61"/>
      <c r="L25" s="62"/>
      <c r="M25" s="62"/>
      <c r="N25" s="62"/>
      <c r="O25" s="62"/>
      <c r="P25" s="62"/>
      <c r="Q25" s="62"/>
      <c r="R25" s="62"/>
      <c r="S25" s="63"/>
    </row>
    <row r="26" spans="11:19" x14ac:dyDescent="0.25">
      <c r="K26" s="61"/>
      <c r="L26" s="62"/>
      <c r="M26" s="62"/>
      <c r="N26" s="62"/>
      <c r="O26" s="62"/>
      <c r="P26" s="62"/>
      <c r="Q26" s="62"/>
      <c r="R26" s="62"/>
      <c r="S26" s="63"/>
    </row>
    <row r="27" spans="11:19" x14ac:dyDescent="0.25">
      <c r="K27" s="61"/>
      <c r="L27" s="62"/>
      <c r="M27" s="62"/>
      <c r="N27" s="62"/>
      <c r="O27" s="62"/>
      <c r="P27" s="62"/>
      <c r="Q27" s="62"/>
      <c r="R27" s="62"/>
      <c r="S27" s="63"/>
    </row>
    <row r="28" spans="11:19" x14ac:dyDescent="0.25">
      <c r="K28" s="61"/>
      <c r="L28" s="62"/>
      <c r="M28" s="62"/>
      <c r="N28" s="62"/>
      <c r="O28" s="62"/>
      <c r="P28" s="62"/>
      <c r="Q28" s="62"/>
      <c r="R28" s="62"/>
      <c r="S28" s="63"/>
    </row>
    <row r="29" spans="11:19" x14ac:dyDescent="0.25">
      <c r="K29" s="61"/>
      <c r="L29" s="62"/>
      <c r="M29" s="62"/>
      <c r="N29" s="62"/>
      <c r="O29" s="62"/>
      <c r="P29" s="62"/>
      <c r="Q29" s="62"/>
      <c r="R29" s="62"/>
      <c r="S29" s="63"/>
    </row>
    <row r="30" spans="11:19" x14ac:dyDescent="0.25">
      <c r="K30" s="61"/>
      <c r="L30" s="62"/>
      <c r="M30" s="62"/>
      <c r="N30" s="62"/>
      <c r="O30" s="62"/>
      <c r="P30" s="62"/>
      <c r="Q30" s="62"/>
      <c r="R30" s="62"/>
      <c r="S30" s="63"/>
    </row>
    <row r="31" spans="11:19" x14ac:dyDescent="0.25">
      <c r="K31" s="61"/>
      <c r="L31" s="62"/>
      <c r="M31" s="62"/>
      <c r="N31" s="62"/>
      <c r="O31" s="62"/>
      <c r="P31" s="62"/>
      <c r="Q31" s="62"/>
      <c r="R31" s="62"/>
      <c r="S31" s="63"/>
    </row>
    <row r="32" spans="11:19" ht="15.75" thickBot="1" x14ac:dyDescent="0.3">
      <c r="K32" s="64"/>
      <c r="L32" s="65"/>
      <c r="M32" s="65"/>
      <c r="N32" s="65"/>
      <c r="O32" s="65"/>
      <c r="P32" s="65"/>
      <c r="Q32" s="65"/>
      <c r="R32" s="65"/>
      <c r="S32" s="66"/>
    </row>
  </sheetData>
  <mergeCells count="11">
    <mergeCell ref="H4:J4"/>
    <mergeCell ref="K14:S32"/>
    <mergeCell ref="AJ4:AJ5"/>
    <mergeCell ref="W4:Y4"/>
    <mergeCell ref="Z4:AB4"/>
    <mergeCell ref="AC4:AE4"/>
    <mergeCell ref="K4:M4"/>
    <mergeCell ref="N4:P4"/>
    <mergeCell ref="Q4:S4"/>
    <mergeCell ref="T4:V4"/>
    <mergeCell ref="AF4:AH4"/>
  </mergeCells>
  <conditionalFormatting sqref="H6: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</dc:creator>
  <cp:lastModifiedBy>Elena</cp:lastModifiedBy>
  <dcterms:created xsi:type="dcterms:W3CDTF">2018-09-29T09:42:54Z</dcterms:created>
  <dcterms:modified xsi:type="dcterms:W3CDTF">2018-09-30T09:11:42Z</dcterms:modified>
</cp:coreProperties>
</file>