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36" yWindow="105" windowWidth="14806" windowHeight="8012"/>
  </bookViews>
  <sheets>
    <sheet name="27.09" sheetId="2" r:id="rId1"/>
    <sheet name="Диверсификация" sheetId="3" r:id="rId2"/>
    <sheet name="Котировки" sheetId="4" r:id="rId3"/>
  </sheets>
  <definedNames>
    <definedName name="_xlnm._FilterDatabase" localSheetId="0" hidden="1">'27.09'!$A$1:$N$1</definedName>
    <definedName name="market.asp?name_micex" localSheetId="2">Котировки!$A$1:$I$206</definedName>
  </definedNames>
  <calcPr calcId="152511"/>
</workbook>
</file>

<file path=xl/calcChain.xml><?xml version="1.0" encoding="utf-8"?>
<calcChain xmlns="http://schemas.openxmlformats.org/spreadsheetml/2006/main">
  <c r="F6" i="2" l="1"/>
  <c r="H6" i="2"/>
  <c r="I6" i="2"/>
  <c r="L6" i="2"/>
  <c r="N6" i="2"/>
  <c r="J15" i="4" l="1"/>
  <c r="K15" i="4" s="1"/>
  <c r="J16" i="4"/>
  <c r="K16" i="4" s="1"/>
  <c r="J17" i="4"/>
  <c r="K17" i="4" s="1"/>
  <c r="J18" i="4"/>
  <c r="K18" i="4" s="1"/>
  <c r="J19" i="4"/>
  <c r="K19" i="4" s="1"/>
  <c r="J20" i="4"/>
  <c r="K20" i="4" s="1"/>
  <c r="J21" i="4"/>
  <c r="K21" i="4" s="1"/>
  <c r="J22" i="4"/>
  <c r="K22" i="4" s="1"/>
  <c r="J23" i="4"/>
  <c r="K23" i="4" s="1"/>
  <c r="J24" i="4"/>
  <c r="K24" i="4" s="1"/>
  <c r="J25" i="4"/>
  <c r="K25" i="4" s="1"/>
  <c r="J26" i="4"/>
  <c r="K26" i="4" s="1"/>
  <c r="J27" i="4"/>
  <c r="K27" i="4" s="1"/>
  <c r="J28" i="4"/>
  <c r="K28" i="4" s="1"/>
  <c r="J29" i="4"/>
  <c r="K29" i="4" s="1"/>
  <c r="J30" i="4"/>
  <c r="K30" i="4" s="1"/>
  <c r="J31" i="4"/>
  <c r="K31" i="4" s="1"/>
  <c r="J32" i="4"/>
  <c r="K32" i="4" s="1"/>
  <c r="J33" i="4"/>
  <c r="K33" i="4" s="1"/>
  <c r="J34" i="4"/>
  <c r="K34" i="4" s="1"/>
  <c r="J35" i="4"/>
  <c r="K35" i="4" s="1"/>
  <c r="J36" i="4"/>
  <c r="K36" i="4" s="1"/>
  <c r="D2" i="2" s="1"/>
  <c r="J37" i="4"/>
  <c r="K37" i="4" s="1"/>
  <c r="J38" i="4"/>
  <c r="K38" i="4" s="1"/>
  <c r="J39" i="4"/>
  <c r="K39" i="4" s="1"/>
  <c r="J40" i="4"/>
  <c r="K40" i="4" s="1"/>
  <c r="J41" i="4"/>
  <c r="K41" i="4" s="1"/>
  <c r="J42" i="4"/>
  <c r="K42" i="4" s="1"/>
  <c r="J43" i="4"/>
  <c r="K43" i="4" s="1"/>
  <c r="J44" i="4"/>
  <c r="K44" i="4" s="1"/>
  <c r="J45" i="4"/>
  <c r="K45" i="4" s="1"/>
  <c r="J46" i="4"/>
  <c r="K46" i="4" s="1"/>
  <c r="J47" i="4"/>
  <c r="K47" i="4" s="1"/>
  <c r="J48" i="4"/>
  <c r="K48" i="4" s="1"/>
  <c r="J49" i="4"/>
  <c r="K49" i="4" s="1"/>
  <c r="J50" i="4"/>
  <c r="K50" i="4" s="1"/>
  <c r="J51" i="4"/>
  <c r="K51" i="4" s="1"/>
  <c r="J52" i="4"/>
  <c r="K52" i="4" s="1"/>
  <c r="J53" i="4"/>
  <c r="K53" i="4" s="1"/>
  <c r="J54" i="4"/>
  <c r="K54" i="4" s="1"/>
  <c r="J55" i="4"/>
  <c r="K55" i="4" s="1"/>
  <c r="J56" i="4"/>
  <c r="K56" i="4" s="1"/>
  <c r="J57" i="4"/>
  <c r="K57" i="4" s="1"/>
  <c r="J58" i="4"/>
  <c r="K58" i="4" s="1"/>
  <c r="J59" i="4"/>
  <c r="K59" i="4" s="1"/>
  <c r="J60" i="4"/>
  <c r="K60" i="4" s="1"/>
  <c r="J61" i="4"/>
  <c r="K61" i="4" s="1"/>
  <c r="J62" i="4"/>
  <c r="K62" i="4" s="1"/>
  <c r="J63" i="4"/>
  <c r="K63" i="4" s="1"/>
  <c r="J64" i="4"/>
  <c r="K64" i="4" s="1"/>
  <c r="J65" i="4"/>
  <c r="K65" i="4" s="1"/>
  <c r="J66" i="4"/>
  <c r="K66" i="4" s="1"/>
  <c r="J67" i="4"/>
  <c r="K67" i="4" s="1"/>
  <c r="J68" i="4"/>
  <c r="K68" i="4" s="1"/>
  <c r="J69" i="4"/>
  <c r="K69" i="4" s="1"/>
  <c r="J70" i="4"/>
  <c r="K70" i="4" s="1"/>
  <c r="J71" i="4"/>
  <c r="K71" i="4" s="1"/>
  <c r="J72" i="4"/>
  <c r="K72" i="4" s="1"/>
  <c r="J73" i="4"/>
  <c r="K73" i="4"/>
  <c r="J74" i="4"/>
  <c r="K74" i="4" s="1"/>
  <c r="J75" i="4"/>
  <c r="K75" i="4" s="1"/>
  <c r="J76" i="4"/>
  <c r="K76" i="4" s="1"/>
  <c r="J77" i="4"/>
  <c r="K77" i="4" s="1"/>
  <c r="J78" i="4"/>
  <c r="K78" i="4"/>
  <c r="J79" i="4"/>
  <c r="K79" i="4" s="1"/>
  <c r="J80" i="4"/>
  <c r="K80" i="4" s="1"/>
  <c r="J81" i="4"/>
  <c r="K81" i="4" s="1"/>
  <c r="J82" i="4"/>
  <c r="K82" i="4" s="1"/>
  <c r="J83" i="4"/>
  <c r="K83" i="4" s="1"/>
  <c r="J84" i="4"/>
  <c r="K84" i="4" s="1"/>
  <c r="J85" i="4"/>
  <c r="K85" i="4" s="1"/>
  <c r="J86" i="4"/>
  <c r="K86" i="4" s="1"/>
  <c r="J87" i="4"/>
  <c r="K87" i="4" s="1"/>
  <c r="J88" i="4"/>
  <c r="K88" i="4" s="1"/>
  <c r="J89" i="4"/>
  <c r="K89" i="4" s="1"/>
  <c r="J90" i="4"/>
  <c r="K90" i="4" s="1"/>
  <c r="J91" i="4"/>
  <c r="K91" i="4" s="1"/>
  <c r="J92" i="4"/>
  <c r="K92" i="4" s="1"/>
  <c r="J93" i="4"/>
  <c r="K93" i="4" s="1"/>
  <c r="J94" i="4"/>
  <c r="K94" i="4" s="1"/>
  <c r="J95" i="4"/>
  <c r="K95" i="4" s="1"/>
  <c r="J96" i="4"/>
  <c r="K96" i="4" s="1"/>
  <c r="J97" i="4"/>
  <c r="K97" i="4" s="1"/>
  <c r="J98" i="4"/>
  <c r="K98" i="4" s="1"/>
  <c r="J99" i="4"/>
  <c r="K99" i="4" s="1"/>
  <c r="J100" i="4"/>
  <c r="K100" i="4" s="1"/>
  <c r="J101" i="4"/>
  <c r="K101" i="4" s="1"/>
  <c r="J102" i="4"/>
  <c r="K102" i="4" s="1"/>
  <c r="J103" i="4"/>
  <c r="K103" i="4" s="1"/>
  <c r="J104" i="4"/>
  <c r="K104" i="4" s="1"/>
  <c r="J105" i="4"/>
  <c r="K105" i="4" s="1"/>
  <c r="J106" i="4"/>
  <c r="K106" i="4" s="1"/>
  <c r="J107" i="4"/>
  <c r="K107" i="4" s="1"/>
  <c r="J108" i="4"/>
  <c r="K108" i="4" s="1"/>
  <c r="J109" i="4"/>
  <c r="K109" i="4" s="1"/>
  <c r="J110" i="4"/>
  <c r="K110" i="4" s="1"/>
  <c r="J111" i="4"/>
  <c r="K111" i="4" s="1"/>
  <c r="J112" i="4"/>
  <c r="K112" i="4" s="1"/>
  <c r="J113" i="4"/>
  <c r="K113" i="4" s="1"/>
  <c r="J114" i="4"/>
  <c r="K114" i="4" s="1"/>
  <c r="J115" i="4"/>
  <c r="K115" i="4" s="1"/>
  <c r="J116" i="4"/>
  <c r="K116" i="4" s="1"/>
  <c r="J117" i="4"/>
  <c r="K117" i="4" s="1"/>
  <c r="J118" i="4"/>
  <c r="K118" i="4" s="1"/>
  <c r="J119" i="4"/>
  <c r="K119" i="4" s="1"/>
  <c r="J120" i="4"/>
  <c r="K120" i="4" s="1"/>
  <c r="J121" i="4"/>
  <c r="K121" i="4" s="1"/>
  <c r="J122" i="4"/>
  <c r="K122" i="4" s="1"/>
  <c r="J123" i="4"/>
  <c r="K123" i="4" s="1"/>
  <c r="J124" i="4"/>
  <c r="K124" i="4" s="1"/>
  <c r="J125" i="4"/>
  <c r="K125" i="4" s="1"/>
  <c r="J126" i="4"/>
  <c r="K126" i="4" s="1"/>
  <c r="J127" i="4"/>
  <c r="K127" i="4" s="1"/>
  <c r="J128" i="4"/>
  <c r="K128" i="4" s="1"/>
  <c r="J129" i="4"/>
  <c r="K129" i="4" s="1"/>
  <c r="J130" i="4"/>
  <c r="K130" i="4" s="1"/>
  <c r="J131" i="4"/>
  <c r="K131" i="4" s="1"/>
  <c r="J132" i="4"/>
  <c r="K132" i="4" s="1"/>
  <c r="J133" i="4"/>
  <c r="K133" i="4" s="1"/>
  <c r="J134" i="4"/>
  <c r="K134" i="4" s="1"/>
  <c r="J135" i="4"/>
  <c r="K135" i="4" s="1"/>
  <c r="J136" i="4"/>
  <c r="K136" i="4" s="1"/>
  <c r="J137" i="4"/>
  <c r="K137" i="4" s="1"/>
  <c r="J138" i="4"/>
  <c r="K138" i="4" s="1"/>
  <c r="J139" i="4"/>
  <c r="K139" i="4" s="1"/>
  <c r="J140" i="4"/>
  <c r="K140" i="4" s="1"/>
  <c r="J141" i="4"/>
  <c r="K141" i="4" s="1"/>
  <c r="J142" i="4"/>
  <c r="K142" i="4" s="1"/>
  <c r="J143" i="4"/>
  <c r="K143" i="4" s="1"/>
  <c r="J144" i="4"/>
  <c r="K144" i="4" s="1"/>
  <c r="J145" i="4"/>
  <c r="K145" i="4" s="1"/>
  <c r="J146" i="4"/>
  <c r="K146" i="4" s="1"/>
  <c r="J147" i="4"/>
  <c r="K147" i="4" s="1"/>
  <c r="J148" i="4"/>
  <c r="K148" i="4" s="1"/>
  <c r="J149" i="4"/>
  <c r="K149" i="4" s="1"/>
  <c r="J150" i="4"/>
  <c r="K150" i="4" s="1"/>
  <c r="J151" i="4"/>
  <c r="K151" i="4" s="1"/>
  <c r="J152" i="4"/>
  <c r="K152" i="4" s="1"/>
  <c r="J153" i="4"/>
  <c r="K153" i="4" s="1"/>
  <c r="J154" i="4"/>
  <c r="K154" i="4" s="1"/>
  <c r="J155" i="4"/>
  <c r="K155" i="4" s="1"/>
  <c r="J156" i="4"/>
  <c r="K156" i="4" s="1"/>
  <c r="J157" i="4"/>
  <c r="K157" i="4" s="1"/>
  <c r="J158" i="4"/>
  <c r="K158" i="4" s="1"/>
  <c r="J159" i="4"/>
  <c r="K159" i="4" s="1"/>
  <c r="J160" i="4"/>
  <c r="K160" i="4" s="1"/>
  <c r="J161" i="4"/>
  <c r="K161" i="4" s="1"/>
  <c r="J162" i="4"/>
  <c r="K162" i="4" s="1"/>
  <c r="J3" i="4"/>
  <c r="K3" i="4" s="1"/>
  <c r="J4" i="4"/>
  <c r="K4" i="4" s="1"/>
  <c r="J5" i="4"/>
  <c r="K5" i="4"/>
  <c r="J6" i="4"/>
  <c r="K6" i="4"/>
  <c r="J7" i="4"/>
  <c r="K7" i="4" s="1"/>
  <c r="J8" i="4"/>
  <c r="K8" i="4"/>
  <c r="J9" i="4"/>
  <c r="K9" i="4" s="1"/>
  <c r="J10" i="4"/>
  <c r="K10" i="4" s="1"/>
  <c r="J11" i="4"/>
  <c r="K11" i="4" s="1"/>
  <c r="J12" i="4"/>
  <c r="K12" i="4"/>
  <c r="J13" i="4"/>
  <c r="K13" i="4"/>
  <c r="J14" i="4"/>
  <c r="K14" i="4" s="1"/>
  <c r="J2" i="4"/>
  <c r="K2" i="4" s="1"/>
  <c r="I3" i="2" l="1"/>
  <c r="H3" i="2"/>
  <c r="I4" i="2"/>
  <c r="I2" i="2" l="1"/>
  <c r="I5" i="2"/>
  <c r="L4" i="2" l="1"/>
  <c r="N4" i="2"/>
  <c r="H4" i="2"/>
  <c r="F4" i="2"/>
  <c r="F5" i="2" l="1"/>
  <c r="F3" i="2"/>
  <c r="F2" i="2"/>
  <c r="N5" i="2"/>
  <c r="N3" i="2"/>
  <c r="N2" i="2"/>
  <c r="N27" i="2" l="1"/>
  <c r="H2" i="2"/>
  <c r="H5" i="2" l="1"/>
  <c r="L5" i="2"/>
  <c r="L3" i="2"/>
  <c r="L2" i="2" l="1"/>
  <c r="L27" i="2" s="1"/>
  <c r="M6" i="2" l="1"/>
  <c r="M27" i="2"/>
  <c r="B12" i="3"/>
  <c r="B11" i="3"/>
  <c r="B10" i="3"/>
  <c r="M4" i="2"/>
  <c r="B9" i="3"/>
  <c r="M2" i="2"/>
  <c r="M3" i="2"/>
  <c r="M5" i="2"/>
  <c r="B8" i="3" l="1"/>
  <c r="B4" i="3"/>
  <c r="B6" i="3"/>
  <c r="E3" i="3"/>
  <c r="B7" i="3"/>
  <c r="E4" i="3"/>
  <c r="B5" i="3"/>
  <c r="B3" i="3"/>
</calcChain>
</file>

<file path=xl/connections.xml><?xml version="1.0" encoding="utf-8"?>
<connections xmlns="http://schemas.openxmlformats.org/spreadsheetml/2006/main">
  <connection id="1" name="Подключение" type="4" refreshedVersion="5" background="1" refreshOnLoad="1" saveData="1">
    <webPr sourceData="1" parsePre="1" consecutive="1" xl2000="1" url="http://www.phnet.ru/quotes/market.asp?name=micex" htmlTables="1">
      <tables count="1">
        <x v="12"/>
      </tables>
    </webPr>
  </connection>
</connections>
</file>

<file path=xl/sharedStrings.xml><?xml version="1.0" encoding="utf-8"?>
<sst xmlns="http://schemas.openxmlformats.org/spreadsheetml/2006/main" count="1052" uniqueCount="924">
  <si>
    <t>Башнефт ап</t>
  </si>
  <si>
    <t xml:space="preserve">ЛСР ао    </t>
  </si>
  <si>
    <t xml:space="preserve">МордЭнСб  </t>
  </si>
  <si>
    <t>Мостотрест</t>
  </si>
  <si>
    <t>Сбербанк-п</t>
  </si>
  <si>
    <t>Сургнфгз-п</t>
  </si>
  <si>
    <t>ФосАгро ао</t>
  </si>
  <si>
    <t>%</t>
  </si>
  <si>
    <t>Актив</t>
  </si>
  <si>
    <t>Сектор</t>
  </si>
  <si>
    <t>Финансы</t>
  </si>
  <si>
    <t>Лот</t>
  </si>
  <si>
    <t>Стоимость</t>
  </si>
  <si>
    <t>Нефтегаз</t>
  </si>
  <si>
    <t>Удобрения</t>
  </si>
  <si>
    <t>Дивы</t>
  </si>
  <si>
    <t>ДД</t>
  </si>
  <si>
    <t>Ритейл</t>
  </si>
  <si>
    <t>Строительство</t>
  </si>
  <si>
    <t>По отраслям</t>
  </si>
  <si>
    <t>Рынок</t>
  </si>
  <si>
    <t>Экспорт</t>
  </si>
  <si>
    <t>Внутренний</t>
  </si>
  <si>
    <t>По рынку</t>
  </si>
  <si>
    <t>↑</t>
  </si>
  <si>
    <t>Потенц.</t>
  </si>
  <si>
    <t>К-во</t>
  </si>
  <si>
    <t>Цель</t>
  </si>
  <si>
    <t>Цена</t>
  </si>
  <si>
    <t>Газпром</t>
  </si>
  <si>
    <t>Конгломерат</t>
  </si>
  <si>
    <t>ТГК-1</t>
  </si>
  <si>
    <t>Ком. услуги</t>
  </si>
  <si>
    <t>Сельское хоз.</t>
  </si>
  <si>
    <t>Телевидение</t>
  </si>
  <si>
    <t>Энергетика</t>
  </si>
  <si>
    <t>ТГК-2 ап</t>
  </si>
  <si>
    <t>E/P</t>
  </si>
  <si>
    <t>Время</t>
  </si>
  <si>
    <t>Название // ?</t>
  </si>
  <si>
    <t>*</t>
  </si>
  <si>
    <t>Изм. к закр.</t>
  </si>
  <si>
    <t>Объём в валюте</t>
  </si>
  <si>
    <t>Кол-во сделок</t>
  </si>
  <si>
    <t>+МосЭнерго</t>
  </si>
  <si>
    <t>GTL ао</t>
  </si>
  <si>
    <t>iАвиастКао</t>
  </si>
  <si>
    <t>iДонскЗР</t>
  </si>
  <si>
    <t>R2120.00</t>
  </si>
  <si>
    <t>+10.0000</t>
  </si>
  <si>
    <t>+0.47%</t>
  </si>
  <si>
    <t>iДонскЗР п</t>
  </si>
  <si>
    <t>R2100.00</t>
  </si>
  <si>
    <t>+0.48%</t>
  </si>
  <si>
    <t>iЗаводДИОД</t>
  </si>
  <si>
    <t>-0.0200</t>
  </si>
  <si>
    <t>-0.49%</t>
  </si>
  <si>
    <t>iИСКЧ ао</t>
  </si>
  <si>
    <t>+0.52%</t>
  </si>
  <si>
    <t>iНаукаСвяз</t>
  </si>
  <si>
    <t>iНПОНаука</t>
  </si>
  <si>
    <t>iРоллман</t>
  </si>
  <si>
    <t>iФармсинтз</t>
  </si>
  <si>
    <t>0.0000</t>
  </si>
  <si>
    <t>0.00%</t>
  </si>
  <si>
    <t>MCX BO 1W</t>
  </si>
  <si>
    <t>MCX BO ON</t>
  </si>
  <si>
    <t>MCX EQ 1W</t>
  </si>
  <si>
    <t>MCX EQ ON</t>
  </si>
  <si>
    <t>MICEX BMI</t>
  </si>
  <si>
    <t>MСXCBICP</t>
  </si>
  <si>
    <t>-0.0400</t>
  </si>
  <si>
    <t>MСXCBICP3Y</t>
  </si>
  <si>
    <t>+0.0300</t>
  </si>
  <si>
    <t>MСXCBICP5Y</t>
  </si>
  <si>
    <t>MСXCBITR</t>
  </si>
  <si>
    <t>MСXCBITR3Y</t>
  </si>
  <si>
    <t>MСXCBITR5Y</t>
  </si>
  <si>
    <t>-0.12%</t>
  </si>
  <si>
    <t>Yandex clA</t>
  </si>
  <si>
    <t>АВТОВАЗ ао</t>
  </si>
  <si>
    <t>+0.2500</t>
  </si>
  <si>
    <t>АВТОВАЗ ап</t>
  </si>
  <si>
    <t>Акрон</t>
  </si>
  <si>
    <t>+9.0000</t>
  </si>
  <si>
    <t>+0.19%</t>
  </si>
  <si>
    <t>АЛРОСА ао</t>
  </si>
  <si>
    <t>+0.56%</t>
  </si>
  <si>
    <t>Аптеки36и6</t>
  </si>
  <si>
    <t>Армада</t>
  </si>
  <si>
    <t>АстрЭнСб</t>
  </si>
  <si>
    <t>+3.09%</t>
  </si>
  <si>
    <t>АшинскийМЗ</t>
  </si>
  <si>
    <t>Аэрофлот</t>
  </si>
  <si>
    <t>БашИнСв ап</t>
  </si>
  <si>
    <t>Башнефт ао</t>
  </si>
  <si>
    <t>R1975.00</t>
  </si>
  <si>
    <t>+0.46%</t>
  </si>
  <si>
    <t>Белон ао</t>
  </si>
  <si>
    <t>+0.0200</t>
  </si>
  <si>
    <t>БСП ао</t>
  </si>
  <si>
    <t>-0.0500</t>
  </si>
  <si>
    <t>-0.10%</t>
  </si>
  <si>
    <t>БурЗолото</t>
  </si>
  <si>
    <t>+5.0000</t>
  </si>
  <si>
    <t>Возрожд-ао</t>
  </si>
  <si>
    <t>R460.00</t>
  </si>
  <si>
    <t>+2.0000</t>
  </si>
  <si>
    <t>Возрожд-п</t>
  </si>
  <si>
    <t>ВолгЭнСб</t>
  </si>
  <si>
    <t>R0.7450</t>
  </si>
  <si>
    <t>-0.0050</t>
  </si>
  <si>
    <t>-0.67%</t>
  </si>
  <si>
    <t>ВТБ ао</t>
  </si>
  <si>
    <t>+0.0001</t>
  </si>
  <si>
    <t>ВХЗ-ао</t>
  </si>
  <si>
    <t>-1.0000</t>
  </si>
  <si>
    <t>ВыбСудЗ ао</t>
  </si>
  <si>
    <t>+20.0000</t>
  </si>
  <si>
    <t>ГАЗ ао</t>
  </si>
  <si>
    <t>ГАЗ ап</t>
  </si>
  <si>
    <t>Газпрнефть</t>
  </si>
  <si>
    <t>ГАЗПРОМ ао</t>
  </si>
  <si>
    <t>ГМКНорНик</t>
  </si>
  <si>
    <t>ДагСб ао</t>
  </si>
  <si>
    <t>ДВМП ао</t>
  </si>
  <si>
    <t>+0.0900</t>
  </si>
  <si>
    <t>ДЭК ао</t>
  </si>
  <si>
    <t>ЗВЕЗДА ао</t>
  </si>
  <si>
    <t>ЗИЛ ао</t>
  </si>
  <si>
    <t>ЗМЗ-ао</t>
  </si>
  <si>
    <t>+0.5000</t>
  </si>
  <si>
    <t>+2.38%</t>
  </si>
  <si>
    <t>Инд. ММВБ10</t>
  </si>
  <si>
    <t>ИнтерРАОао</t>
  </si>
  <si>
    <t>ИРКУТ-3</t>
  </si>
  <si>
    <t>ИркЭнерго</t>
  </si>
  <si>
    <t>КАМАЗ</t>
  </si>
  <si>
    <t>-1.55%</t>
  </si>
  <si>
    <t>КамчатЭ ао</t>
  </si>
  <si>
    <t>КамчатЭ ап</t>
  </si>
  <si>
    <t>R0.2400</t>
  </si>
  <si>
    <t>+0.0090</t>
  </si>
  <si>
    <t>+3.90%</t>
  </si>
  <si>
    <t>Квадра-п</t>
  </si>
  <si>
    <t>R0.0034</t>
  </si>
  <si>
    <t>Квадра</t>
  </si>
  <si>
    <t>+0.0000</t>
  </si>
  <si>
    <t>КМЗ</t>
  </si>
  <si>
    <t>R340.00</t>
  </si>
  <si>
    <t>КрасОкт-ао</t>
  </si>
  <si>
    <t>Красэсб ап</t>
  </si>
  <si>
    <t>КузбТК ао</t>
  </si>
  <si>
    <t>Ленэнерг-п</t>
  </si>
  <si>
    <t>Ленэнерго</t>
  </si>
  <si>
    <t>ЛСР ао</t>
  </si>
  <si>
    <t>-1.5000</t>
  </si>
  <si>
    <t>ЛУКОЙЛ</t>
  </si>
  <si>
    <t>М.видео</t>
  </si>
  <si>
    <t>МагадЭн ап</t>
  </si>
  <si>
    <t>Магнит ао</t>
  </si>
  <si>
    <t>МГТС-4ап</t>
  </si>
  <si>
    <t>МегаФон ао</t>
  </si>
  <si>
    <t>+0.27%</t>
  </si>
  <si>
    <t>Мечел ао</t>
  </si>
  <si>
    <t>Мечел ап</t>
  </si>
  <si>
    <t>ММВБ инновации</t>
  </si>
  <si>
    <t>ММВБ металлургия</t>
  </si>
  <si>
    <t xml:space="preserve">ММВБ нефть и газ </t>
  </si>
  <si>
    <t>ММВБ потребительский сектор</t>
  </si>
  <si>
    <t>ММВБ телекоммуникации</t>
  </si>
  <si>
    <t>ММВБ финансы</t>
  </si>
  <si>
    <t>ММВБ химия и нефтехимия</t>
  </si>
  <si>
    <t>ММВБ энергетика</t>
  </si>
  <si>
    <t>ММК</t>
  </si>
  <si>
    <t>МосБиржа</t>
  </si>
  <si>
    <t>МОЭСК</t>
  </si>
  <si>
    <t>МРСК СЗ</t>
  </si>
  <si>
    <t>+0.61%</t>
  </si>
  <si>
    <t>МРСК СК</t>
  </si>
  <si>
    <t>+1.05%</t>
  </si>
  <si>
    <t>МРСК Ур</t>
  </si>
  <si>
    <t>-1.95%</t>
  </si>
  <si>
    <t>МРСК Центр</t>
  </si>
  <si>
    <t>МРСК ЦП</t>
  </si>
  <si>
    <t>+0.89%</t>
  </si>
  <si>
    <t>МРСКВол</t>
  </si>
  <si>
    <t>МРСКСиб</t>
  </si>
  <si>
    <t>-0.0005</t>
  </si>
  <si>
    <t>-0.56%</t>
  </si>
  <si>
    <t>МРСКЮга ао</t>
  </si>
  <si>
    <t>МТС-ао</t>
  </si>
  <si>
    <t>Нижкамшина</t>
  </si>
  <si>
    <t>НКНХ ао</t>
  </si>
  <si>
    <t>+0.2000</t>
  </si>
  <si>
    <t>+0.33%</t>
  </si>
  <si>
    <t>НКНХ ап</t>
  </si>
  <si>
    <t>НЛМК ао</t>
  </si>
  <si>
    <t>НМТП ао</t>
  </si>
  <si>
    <t>Новатэк ао</t>
  </si>
  <si>
    <t>ОГК-2 ао</t>
  </si>
  <si>
    <t>ОргСинт ао</t>
  </si>
  <si>
    <t>ОргСинт ап</t>
  </si>
  <si>
    <t>ПИК ао</t>
  </si>
  <si>
    <t>ПРОТЕК ао</t>
  </si>
  <si>
    <t>Распадская</t>
  </si>
  <si>
    <t>РБК ао</t>
  </si>
  <si>
    <t>Росбанк ао</t>
  </si>
  <si>
    <t>РОСИНТЕРао</t>
  </si>
  <si>
    <t>Роснефть</t>
  </si>
  <si>
    <t>Россети ао</t>
  </si>
  <si>
    <t>Россети ап</t>
  </si>
  <si>
    <t>Ростел -ао</t>
  </si>
  <si>
    <t>Ростел -ап</t>
  </si>
  <si>
    <t>РусГидро</t>
  </si>
  <si>
    <t>Русгрэйн</t>
  </si>
  <si>
    <t>Русполимет</t>
  </si>
  <si>
    <t>СаратЭн-ап</t>
  </si>
  <si>
    <t>-0.73%</t>
  </si>
  <si>
    <t>Сбербанк</t>
  </si>
  <si>
    <t>СевСт-ао</t>
  </si>
  <si>
    <t>-0.13%</t>
  </si>
  <si>
    <t>Селигдар-п</t>
  </si>
  <si>
    <t>+0.1000</t>
  </si>
  <si>
    <t>Селигдар</t>
  </si>
  <si>
    <t>Система ао</t>
  </si>
  <si>
    <t>СОЛЛЕРС</t>
  </si>
  <si>
    <t>СтаврЭнСбп</t>
  </si>
  <si>
    <t>-0.0080</t>
  </si>
  <si>
    <t>Сургнфгз</t>
  </si>
  <si>
    <t>ТАНТАЛ ао</t>
  </si>
  <si>
    <t>R60.5000</t>
  </si>
  <si>
    <t>+17.2000</t>
  </si>
  <si>
    <t>+39.72%</t>
  </si>
  <si>
    <t>Татнфт 3ао</t>
  </si>
  <si>
    <t>Татнфт 3ап</t>
  </si>
  <si>
    <t>Таттел. ао</t>
  </si>
  <si>
    <t>+0.0010</t>
  </si>
  <si>
    <t>+0.60%</t>
  </si>
  <si>
    <t>R0.0100</t>
  </si>
  <si>
    <t>-0.0000</t>
  </si>
  <si>
    <t>ТГК-2</t>
  </si>
  <si>
    <t>R0.0022</t>
  </si>
  <si>
    <t>Телеграф-п</t>
  </si>
  <si>
    <t>R12.7500</t>
  </si>
  <si>
    <t>+2.00%</t>
  </si>
  <si>
    <t>Телеграф</t>
  </si>
  <si>
    <t>ТКЗКК ап</t>
  </si>
  <si>
    <t>ТКСМ ао</t>
  </si>
  <si>
    <t>R2.6500</t>
  </si>
  <si>
    <t>-1.85%</t>
  </si>
  <si>
    <t>ТМК ао</t>
  </si>
  <si>
    <t>ТрансК ао</t>
  </si>
  <si>
    <t>Транснф ап</t>
  </si>
  <si>
    <t>УралСиб ао</t>
  </si>
  <si>
    <t>Уркалий-ао</t>
  </si>
  <si>
    <t>ФСК ЕЭС ао</t>
  </si>
  <si>
    <t>-0.0001</t>
  </si>
  <si>
    <t>Химпром ап</t>
  </si>
  <si>
    <t>-0.61%</t>
  </si>
  <si>
    <t>ЧелябЭС ао</t>
  </si>
  <si>
    <t>ЧелябЭС ап</t>
  </si>
  <si>
    <t>ЧеркизГ-ао</t>
  </si>
  <si>
    <t>ЧТПЗ ао</t>
  </si>
  <si>
    <t>ЧЦЗ ао</t>
  </si>
  <si>
    <t>-4.0000</t>
  </si>
  <si>
    <t>-0.86%</t>
  </si>
  <si>
    <t>Электрцинк</t>
  </si>
  <si>
    <t>-10.0000</t>
  </si>
  <si>
    <t>ЮТэйр ао</t>
  </si>
  <si>
    <t>-0.25%</t>
  </si>
  <si>
    <t>ЮУНК ао</t>
  </si>
  <si>
    <t>Якутскэнрг</t>
  </si>
  <si>
    <t>-0.0040</t>
  </si>
  <si>
    <t>-0.0010</t>
  </si>
  <si>
    <t>-0.75%</t>
  </si>
  <si>
    <t>-0.0300</t>
  </si>
  <si>
    <t>-0.1500</t>
  </si>
  <si>
    <t>-0.14%</t>
  </si>
  <si>
    <t>+0.7500</t>
  </si>
  <si>
    <t>+1.32%</t>
  </si>
  <si>
    <t>R35.9000</t>
  </si>
  <si>
    <t>-0.2000</t>
  </si>
  <si>
    <t>-0.55%</t>
  </si>
  <si>
    <t>-0.18%</t>
  </si>
  <si>
    <t>+0.4000</t>
  </si>
  <si>
    <t>+1.69%</t>
  </si>
  <si>
    <t>R2640.00</t>
  </si>
  <si>
    <t>-20.0000</t>
  </si>
  <si>
    <t>R12.3500</t>
  </si>
  <si>
    <t>+1.65%</t>
  </si>
  <si>
    <t>-0.71%</t>
  </si>
  <si>
    <t>+0.0700</t>
  </si>
  <si>
    <t>Галс-Девел</t>
  </si>
  <si>
    <t>+0.36%</t>
  </si>
  <si>
    <t>-0.34%</t>
  </si>
  <si>
    <t>+0.85%</t>
  </si>
  <si>
    <t>-0.08%</t>
  </si>
  <si>
    <t>-0.40%</t>
  </si>
  <si>
    <t>+0.3500</t>
  </si>
  <si>
    <t>R2.0735</t>
  </si>
  <si>
    <t>-0.0245</t>
  </si>
  <si>
    <t>-1.17%</t>
  </si>
  <si>
    <t>R39840514</t>
  </si>
  <si>
    <t>R0.1240</t>
  </si>
  <si>
    <t>-0.80%</t>
  </si>
  <si>
    <t>R2595678</t>
  </si>
  <si>
    <t>R0.6800</t>
  </si>
  <si>
    <t>+0.0140</t>
  </si>
  <si>
    <t>+2.10%</t>
  </si>
  <si>
    <t>R4733280</t>
  </si>
  <si>
    <t>R48720</t>
  </si>
  <si>
    <t>R47840</t>
  </si>
  <si>
    <t>R4.1800</t>
  </si>
  <si>
    <t>+0.0800</t>
  </si>
  <si>
    <t>+1.95%</t>
  </si>
  <si>
    <t>R85064</t>
  </si>
  <si>
    <t>R9.2500</t>
  </si>
  <si>
    <t>-0.4500</t>
  </si>
  <si>
    <t>-4.64%</t>
  </si>
  <si>
    <t>R2701715</t>
  </si>
  <si>
    <t>iЛевенгук</t>
  </si>
  <si>
    <t>R5.5500</t>
  </si>
  <si>
    <t>-0.1000</t>
  </si>
  <si>
    <t>-1.77%</t>
  </si>
  <si>
    <t>R4565</t>
  </si>
  <si>
    <t>R324.00</t>
  </si>
  <si>
    <t>-192.0000</t>
  </si>
  <si>
    <t>-37.21%</t>
  </si>
  <si>
    <t>R18364330</t>
  </si>
  <si>
    <t>R423.00</t>
  </si>
  <si>
    <t>-97.0000</t>
  </si>
  <si>
    <t>-18.65%</t>
  </si>
  <si>
    <t>R1565960</t>
  </si>
  <si>
    <t>R35.0000</t>
  </si>
  <si>
    <t>+16.67%</t>
  </si>
  <si>
    <t>R1945190</t>
  </si>
  <si>
    <t>R6.6000</t>
  </si>
  <si>
    <t>-1.49%</t>
  </si>
  <si>
    <t>R372255</t>
  </si>
  <si>
    <t>-0.54%</t>
  </si>
  <si>
    <t>-0.1300</t>
  </si>
  <si>
    <t>-1.66%</t>
  </si>
  <si>
    <t>1761.05</t>
  </si>
  <si>
    <t>-1.4100</t>
  </si>
  <si>
    <t>91.8400</t>
  </si>
  <si>
    <t>-0.02%</t>
  </si>
  <si>
    <t>90.1300</t>
  </si>
  <si>
    <t>-0.03%</t>
  </si>
  <si>
    <t>112.40</t>
  </si>
  <si>
    <t>365.93</t>
  </si>
  <si>
    <t>+0.02%</t>
  </si>
  <si>
    <t>358.19</t>
  </si>
  <si>
    <t>-0.0900</t>
  </si>
  <si>
    <t>436.96</t>
  </si>
  <si>
    <t>+0.05%</t>
  </si>
  <si>
    <t>€2134.00</t>
  </si>
  <si>
    <t>-26.5000</t>
  </si>
  <si>
    <t>-1.23%</t>
  </si>
  <si>
    <t>R12.0500</t>
  </si>
  <si>
    <t>R2642460</t>
  </si>
  <si>
    <t>R12.0000</t>
  </si>
  <si>
    <t>+2.13%</t>
  </si>
  <si>
    <t>R371925</t>
  </si>
  <si>
    <t>R4659.00</t>
  </si>
  <si>
    <t>-27.0000</t>
  </si>
  <si>
    <t>-0.58%</t>
  </si>
  <si>
    <t>R3716040</t>
  </si>
  <si>
    <t>АЛРОСА-Нюр</t>
  </si>
  <si>
    <t>R104000.00</t>
  </si>
  <si>
    <t>+1000.0000</t>
  </si>
  <si>
    <t>+0.97%</t>
  </si>
  <si>
    <t>R1049000</t>
  </si>
  <si>
    <t>R106.20</t>
  </si>
  <si>
    <t>-0.5900</t>
  </si>
  <si>
    <t>R920611456</t>
  </si>
  <si>
    <t>R5.1500</t>
  </si>
  <si>
    <t>+0.0100</t>
  </si>
  <si>
    <t>R731055</t>
  </si>
  <si>
    <t>R8.3000</t>
  </si>
  <si>
    <t>+5.06%</t>
  </si>
  <si>
    <t>R705346</t>
  </si>
  <si>
    <t>Арсагера</t>
  </si>
  <si>
    <t>R3.5700</t>
  </si>
  <si>
    <t>R7260</t>
  </si>
  <si>
    <t>R0.4570</t>
  </si>
  <si>
    <t>+0.0360</t>
  </si>
  <si>
    <t>+8.55%</t>
  </si>
  <si>
    <t>R134759</t>
  </si>
  <si>
    <t>R4.8600</t>
  </si>
  <si>
    <t>R307773</t>
  </si>
  <si>
    <t>-0.3500</t>
  </si>
  <si>
    <t>-0.33%</t>
  </si>
  <si>
    <t>R162863900</t>
  </si>
  <si>
    <t>R4.0300</t>
  </si>
  <si>
    <t>-0.0100</t>
  </si>
  <si>
    <t>R508070</t>
  </si>
  <si>
    <t>R13095695</t>
  </si>
  <si>
    <t>R1882.00</t>
  </si>
  <si>
    <t>+2.5000</t>
  </si>
  <si>
    <t>+0.13%</t>
  </si>
  <si>
    <t>R54676325</t>
  </si>
  <si>
    <t>R2.7900</t>
  </si>
  <si>
    <t>+1.09%</t>
  </si>
  <si>
    <t>R67783</t>
  </si>
  <si>
    <t>R50.0500</t>
  </si>
  <si>
    <t>-0.30%</t>
  </si>
  <si>
    <t>R3492677</t>
  </si>
  <si>
    <t>R880.00</t>
  </si>
  <si>
    <t>-5.0000</t>
  </si>
  <si>
    <t>R235550</t>
  </si>
  <si>
    <t>Варьеган-п</t>
  </si>
  <si>
    <t>-2.86%</t>
  </si>
  <si>
    <t>R122480</t>
  </si>
  <si>
    <t>Варьеган</t>
  </si>
  <si>
    <t>R470.00</t>
  </si>
  <si>
    <t>-4.08%</t>
  </si>
  <si>
    <t>R4700</t>
  </si>
  <si>
    <t>R458.00</t>
  </si>
  <si>
    <t>R894810</t>
  </si>
  <si>
    <t>R187.00</t>
  </si>
  <si>
    <t>+7.0000</t>
  </si>
  <si>
    <t>+3.89%</t>
  </si>
  <si>
    <t>R1212305</t>
  </si>
  <si>
    <t>R17135</t>
  </si>
  <si>
    <t>R0.0403</t>
  </si>
  <si>
    <t>-0.0004</t>
  </si>
  <si>
    <t>-1.10%</t>
  </si>
  <si>
    <t>R532285457</t>
  </si>
  <si>
    <t>R76.5000</t>
  </si>
  <si>
    <t>+0.66%</t>
  </si>
  <si>
    <t>R295495</t>
  </si>
  <si>
    <t>R1700.00</t>
  </si>
  <si>
    <t>+30.0000</t>
  </si>
  <si>
    <t>+1.80%</t>
  </si>
  <si>
    <t>R10080</t>
  </si>
  <si>
    <t>ВЭК 01 ао</t>
  </si>
  <si>
    <t>R4.3000</t>
  </si>
  <si>
    <t>R7310</t>
  </si>
  <si>
    <t>R405.00</t>
  </si>
  <si>
    <t>+18.0000</t>
  </si>
  <si>
    <t>+4.65%</t>
  </si>
  <si>
    <t>R2132730</t>
  </si>
  <si>
    <t>R332.50</t>
  </si>
  <si>
    <t>+22.5000</t>
  </si>
  <si>
    <t>+7.26%</t>
  </si>
  <si>
    <t>R368.60</t>
  </si>
  <si>
    <t>-2.1000</t>
  </si>
  <si>
    <t>-0.57%</t>
  </si>
  <si>
    <t>R145692564</t>
  </si>
  <si>
    <t>R161.89</t>
  </si>
  <si>
    <t>-0.7200</t>
  </si>
  <si>
    <t>-0.44%</t>
  </si>
  <si>
    <t>R2578906152</t>
  </si>
  <si>
    <t>R685.00</t>
  </si>
  <si>
    <t>+25.0000</t>
  </si>
  <si>
    <t>+3.79%</t>
  </si>
  <si>
    <t>R3432355</t>
  </si>
  <si>
    <t>R11307.00</t>
  </si>
  <si>
    <t>-81.0000</t>
  </si>
  <si>
    <t>R1792551390</t>
  </si>
  <si>
    <t>R0.1360</t>
  </si>
  <si>
    <t>-0.0330</t>
  </si>
  <si>
    <t>-19.53%</t>
  </si>
  <si>
    <t>R63682495</t>
  </si>
  <si>
    <t>R5.0300</t>
  </si>
  <si>
    <t>-6.51%</t>
  </si>
  <si>
    <t>R2139185</t>
  </si>
  <si>
    <t>R1.4920</t>
  </si>
  <si>
    <t>-0.0060</t>
  </si>
  <si>
    <t>R5804528</t>
  </si>
  <si>
    <t>R5.5800</t>
  </si>
  <si>
    <t>-0.4300</t>
  </si>
  <si>
    <t>-7.15%</t>
  </si>
  <si>
    <t>R4618780</t>
  </si>
  <si>
    <t>R960.00</t>
  </si>
  <si>
    <t>R106435</t>
  </si>
  <si>
    <t>R20.9000</t>
  </si>
  <si>
    <t>-0.48%</t>
  </si>
  <si>
    <t>R1461</t>
  </si>
  <si>
    <t>Ижсталь2ао</t>
  </si>
  <si>
    <t>R620.00</t>
  </si>
  <si>
    <t>R1235</t>
  </si>
  <si>
    <t>4471.99</t>
  </si>
  <si>
    <t>-8.2000</t>
  </si>
  <si>
    <t>R4.0375</t>
  </si>
  <si>
    <t>-0.0690</t>
  </si>
  <si>
    <t>-1.68%</t>
  </si>
  <si>
    <t>R267987757</t>
  </si>
  <si>
    <t>R74.2500</t>
  </si>
  <si>
    <t>R49448130</t>
  </si>
  <si>
    <t>R112530</t>
  </si>
  <si>
    <t>КалужскСК</t>
  </si>
  <si>
    <t>R12.4000</t>
  </si>
  <si>
    <t>-0.8000</t>
  </si>
  <si>
    <t>-6.06%</t>
  </si>
  <si>
    <t>R25450</t>
  </si>
  <si>
    <t>R63.6000</t>
  </si>
  <si>
    <t>-1.24%</t>
  </si>
  <si>
    <t>R1703460</t>
  </si>
  <si>
    <t>R0.1250</t>
  </si>
  <si>
    <t>+0.0045</t>
  </si>
  <si>
    <t>+3.73%</t>
  </si>
  <si>
    <t>R126265</t>
  </si>
  <si>
    <t>R67640</t>
  </si>
  <si>
    <t>+0.58%</t>
  </si>
  <si>
    <t>R78978</t>
  </si>
  <si>
    <t>R0.0031</t>
  </si>
  <si>
    <t>+0.80%</t>
  </si>
  <si>
    <t>R2575844</t>
  </si>
  <si>
    <t>R4420</t>
  </si>
  <si>
    <t>КоршГОК ао</t>
  </si>
  <si>
    <t>R60000.00</t>
  </si>
  <si>
    <t>+6000.0000</t>
  </si>
  <si>
    <t>+11.11%</t>
  </si>
  <si>
    <t>R299000</t>
  </si>
  <si>
    <t>КрасОкт-1п</t>
  </si>
  <si>
    <t>R290.00</t>
  </si>
  <si>
    <t>-1.69%</t>
  </si>
  <si>
    <t>R11610</t>
  </si>
  <si>
    <t>R341.00</t>
  </si>
  <si>
    <t>-2.0000</t>
  </si>
  <si>
    <t>R785650</t>
  </si>
  <si>
    <t>R4.3200</t>
  </si>
  <si>
    <t>-0.2200</t>
  </si>
  <si>
    <t>-4.85%</t>
  </si>
  <si>
    <t>R309010</t>
  </si>
  <si>
    <t>КСБ ао</t>
  </si>
  <si>
    <t>R0.2700</t>
  </si>
  <si>
    <t>+8.00%</t>
  </si>
  <si>
    <t>R10620</t>
  </si>
  <si>
    <t>Кубанэнр</t>
  </si>
  <si>
    <t>R53.0000</t>
  </si>
  <si>
    <t>-1.6000</t>
  </si>
  <si>
    <t>-2.93%</t>
  </si>
  <si>
    <t>R19682</t>
  </si>
  <si>
    <t>R192.00</t>
  </si>
  <si>
    <t>R7884585</t>
  </si>
  <si>
    <t>Лензол. ап</t>
  </si>
  <si>
    <t>R2540.00</t>
  </si>
  <si>
    <t>R64130</t>
  </si>
  <si>
    <t>Лензолото</t>
  </si>
  <si>
    <t>R5220.00</t>
  </si>
  <si>
    <t>+100.0000</t>
  </si>
  <si>
    <t>R210620</t>
  </si>
  <si>
    <t>R94.1500</t>
  </si>
  <si>
    <t>+0.8000</t>
  </si>
  <si>
    <t>+0.86%</t>
  </si>
  <si>
    <t>R11777825</t>
  </si>
  <si>
    <t>R6.2950</t>
  </si>
  <si>
    <t>R1397119</t>
  </si>
  <si>
    <t>R671.00</t>
  </si>
  <si>
    <t>-0.74%</t>
  </si>
  <si>
    <t>R11221184</t>
  </si>
  <si>
    <t>R5016.00</t>
  </si>
  <si>
    <t>-6.0000</t>
  </si>
  <si>
    <t>R4761613361</t>
  </si>
  <si>
    <t>R406.50</t>
  </si>
  <si>
    <t>-3.0000</t>
  </si>
  <si>
    <t>R7260224</t>
  </si>
  <si>
    <t>МагадЭн ао</t>
  </si>
  <si>
    <t>R1.9900</t>
  </si>
  <si>
    <t>-1.97%</t>
  </si>
  <si>
    <t>R1990</t>
  </si>
  <si>
    <t>R1.8000</t>
  </si>
  <si>
    <t>-4.76%</t>
  </si>
  <si>
    <t>R7520</t>
  </si>
  <si>
    <t>R3825.00</t>
  </si>
  <si>
    <t>-0.26%</t>
  </si>
  <si>
    <t>R3002655912</t>
  </si>
  <si>
    <t>R1610.00</t>
  </si>
  <si>
    <t>+1.26%</t>
  </si>
  <si>
    <t>R1051950</t>
  </si>
  <si>
    <t>МГТС-5ао</t>
  </si>
  <si>
    <t>R1650.00</t>
  </si>
  <si>
    <t>+45.0000</t>
  </si>
  <si>
    <t>+2.80%</t>
  </si>
  <si>
    <t>R49400</t>
  </si>
  <si>
    <t>R560.00</t>
  </si>
  <si>
    <t>-1.06%</t>
  </si>
  <si>
    <t>R16459305</t>
  </si>
  <si>
    <t>Мегион-ао</t>
  </si>
  <si>
    <t>R612000</t>
  </si>
  <si>
    <t>Мегион-ап</t>
  </si>
  <si>
    <t>R306.00</t>
  </si>
  <si>
    <t>-0.97%</t>
  </si>
  <si>
    <t>R15420</t>
  </si>
  <si>
    <t>R103.95</t>
  </si>
  <si>
    <t>-1.4000</t>
  </si>
  <si>
    <t>-1.33%</t>
  </si>
  <si>
    <t>R58350845</t>
  </si>
  <si>
    <t>R109.20</t>
  </si>
  <si>
    <t>R15028590</t>
  </si>
  <si>
    <t>354.75</t>
  </si>
  <si>
    <t>-19.8100</t>
  </si>
  <si>
    <t>-5.29%</t>
  </si>
  <si>
    <t>6183.43</t>
  </si>
  <si>
    <t>-41.8500</t>
  </si>
  <si>
    <t>7437.81</t>
  </si>
  <si>
    <t>+17.6900</t>
  </si>
  <si>
    <t>+0.24%</t>
  </si>
  <si>
    <t>5519.66</t>
  </si>
  <si>
    <t>-35.8100</t>
  </si>
  <si>
    <t>-0.64%</t>
  </si>
  <si>
    <t>1858.65</t>
  </si>
  <si>
    <t>+11.2000</t>
  </si>
  <si>
    <t>6331.67</t>
  </si>
  <si>
    <t>-19.5100</t>
  </si>
  <si>
    <t>-0.31%</t>
  </si>
  <si>
    <t>15235.35</t>
  </si>
  <si>
    <t>+131.4800</t>
  </si>
  <si>
    <t>+0.87%</t>
  </si>
  <si>
    <t>1727.44</t>
  </si>
  <si>
    <t>-18.9300</t>
  </si>
  <si>
    <t>-1.08%</t>
  </si>
  <si>
    <t>R51.1150</t>
  </si>
  <si>
    <t>-1.0700</t>
  </si>
  <si>
    <t>-2.05%</t>
  </si>
  <si>
    <t>R158827538</t>
  </si>
  <si>
    <t>R97.0700</t>
  </si>
  <si>
    <t>R721124418</t>
  </si>
  <si>
    <t>R94.4000</t>
  </si>
  <si>
    <t>-0.6000</t>
  </si>
  <si>
    <t>-0.63%</t>
  </si>
  <si>
    <t>R2158572</t>
  </si>
  <si>
    <t>R0.6940</t>
  </si>
  <si>
    <t>-0.0070</t>
  </si>
  <si>
    <t>-1.00%</t>
  </si>
  <si>
    <t>R1310656</t>
  </si>
  <si>
    <t>R0.0659</t>
  </si>
  <si>
    <t>R583004</t>
  </si>
  <si>
    <t>R14.2000</t>
  </si>
  <si>
    <t>-1.05%</t>
  </si>
  <si>
    <t>R232617</t>
  </si>
  <si>
    <t>R0.1765</t>
  </si>
  <si>
    <t>-0.0030</t>
  </si>
  <si>
    <t>-1.67%</t>
  </si>
  <si>
    <t>R795755</t>
  </si>
  <si>
    <t>R0.2940</t>
  </si>
  <si>
    <t>-0.17%</t>
  </si>
  <si>
    <t>R623419</t>
  </si>
  <si>
    <t>R0.2810</t>
  </si>
  <si>
    <t>R14924530</t>
  </si>
  <si>
    <t>R0.0985</t>
  </si>
  <si>
    <t>+0.0003</t>
  </si>
  <si>
    <t>+0.31%</t>
  </si>
  <si>
    <t>R6280777</t>
  </si>
  <si>
    <t>R0.0910</t>
  </si>
  <si>
    <t>+0.0015</t>
  </si>
  <si>
    <t>+1.68%</t>
  </si>
  <si>
    <t>R89250</t>
  </si>
  <si>
    <t>R0.0753</t>
  </si>
  <si>
    <t>-0.0018</t>
  </si>
  <si>
    <t>-2.33%</t>
  </si>
  <si>
    <t>R931913</t>
  </si>
  <si>
    <t>R274.70</t>
  </si>
  <si>
    <t>+2.2000</t>
  </si>
  <si>
    <t>+0.81%</t>
  </si>
  <si>
    <t>R328924778</t>
  </si>
  <si>
    <t>Нефтекамск</t>
  </si>
  <si>
    <t>R86.0000</t>
  </si>
  <si>
    <t>+1.0000</t>
  </si>
  <si>
    <t>+1.18%</t>
  </si>
  <si>
    <t>R6900</t>
  </si>
  <si>
    <t>R14.6000</t>
  </si>
  <si>
    <t>+0.6000</t>
  </si>
  <si>
    <t>+4.29%</t>
  </si>
  <si>
    <t>R509220</t>
  </si>
  <si>
    <t>R60.2000</t>
  </si>
  <si>
    <t>+0.67%</t>
  </si>
  <si>
    <t>R96240</t>
  </si>
  <si>
    <t>R1784765</t>
  </si>
  <si>
    <t>R177.22</t>
  </si>
  <si>
    <t>-0.6800</t>
  </si>
  <si>
    <t>-0.38%</t>
  </si>
  <si>
    <t>R368510805</t>
  </si>
  <si>
    <t>R6.9300</t>
  </si>
  <si>
    <t>R22963695</t>
  </si>
  <si>
    <t>R1174.80</t>
  </si>
  <si>
    <t>+6.6000</t>
  </si>
  <si>
    <t>R678350853</t>
  </si>
  <si>
    <t>R0.3777</t>
  </si>
  <si>
    <t>-0.0102</t>
  </si>
  <si>
    <t>-2.63%</t>
  </si>
  <si>
    <t>R32030951</t>
  </si>
  <si>
    <t>R98.4000</t>
  </si>
  <si>
    <t>R107970</t>
  </si>
  <si>
    <t>R11.0500</t>
  </si>
  <si>
    <t>-5.15%</t>
  </si>
  <si>
    <t>R4303300</t>
  </si>
  <si>
    <t>ПавлАвт ао</t>
  </si>
  <si>
    <t>R1240.00</t>
  </si>
  <si>
    <t>R12400</t>
  </si>
  <si>
    <t>ПермьЭнС-п</t>
  </si>
  <si>
    <t>R75.3000</t>
  </si>
  <si>
    <t>R3004</t>
  </si>
  <si>
    <t>ПермьЭнСб</t>
  </si>
  <si>
    <t>R74.3000</t>
  </si>
  <si>
    <t>R80230</t>
  </si>
  <si>
    <t>R349.20</t>
  </si>
  <si>
    <t>+1.6000</t>
  </si>
  <si>
    <t>R28483801</t>
  </si>
  <si>
    <t>R79.0000</t>
  </si>
  <si>
    <t>-1.74%</t>
  </si>
  <si>
    <t>R1835950</t>
  </si>
  <si>
    <t>R117.32</t>
  </si>
  <si>
    <t>-0.5800</t>
  </si>
  <si>
    <t>R114348567</t>
  </si>
  <si>
    <t>R4.3700</t>
  </si>
  <si>
    <t>-0.0250</t>
  </si>
  <si>
    <t>R1402365</t>
  </si>
  <si>
    <t>R58.0000</t>
  </si>
  <si>
    <t>R5230</t>
  </si>
  <si>
    <t>R84.8000</t>
  </si>
  <si>
    <t>R550656</t>
  </si>
  <si>
    <t>R494.05</t>
  </si>
  <si>
    <t>+1.0500</t>
  </si>
  <si>
    <t>+0.21%</t>
  </si>
  <si>
    <t>R1852035634</t>
  </si>
  <si>
    <t>R0.7115</t>
  </si>
  <si>
    <t>R19694350</t>
  </si>
  <si>
    <t>R1.3040</t>
  </si>
  <si>
    <t>+0.0110</t>
  </si>
  <si>
    <t>R1425303</t>
  </si>
  <si>
    <t>R69.7200</t>
  </si>
  <si>
    <t>-0.2300</t>
  </si>
  <si>
    <t>R103253298</t>
  </si>
  <si>
    <t>R58.9000</t>
  </si>
  <si>
    <t>-0.22%</t>
  </si>
  <si>
    <t>R4260037</t>
  </si>
  <si>
    <t>R0.6102</t>
  </si>
  <si>
    <t>-0.0104</t>
  </si>
  <si>
    <t>R170935134</t>
  </si>
  <si>
    <t>R7.0500</t>
  </si>
  <si>
    <t>+39.60%</t>
  </si>
  <si>
    <t>R24973420</t>
  </si>
  <si>
    <t>R0.4880</t>
  </si>
  <si>
    <t>R67620</t>
  </si>
  <si>
    <t>РязЭнСб</t>
  </si>
  <si>
    <t>R3.2100</t>
  </si>
  <si>
    <t>+0.1800</t>
  </si>
  <si>
    <t>+5.94%</t>
  </si>
  <si>
    <t>R104780</t>
  </si>
  <si>
    <t>СамарЭн-ао</t>
  </si>
  <si>
    <t>R0.3020</t>
  </si>
  <si>
    <t>R30280</t>
  </si>
  <si>
    <t>СамарЭн-ап</t>
  </si>
  <si>
    <t>-2.58%</t>
  </si>
  <si>
    <t>R15220</t>
  </si>
  <si>
    <t>СаратНПЗ-п</t>
  </si>
  <si>
    <t>R10960.00</t>
  </si>
  <si>
    <t>-40.0000</t>
  </si>
  <si>
    <t>-0.36%</t>
  </si>
  <si>
    <t>R175580</t>
  </si>
  <si>
    <t>СаратНПЗ</t>
  </si>
  <si>
    <t>R6840.00</t>
  </si>
  <si>
    <t>-140.0000</t>
  </si>
  <si>
    <t>-2.01%</t>
  </si>
  <si>
    <t>R6840</t>
  </si>
  <si>
    <t>СаратЭн-ао</t>
  </si>
  <si>
    <t>R0.1085</t>
  </si>
  <si>
    <t>+0.0020</t>
  </si>
  <si>
    <t>+1.88%</t>
  </si>
  <si>
    <t>R73550</t>
  </si>
  <si>
    <t>R0.0705</t>
  </si>
  <si>
    <t>+2.92%</t>
  </si>
  <si>
    <t>R67550</t>
  </si>
  <si>
    <t>R170.90</t>
  </si>
  <si>
    <t>-0.09%</t>
  </si>
  <si>
    <t>R733990979</t>
  </si>
  <si>
    <t>R204.20</t>
  </si>
  <si>
    <t>+0.8800</t>
  </si>
  <si>
    <t>+0.43%</t>
  </si>
  <si>
    <t>R11200731324</t>
  </si>
  <si>
    <t>R1083.40</t>
  </si>
  <si>
    <t>-7.9000</t>
  </si>
  <si>
    <t>-0.72%</t>
  </si>
  <si>
    <t>R444603790</t>
  </si>
  <si>
    <t>R17.9000</t>
  </si>
  <si>
    <t>-0.2500</t>
  </si>
  <si>
    <t>-1.38%</t>
  </si>
  <si>
    <t>R1198490</t>
  </si>
  <si>
    <t>R10.1300</t>
  </si>
  <si>
    <t>R158543</t>
  </si>
  <si>
    <t>СЗПароход</t>
  </si>
  <si>
    <t>R300.00</t>
  </si>
  <si>
    <t>R48220</t>
  </si>
  <si>
    <t>R9.0000</t>
  </si>
  <si>
    <t>+0.3000</t>
  </si>
  <si>
    <t>+3.45%</t>
  </si>
  <si>
    <t>R224067567</t>
  </si>
  <si>
    <t>Слав-ЯНОСп</t>
  </si>
  <si>
    <t>R13.4000</t>
  </si>
  <si>
    <t>+2.29%</t>
  </si>
  <si>
    <t>R4000</t>
  </si>
  <si>
    <t>Славн-ЯНОС</t>
  </si>
  <si>
    <t>R16.9000</t>
  </si>
  <si>
    <t>R124620</t>
  </si>
  <si>
    <t>СМЗ-ао</t>
  </si>
  <si>
    <t>R2950.00</t>
  </si>
  <si>
    <t>+50.0000</t>
  </si>
  <si>
    <t>+1.72%</t>
  </si>
  <si>
    <t>R77390</t>
  </si>
  <si>
    <t>R503.00</t>
  </si>
  <si>
    <t>-7.0000</t>
  </si>
  <si>
    <t>-1.37%</t>
  </si>
  <si>
    <t>R525660</t>
  </si>
  <si>
    <t>СтаврЭнСб</t>
  </si>
  <si>
    <t>R0.3040</t>
  </si>
  <si>
    <t>+13.43%</t>
  </si>
  <si>
    <t>R337392</t>
  </si>
  <si>
    <t>R0.2650</t>
  </si>
  <si>
    <t>+0.0170</t>
  </si>
  <si>
    <t>+6.85%</t>
  </si>
  <si>
    <t>R347285</t>
  </si>
  <si>
    <t>R38.3900</t>
  </si>
  <si>
    <t>+0.3200</t>
  </si>
  <si>
    <t>+0.84%</t>
  </si>
  <si>
    <t>R471138954</t>
  </si>
  <si>
    <t>R27.8000</t>
  </si>
  <si>
    <t>+0.3750</t>
  </si>
  <si>
    <t>+1.37%</t>
  </si>
  <si>
    <t>R439282240</t>
  </si>
  <si>
    <t>ТамбЭнСб-п</t>
  </si>
  <si>
    <t>R0.1275</t>
  </si>
  <si>
    <t>+0.79%</t>
  </si>
  <si>
    <t>R2550</t>
  </si>
  <si>
    <t>ТамбЭнСб</t>
  </si>
  <si>
    <t>R0.2040</t>
  </si>
  <si>
    <t>-0.0055</t>
  </si>
  <si>
    <t>R2040</t>
  </si>
  <si>
    <t>R5766003</t>
  </si>
  <si>
    <t>R833.20</t>
  </si>
  <si>
    <t>-2.2000</t>
  </si>
  <si>
    <t>R922842545</t>
  </si>
  <si>
    <t>R576.30</t>
  </si>
  <si>
    <t>+1.3000</t>
  </si>
  <si>
    <t>+0.23%</t>
  </si>
  <si>
    <t>R486100298</t>
  </si>
  <si>
    <t>R0.1695</t>
  </si>
  <si>
    <t>R116745</t>
  </si>
  <si>
    <t>R5298651</t>
  </si>
  <si>
    <t>ТГК-14</t>
  </si>
  <si>
    <t>R0.0055</t>
  </si>
  <si>
    <t>+1.48%</t>
  </si>
  <si>
    <t>R54760</t>
  </si>
  <si>
    <t>R716825</t>
  </si>
  <si>
    <t>R0.0039</t>
  </si>
  <si>
    <t>-1.51%</t>
  </si>
  <si>
    <t>R43600</t>
  </si>
  <si>
    <t>R33110</t>
  </si>
  <si>
    <t>R18.2000</t>
  </si>
  <si>
    <t>+0.7000</t>
  </si>
  <si>
    <t>+4.00%</t>
  </si>
  <si>
    <t>R121010</t>
  </si>
  <si>
    <t>R3.4900</t>
  </si>
  <si>
    <t>+2.35%</t>
  </si>
  <si>
    <t>R10383</t>
  </si>
  <si>
    <t>R1010060</t>
  </si>
  <si>
    <t>R68.0500</t>
  </si>
  <si>
    <t>R19364870</t>
  </si>
  <si>
    <t>R4615.00</t>
  </si>
  <si>
    <t>+15.0000</t>
  </si>
  <si>
    <t>R1523400</t>
  </si>
  <si>
    <t>R166600.00</t>
  </si>
  <si>
    <t>+850.0000</t>
  </si>
  <si>
    <t>+0.51%</t>
  </si>
  <si>
    <t>R313059950</t>
  </si>
  <si>
    <t>R0.0649</t>
  </si>
  <si>
    <t>R137344</t>
  </si>
  <si>
    <t>R83.7500</t>
  </si>
  <si>
    <t>+0.90%</t>
  </si>
  <si>
    <t>R11285892</t>
  </si>
  <si>
    <t>R2550.00</t>
  </si>
  <si>
    <t>+33.0000</t>
  </si>
  <si>
    <t>+1.31%</t>
  </si>
  <si>
    <t>R75601363</t>
  </si>
  <si>
    <t>R0.1618</t>
  </si>
  <si>
    <t>-0.0043</t>
  </si>
  <si>
    <t>-2.56%</t>
  </si>
  <si>
    <t>R140761459</t>
  </si>
  <si>
    <t>R6.8600</t>
  </si>
  <si>
    <t>+4.57%</t>
  </si>
  <si>
    <t>R222580</t>
  </si>
  <si>
    <t>ЦМТ ао</t>
  </si>
  <si>
    <t>R7.4000</t>
  </si>
  <si>
    <t>R4440</t>
  </si>
  <si>
    <t>R0.0560</t>
  </si>
  <si>
    <t>R26525</t>
  </si>
  <si>
    <t>R0.0555</t>
  </si>
  <si>
    <t>+2.78%</t>
  </si>
  <si>
    <t>R9875</t>
  </si>
  <si>
    <t>R1170.00</t>
  </si>
  <si>
    <t>-0.85%</t>
  </si>
  <si>
    <t>R777705</t>
  </si>
  <si>
    <t>ЧМК ао</t>
  </si>
  <si>
    <t>R2780.00</t>
  </si>
  <si>
    <t>R169455</t>
  </si>
  <si>
    <t>115.00</t>
  </si>
  <si>
    <t>R179620</t>
  </si>
  <si>
    <t>R530.00</t>
  </si>
  <si>
    <t>+0.38%</t>
  </si>
  <si>
    <t>R56151</t>
  </si>
  <si>
    <t>ЭнергияРКК</t>
  </si>
  <si>
    <t>R6140.00</t>
  </si>
  <si>
    <t>-400.0000</t>
  </si>
  <si>
    <t>-6.12%</t>
  </si>
  <si>
    <t>R344720</t>
  </si>
  <si>
    <t>ЮжКузб. ао</t>
  </si>
  <si>
    <t>R635.00</t>
  </si>
  <si>
    <t>R1250</t>
  </si>
  <si>
    <t>R7.9600</t>
  </si>
  <si>
    <t>-0.50%</t>
  </si>
  <si>
    <t>R4780</t>
  </si>
  <si>
    <t>R28700</t>
  </si>
  <si>
    <t>Якутскэн-п</t>
  </si>
  <si>
    <t>R0.2160</t>
  </si>
  <si>
    <t>-1.82%</t>
  </si>
  <si>
    <t>R4330</t>
  </si>
  <si>
    <t>R0.2180</t>
  </si>
  <si>
    <t>R10800</t>
  </si>
  <si>
    <t>ЯТЭК ао</t>
  </si>
  <si>
    <t>R8.6000</t>
  </si>
  <si>
    <t>R1740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</si>
</sst>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&quot;р.&quot;_-;\-* #,##0.00&quot;р.&quot;_-;_-* &quot;-&quot;??&quot;р.&quot;_-;_-@_-"/>
    <numFmt numFmtId="164" formatCode="_-* #,##0&quot;р.&quot;_-;\-* #,##0&quot;р.&quot;_-;_-* &quot;-&quot;??&quot;р.&quot;_-;_-@_-"/>
    <numFmt numFmtId="165" formatCode="0.0%"/>
    <numFmt numFmtId="166" formatCode="#,##0&quot;р.&quot;"/>
    <numFmt numFmtId="167" formatCode="[$€-2]\ #,##0;[Red]\-[$€-2]\ 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16" fontId="0" fillId="0" borderId="0" xfId="0" applyNumberFormat="1"/>
    <xf numFmtId="164" fontId="0" fillId="0" borderId="0" xfId="2" applyNumberFormat="1" applyFont="1"/>
    <xf numFmtId="10" fontId="0" fillId="0" borderId="0" xfId="1" applyNumberFormat="1" applyFont="1" applyAlignment="1">
      <alignment horizontal="right"/>
    </xf>
    <xf numFmtId="164" fontId="0" fillId="0" borderId="0" xfId="0" applyNumberFormat="1"/>
    <xf numFmtId="165" fontId="0" fillId="0" borderId="0" xfId="1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6" fontId="0" fillId="0" borderId="0" xfId="0" applyNumberFormat="1"/>
    <xf numFmtId="9" fontId="0" fillId="0" borderId="0" xfId="1" applyFont="1"/>
    <xf numFmtId="0" fontId="1" fillId="0" borderId="0" xfId="0" applyFont="1" applyAlignment="1">
      <alignment horizontal="left"/>
    </xf>
    <xf numFmtId="165" fontId="3" fillId="0" borderId="0" xfId="1" applyNumberFormat="1" applyFont="1"/>
    <xf numFmtId="20" fontId="0" fillId="0" borderId="0" xfId="0" applyNumberFormat="1"/>
    <xf numFmtId="17" fontId="0" fillId="0" borderId="0" xfId="0" applyNumberFormat="1"/>
    <xf numFmtId="167" fontId="0" fillId="0" borderId="0" xfId="0" applyNumberFormat="1"/>
    <xf numFmtId="2" fontId="0" fillId="0" borderId="0" xfId="0" applyNumberFormat="1"/>
    <xf numFmtId="1" fontId="0" fillId="0" borderId="0" xfId="0" applyNumberFormat="1"/>
    <xf numFmtId="0" fontId="1" fillId="0" borderId="0" xfId="0" applyFont="1" applyAlignment="1">
      <alignment horizontal="center"/>
    </xf>
  </cellXfs>
  <cellStyles count="3">
    <cellStyle name="Денежный" xfId="2" builtinId="4"/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Распределение</a:t>
            </a:r>
            <a:r>
              <a:rPr lang="ru-RU" baseline="0"/>
              <a:t> активов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tx>
            <c:strRef>
              <c:f>'27.09'!$M$1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'27.09'!$A$2:$A$26</c:f>
              <c:strCache>
                <c:ptCount val="5"/>
                <c:pt idx="0">
                  <c:v>Башнефт ап</c:v>
                </c:pt>
                <c:pt idx="1">
                  <c:v>МордЭнСб  </c:v>
                </c:pt>
                <c:pt idx="2">
                  <c:v>Газпром</c:v>
                </c:pt>
                <c:pt idx="3">
                  <c:v>ЛСР ао    </c:v>
                </c:pt>
                <c:pt idx="4">
                  <c:v>Мостотрест</c:v>
                </c:pt>
              </c:strCache>
            </c:strRef>
          </c:cat>
          <c:val>
            <c:numRef>
              <c:f>'27.09'!$M$2:$M$26</c:f>
              <c:numCache>
                <c:formatCode>0.0%</c:formatCode>
                <c:ptCount val="25"/>
                <c:pt idx="0">
                  <c:v>5.1274004514236741E-2</c:v>
                </c:pt>
                <c:pt idx="1">
                  <c:v>0.26554333787975715</c:v>
                </c:pt>
                <c:pt idx="2">
                  <c:v>0.25908580670859033</c:v>
                </c:pt>
                <c:pt idx="3">
                  <c:v>0.21509010368260328</c:v>
                </c:pt>
                <c:pt idx="4">
                  <c:v>0.20900674721481249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dk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Диверсификация по отраслям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Диверсификация!$A$3:$A$15</c:f>
              <c:strCache>
                <c:ptCount val="10"/>
                <c:pt idx="0">
                  <c:v>Нефтегаз</c:v>
                </c:pt>
                <c:pt idx="1">
                  <c:v>Энергетика</c:v>
                </c:pt>
                <c:pt idx="2">
                  <c:v>Строительство</c:v>
                </c:pt>
                <c:pt idx="3">
                  <c:v>Удобрения</c:v>
                </c:pt>
                <c:pt idx="4">
                  <c:v>Ритейл</c:v>
                </c:pt>
                <c:pt idx="5">
                  <c:v>Финансы</c:v>
                </c:pt>
                <c:pt idx="6">
                  <c:v>Конгломерат</c:v>
                </c:pt>
                <c:pt idx="7">
                  <c:v>Ком. услуги</c:v>
                </c:pt>
                <c:pt idx="8">
                  <c:v>Сельское хоз.</c:v>
                </c:pt>
                <c:pt idx="9">
                  <c:v>Телевидение</c:v>
                </c:pt>
              </c:strCache>
            </c:strRef>
          </c:cat>
          <c:val>
            <c:numRef>
              <c:f>Диверсификация!$B$3:$B$15</c:f>
              <c:numCache>
                <c:formatCode>0.0%</c:formatCode>
                <c:ptCount val="13"/>
                <c:pt idx="0">
                  <c:v>0.31035981122282708</c:v>
                </c:pt>
                <c:pt idx="1">
                  <c:v>0.26554333787975715</c:v>
                </c:pt>
                <c:pt idx="2">
                  <c:v>0.42409685089741578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Диверсификация по рынкам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Диверсификация!$D$3:$D$4</c:f>
              <c:strCache>
                <c:ptCount val="2"/>
                <c:pt idx="0">
                  <c:v>Экспорт</c:v>
                </c:pt>
                <c:pt idx="1">
                  <c:v>Внутренний</c:v>
                </c:pt>
              </c:strCache>
            </c:strRef>
          </c:cat>
          <c:val>
            <c:numRef>
              <c:f>Диверсификация!$E$3:$E$4</c:f>
              <c:numCache>
                <c:formatCode>0.0%</c:formatCode>
                <c:ptCount val="2"/>
                <c:pt idx="0">
                  <c:v>0.31035981122282708</c:v>
                </c:pt>
                <c:pt idx="1">
                  <c:v>0.68964018877717292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980902</xdr:colOff>
      <xdr:row>0</xdr:row>
      <xdr:rowOff>74813</xdr:rowOff>
    </xdr:from>
    <xdr:to>
      <xdr:col>27</xdr:col>
      <xdr:colOff>507076</xdr:colOff>
      <xdr:row>22</xdr:row>
      <xdr:rowOff>182879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980902</xdr:colOff>
      <xdr:row>22</xdr:row>
      <xdr:rowOff>182878</xdr:rowOff>
    </xdr:from>
    <xdr:to>
      <xdr:col>21</xdr:col>
      <xdr:colOff>16625</xdr:colOff>
      <xdr:row>41</xdr:row>
      <xdr:rowOff>108063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24941</xdr:colOff>
      <xdr:row>22</xdr:row>
      <xdr:rowOff>182877</xdr:rowOff>
    </xdr:from>
    <xdr:to>
      <xdr:col>24</xdr:col>
      <xdr:colOff>415636</xdr:colOff>
      <xdr:row>34</xdr:row>
      <xdr:rowOff>8308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market.asp?name=micex" refreshOnLoad="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tabSelected="1" workbookViewId="0">
      <selection activeCell="D46" sqref="D46"/>
    </sheetView>
  </sheetViews>
  <sheetFormatPr defaultRowHeight="15.05" x14ac:dyDescent="0.3"/>
  <cols>
    <col min="1" max="1" width="11.21875" bestFit="1" customWidth="1"/>
    <col min="2" max="2" width="12.77734375" bestFit="1" customWidth="1"/>
    <col min="3" max="3" width="10.5546875" bestFit="1" customWidth="1"/>
    <col min="4" max="4" width="6.88671875" customWidth="1"/>
    <col min="5" max="5" width="6" customWidth="1"/>
    <col min="6" max="6" width="5.33203125" bestFit="1" customWidth="1"/>
    <col min="7" max="8" width="6.21875" customWidth="1"/>
    <col min="9" max="9" width="6.77734375" bestFit="1" customWidth="1"/>
    <col min="10" max="10" width="6" customWidth="1"/>
    <col min="11" max="11" width="5.6640625" customWidth="1"/>
    <col min="12" max="12" width="9.88671875" customWidth="1"/>
    <col min="13" max="13" width="5.77734375" customWidth="1"/>
    <col min="14" max="14" width="10.33203125" customWidth="1"/>
    <col min="15" max="15" width="13.21875" bestFit="1" customWidth="1"/>
    <col min="16" max="17" width="10" bestFit="1" customWidth="1"/>
  </cols>
  <sheetData>
    <row r="1" spans="1:32" x14ac:dyDescent="0.3">
      <c r="A1" s="8" t="s">
        <v>8</v>
      </c>
      <c r="B1" s="8" t="s">
        <v>9</v>
      </c>
      <c r="C1" s="8" t="s">
        <v>20</v>
      </c>
      <c r="D1" s="11" t="s">
        <v>28</v>
      </c>
      <c r="E1" s="11" t="s">
        <v>27</v>
      </c>
      <c r="F1" s="11" t="s">
        <v>24</v>
      </c>
      <c r="G1" s="11" t="s">
        <v>15</v>
      </c>
      <c r="H1" s="11" t="s">
        <v>16</v>
      </c>
      <c r="I1" s="11" t="s">
        <v>37</v>
      </c>
      <c r="J1" s="11" t="s">
        <v>11</v>
      </c>
      <c r="K1" s="11" t="s">
        <v>26</v>
      </c>
      <c r="L1" s="11" t="s">
        <v>12</v>
      </c>
      <c r="M1" s="11" t="s">
        <v>7</v>
      </c>
      <c r="N1" s="11" t="s">
        <v>25</v>
      </c>
      <c r="P1" s="2"/>
      <c r="Q1" s="2"/>
    </row>
    <row r="2" spans="1:32" x14ac:dyDescent="0.3">
      <c r="A2" t="s">
        <v>0</v>
      </c>
      <c r="B2" t="s">
        <v>13</v>
      </c>
      <c r="C2" t="s">
        <v>21</v>
      </c>
      <c r="D2" s="17">
        <f>Котировки!K36</f>
        <v>106.2</v>
      </c>
      <c r="E2">
        <v>3000</v>
      </c>
      <c r="F2" s="10">
        <f t="shared" ref="F2:F6" si="0">E2/D2</f>
        <v>28.248587570621467</v>
      </c>
      <c r="G2">
        <v>300</v>
      </c>
      <c r="H2" s="6">
        <f t="shared" ref="H2:H6" si="1">G2/D2</f>
        <v>2.8248587570621466</v>
      </c>
      <c r="I2" s="6">
        <f>141857/(D2*177)</f>
        <v>7.5466287890878521</v>
      </c>
      <c r="J2">
        <v>1</v>
      </c>
      <c r="K2">
        <v>80</v>
      </c>
      <c r="L2" s="3">
        <f t="shared" ref="L2:L6" si="2">K2*J2*D2</f>
        <v>8496</v>
      </c>
      <c r="M2" s="6">
        <f>L2/L$27</f>
        <v>5.1274004514236741E-2</v>
      </c>
      <c r="N2" s="9">
        <f t="shared" ref="N2:N6" si="3">E2*J2*K2</f>
        <v>240000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x14ac:dyDescent="0.3">
      <c r="A3" t="s">
        <v>2</v>
      </c>
      <c r="B3" t="s">
        <v>35</v>
      </c>
      <c r="C3" t="s">
        <v>22</v>
      </c>
      <c r="D3">
        <v>0.55000000000000004</v>
      </c>
      <c r="E3">
        <v>1.5</v>
      </c>
      <c r="F3" s="10">
        <f t="shared" si="0"/>
        <v>2.7272727272727271</v>
      </c>
      <c r="G3">
        <v>0.3</v>
      </c>
      <c r="H3" s="6">
        <f t="shared" si="1"/>
        <v>0.54545454545454541</v>
      </c>
      <c r="I3" s="12">
        <f>5/(D3*1345)</f>
        <v>6.759040216289286E-3</v>
      </c>
      <c r="J3">
        <v>10000</v>
      </c>
      <c r="K3">
        <v>8</v>
      </c>
      <c r="L3" s="3">
        <f t="shared" si="2"/>
        <v>44000</v>
      </c>
      <c r="M3" s="6">
        <f>L3/L$27</f>
        <v>0.26554333787975715</v>
      </c>
      <c r="N3" s="9">
        <f t="shared" si="3"/>
        <v>120000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x14ac:dyDescent="0.3">
      <c r="A4" t="s">
        <v>29</v>
      </c>
      <c r="B4" t="s">
        <v>13</v>
      </c>
      <c r="C4" t="s">
        <v>21</v>
      </c>
      <c r="D4">
        <v>159</v>
      </c>
      <c r="E4">
        <v>220</v>
      </c>
      <c r="F4" s="10">
        <f t="shared" si="0"/>
        <v>1.3836477987421383</v>
      </c>
      <c r="G4">
        <v>8.6</v>
      </c>
      <c r="H4" s="6">
        <f t="shared" si="1"/>
        <v>5.4088050314465404E-2</v>
      </c>
      <c r="I4" s="6">
        <f>1000000/(D4*23674)</f>
        <v>0.26566309774861152</v>
      </c>
      <c r="J4">
        <v>10</v>
      </c>
      <c r="K4">
        <v>27</v>
      </c>
      <c r="L4" s="3">
        <f t="shared" si="2"/>
        <v>42930</v>
      </c>
      <c r="M4" s="6">
        <f>L4/L$27</f>
        <v>0.25908580670859033</v>
      </c>
      <c r="N4" s="9">
        <f t="shared" si="3"/>
        <v>59400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3">
      <c r="A5" t="s">
        <v>1</v>
      </c>
      <c r="B5" t="s">
        <v>18</v>
      </c>
      <c r="C5" t="s">
        <v>22</v>
      </c>
      <c r="D5">
        <v>648</v>
      </c>
      <c r="E5">
        <v>1000</v>
      </c>
      <c r="F5" s="10">
        <f t="shared" si="0"/>
        <v>1.5432098765432098</v>
      </c>
      <c r="G5">
        <v>78</v>
      </c>
      <c r="H5" s="6">
        <f t="shared" si="1"/>
        <v>0.12037037037037036</v>
      </c>
      <c r="I5" s="6">
        <f>15871/(D5*103)</f>
        <v>0.23778916456909985</v>
      </c>
      <c r="J5">
        <v>1</v>
      </c>
      <c r="K5">
        <v>55</v>
      </c>
      <c r="L5" s="3">
        <f t="shared" si="2"/>
        <v>35640</v>
      </c>
      <c r="M5" s="6">
        <f>L5/L$27</f>
        <v>0.21509010368260328</v>
      </c>
      <c r="N5" s="9">
        <f t="shared" si="3"/>
        <v>55000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3">
      <c r="A6" t="s">
        <v>3</v>
      </c>
      <c r="B6" t="s">
        <v>18</v>
      </c>
      <c r="C6" t="s">
        <v>22</v>
      </c>
      <c r="D6">
        <v>96.2</v>
      </c>
      <c r="E6">
        <v>200</v>
      </c>
      <c r="F6" s="10">
        <f t="shared" si="0"/>
        <v>2.0790020790020791</v>
      </c>
      <c r="G6">
        <v>10.64</v>
      </c>
      <c r="H6" s="6">
        <f t="shared" si="1"/>
        <v>0.11060291060291061</v>
      </c>
      <c r="I6" s="6">
        <f>3020/(D6*282)</f>
        <v>0.11132245174798365</v>
      </c>
      <c r="J6">
        <v>10</v>
      </c>
      <c r="K6">
        <v>36</v>
      </c>
      <c r="L6" s="3">
        <f t="shared" si="2"/>
        <v>34632</v>
      </c>
      <c r="M6" s="6">
        <f>L6/L$27</f>
        <v>0.20900674721481249</v>
      </c>
      <c r="N6" s="9">
        <f t="shared" si="3"/>
        <v>72000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x14ac:dyDescent="0.3">
      <c r="F7" s="10"/>
      <c r="H7" s="6"/>
      <c r="I7" s="6"/>
      <c r="L7" s="3"/>
      <c r="M7" s="6"/>
      <c r="N7" s="9"/>
    </row>
    <row r="8" spans="1:32" x14ac:dyDescent="0.3">
      <c r="F8" s="10"/>
      <c r="H8" s="6"/>
      <c r="I8" s="6"/>
      <c r="L8" s="3"/>
      <c r="M8" s="6"/>
      <c r="N8" s="9"/>
    </row>
    <row r="9" spans="1:32" x14ac:dyDescent="0.3">
      <c r="F9" s="10"/>
      <c r="H9" s="6"/>
      <c r="I9" s="6"/>
      <c r="L9" s="3"/>
      <c r="M9" s="6"/>
      <c r="N9" s="9"/>
    </row>
    <row r="10" spans="1:32" x14ac:dyDescent="0.3">
      <c r="F10" s="10"/>
      <c r="H10" s="6"/>
      <c r="I10" s="6"/>
      <c r="L10" s="3"/>
      <c r="M10" s="6"/>
      <c r="N10" s="9"/>
    </row>
    <row r="11" spans="1:32" x14ac:dyDescent="0.3">
      <c r="F11" s="10"/>
      <c r="H11" s="6"/>
      <c r="I11" s="6"/>
      <c r="L11" s="3"/>
      <c r="M11" s="6"/>
      <c r="N11" s="9"/>
    </row>
    <row r="12" spans="1:32" x14ac:dyDescent="0.3">
      <c r="F12" s="10"/>
      <c r="H12" s="6"/>
      <c r="I12" s="6"/>
      <c r="L12" s="3"/>
      <c r="M12" s="6"/>
      <c r="N12" s="9"/>
    </row>
    <row r="13" spans="1:32" x14ac:dyDescent="0.3">
      <c r="F13" s="10"/>
      <c r="H13" s="6"/>
      <c r="I13" s="6"/>
      <c r="L13" s="3"/>
      <c r="M13" s="6"/>
      <c r="N13" s="9"/>
    </row>
    <row r="14" spans="1:32" x14ac:dyDescent="0.3">
      <c r="F14" s="10"/>
      <c r="H14" s="6"/>
      <c r="I14" s="6"/>
      <c r="L14" s="3"/>
      <c r="M14" s="6"/>
      <c r="N14" s="9"/>
    </row>
    <row r="15" spans="1:32" x14ac:dyDescent="0.3">
      <c r="F15" s="10"/>
      <c r="H15" s="6"/>
      <c r="I15" s="6"/>
      <c r="L15" s="3"/>
      <c r="M15" s="6"/>
      <c r="N15" s="9"/>
    </row>
    <row r="16" spans="1:32" x14ac:dyDescent="0.3">
      <c r="F16" s="10"/>
      <c r="H16" s="6"/>
      <c r="I16" s="6"/>
      <c r="L16" s="3"/>
      <c r="M16" s="6"/>
      <c r="N16" s="9"/>
    </row>
    <row r="17" spans="6:14" x14ac:dyDescent="0.3">
      <c r="F17" s="10"/>
      <c r="H17" s="6"/>
      <c r="I17" s="6"/>
      <c r="L17" s="3"/>
      <c r="M17" s="6"/>
      <c r="N17" s="9"/>
    </row>
    <row r="18" spans="6:14" x14ac:dyDescent="0.3">
      <c r="F18" s="10"/>
      <c r="H18" s="6"/>
      <c r="I18" s="6"/>
      <c r="L18" s="3"/>
      <c r="M18" s="6"/>
      <c r="N18" s="9"/>
    </row>
    <row r="19" spans="6:14" x14ac:dyDescent="0.3">
      <c r="F19" s="10"/>
      <c r="H19" s="6"/>
      <c r="I19" s="6"/>
      <c r="L19" s="3"/>
      <c r="M19" s="6"/>
      <c r="N19" s="9"/>
    </row>
    <row r="20" spans="6:14" x14ac:dyDescent="0.3">
      <c r="F20" s="10"/>
      <c r="H20" s="6"/>
      <c r="I20" s="6"/>
      <c r="L20" s="3"/>
      <c r="M20" s="6"/>
      <c r="N20" s="9"/>
    </row>
    <row r="21" spans="6:14" x14ac:dyDescent="0.3">
      <c r="F21" s="10"/>
      <c r="H21" s="6"/>
      <c r="I21" s="6"/>
      <c r="L21" s="3"/>
      <c r="M21" s="6"/>
      <c r="N21" s="9"/>
    </row>
    <row r="22" spans="6:14" x14ac:dyDescent="0.3">
      <c r="F22" s="10"/>
      <c r="H22" s="6"/>
      <c r="I22" s="6"/>
      <c r="L22" s="3"/>
      <c r="M22" s="6"/>
      <c r="N22" s="9"/>
    </row>
    <row r="23" spans="6:14" x14ac:dyDescent="0.3">
      <c r="F23" s="10"/>
      <c r="H23" s="6"/>
      <c r="I23" s="6"/>
      <c r="L23" s="3"/>
      <c r="M23" s="6"/>
      <c r="N23" s="9"/>
    </row>
    <row r="24" spans="6:14" x14ac:dyDescent="0.3">
      <c r="F24" s="10"/>
      <c r="H24" s="6"/>
      <c r="I24" s="6"/>
      <c r="L24" s="3"/>
      <c r="M24" s="6"/>
      <c r="N24" s="9"/>
    </row>
    <row r="25" spans="6:14" x14ac:dyDescent="0.3">
      <c r="F25" s="10"/>
      <c r="H25" s="6"/>
      <c r="I25" s="6"/>
      <c r="L25" s="3"/>
      <c r="M25" s="6"/>
      <c r="N25" s="9"/>
    </row>
    <row r="27" spans="6:14" x14ac:dyDescent="0.3">
      <c r="L27" s="5">
        <f>SUM(L2:L25)</f>
        <v>165698</v>
      </c>
      <c r="M27" s="6">
        <f>N27/L27-100%</f>
        <v>2.2975654503977117</v>
      </c>
      <c r="N27" s="9">
        <f>SUM(N2:N26)</f>
        <v>546400</v>
      </c>
    </row>
  </sheetData>
  <autoFilter ref="A1:N1">
    <sortState ref="A2:N26">
      <sortCondition descending="1" ref="M1"/>
    </sortState>
  </autoFilter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20" sqref="B20"/>
    </sheetView>
  </sheetViews>
  <sheetFormatPr defaultRowHeight="15.05" x14ac:dyDescent="0.3"/>
  <cols>
    <col min="1" max="1" width="12.77734375" bestFit="1" customWidth="1"/>
    <col min="4" max="4" width="12.77734375" bestFit="1" customWidth="1"/>
  </cols>
  <sheetData>
    <row r="1" spans="1:5" x14ac:dyDescent="0.3">
      <c r="A1" s="18" t="s">
        <v>19</v>
      </c>
      <c r="B1" s="18"/>
      <c r="D1" s="18" t="s">
        <v>23</v>
      </c>
      <c r="E1" s="18"/>
    </row>
    <row r="2" spans="1:5" x14ac:dyDescent="0.3">
      <c r="A2" s="1" t="s">
        <v>9</v>
      </c>
      <c r="B2" s="1" t="s">
        <v>7</v>
      </c>
      <c r="D2" s="7" t="s">
        <v>20</v>
      </c>
      <c r="E2" s="7" t="s">
        <v>7</v>
      </c>
    </row>
    <row r="3" spans="1:5" x14ac:dyDescent="0.3">
      <c r="A3" t="s">
        <v>13</v>
      </c>
      <c r="B3" s="6">
        <f>SUMIF('27.09'!B$2:B$35,Диверсификация!A3,'27.09'!M$2:M$35)</f>
        <v>0.31035981122282708</v>
      </c>
      <c r="D3" t="s">
        <v>21</v>
      </c>
      <c r="E3" s="6">
        <f>SUMIF('27.09'!C$2:C$35,D3,'27.09'!M$2:M$35)</f>
        <v>0.31035981122282708</v>
      </c>
    </row>
    <row r="4" spans="1:5" x14ac:dyDescent="0.3">
      <c r="A4" t="s">
        <v>35</v>
      </c>
      <c r="B4" s="6">
        <f>SUMIF('27.09'!B$2:B$35,Диверсификация!A4,'27.09'!M$2:M$35)</f>
        <v>0.26554333787975715</v>
      </c>
      <c r="D4" t="s">
        <v>22</v>
      </c>
      <c r="E4" s="6">
        <f>SUMIF('27.09'!C$2:C$35,D4,'27.09'!M$2:M$35)</f>
        <v>0.68964018877717292</v>
      </c>
    </row>
    <row r="5" spans="1:5" x14ac:dyDescent="0.3">
      <c r="A5" t="s">
        <v>18</v>
      </c>
      <c r="B5" s="6">
        <f>SUMIF('27.09'!B$2:B$35,Диверсификация!A5,'27.09'!M$2:M$35)</f>
        <v>0.42409685089741578</v>
      </c>
      <c r="E5" s="6"/>
    </row>
    <row r="6" spans="1:5" x14ac:dyDescent="0.3">
      <c r="A6" t="s">
        <v>14</v>
      </c>
      <c r="B6" s="6">
        <f>SUMIF('27.09'!B$2:B$35,Диверсификация!A6,'27.09'!M$2:M$35)</f>
        <v>0</v>
      </c>
      <c r="E6" s="6"/>
    </row>
    <row r="7" spans="1:5" x14ac:dyDescent="0.3">
      <c r="A7" t="s">
        <v>17</v>
      </c>
      <c r="B7" s="6">
        <f>SUMIF('27.09'!B$2:B$35,Диверсификация!A7,'27.09'!M$2:M$35)</f>
        <v>0</v>
      </c>
      <c r="E7" s="6"/>
    </row>
    <row r="8" spans="1:5" x14ac:dyDescent="0.3">
      <c r="A8" t="s">
        <v>10</v>
      </c>
      <c r="B8" s="6">
        <f>SUMIF('27.09'!B$2:B$35,Диверсификация!A8,'27.09'!M$2:M$35)</f>
        <v>0</v>
      </c>
      <c r="E8" s="6"/>
    </row>
    <row r="9" spans="1:5" x14ac:dyDescent="0.3">
      <c r="A9" t="s">
        <v>30</v>
      </c>
      <c r="B9" s="6">
        <f>SUMIF('27.09'!B$2:B$35,Диверсификация!A9,'27.09'!M$2:M$35)</f>
        <v>0</v>
      </c>
    </row>
    <row r="10" spans="1:5" x14ac:dyDescent="0.3">
      <c r="A10" t="s">
        <v>32</v>
      </c>
      <c r="B10" s="6">
        <f>SUMIF('27.09'!B$2:B$35,Диверсификация!A10,'27.09'!M$2:M$35)</f>
        <v>0</v>
      </c>
    </row>
    <row r="11" spans="1:5" x14ac:dyDescent="0.3">
      <c r="A11" t="s">
        <v>33</v>
      </c>
      <c r="B11" s="6">
        <f>SUMIF('27.09'!B$2:B$35,Диверсификация!A11,'27.09'!M$2:M$35)</f>
        <v>0</v>
      </c>
    </row>
    <row r="12" spans="1:5" x14ac:dyDescent="0.3">
      <c r="A12" t="s">
        <v>34</v>
      </c>
      <c r="B12" s="6">
        <f>SUMIF('27.09'!B$2:B$35,Диверсификация!A12,'27.09'!M$2:M$35)</f>
        <v>0</v>
      </c>
    </row>
  </sheetData>
  <mergeCells count="2">
    <mergeCell ref="A1:B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6"/>
  <sheetViews>
    <sheetView workbookViewId="0">
      <selection activeCell="K10" sqref="K10"/>
    </sheetView>
  </sheetViews>
  <sheetFormatPr defaultRowHeight="15.05" x14ac:dyDescent="0.3"/>
  <cols>
    <col min="1" max="1" width="6.109375" bestFit="1" customWidth="1"/>
    <col min="2" max="2" width="11.88671875" bestFit="1" customWidth="1"/>
    <col min="3" max="3" width="26.88671875" bestFit="1" customWidth="1"/>
    <col min="4" max="4" width="1.88671875" bestFit="1" customWidth="1"/>
    <col min="5" max="5" width="10.44140625" bestFit="1" customWidth="1"/>
    <col min="6" max="6" width="10.5546875" bestFit="1" customWidth="1"/>
    <col min="7" max="7" width="7.6640625" bestFit="1" customWidth="1"/>
    <col min="8" max="8" width="14.109375" bestFit="1" customWidth="1"/>
    <col min="9" max="9" width="12.44140625" bestFit="1" customWidth="1"/>
    <col min="11" max="11" width="11.44140625" customWidth="1"/>
  </cols>
  <sheetData>
    <row r="1" spans="1:11" x14ac:dyDescent="0.3">
      <c r="A1" t="s">
        <v>38</v>
      </c>
      <c r="B1" t="s">
        <v>39</v>
      </c>
      <c r="D1" t="s">
        <v>40</v>
      </c>
      <c r="E1" t="s">
        <v>28</v>
      </c>
      <c r="F1" t="s">
        <v>41</v>
      </c>
      <c r="H1" t="s">
        <v>42</v>
      </c>
      <c r="I1" t="s">
        <v>43</v>
      </c>
    </row>
    <row r="2" spans="1:11" x14ac:dyDescent="0.3">
      <c r="A2" s="13">
        <v>0.78263888888888899</v>
      </c>
      <c r="C2" t="s">
        <v>44</v>
      </c>
      <c r="E2" t="s">
        <v>300</v>
      </c>
      <c r="F2" t="s">
        <v>301</v>
      </c>
      <c r="G2" t="s">
        <v>302</v>
      </c>
      <c r="H2" t="s">
        <v>303</v>
      </c>
      <c r="I2">
        <v>1686</v>
      </c>
      <c r="J2" t="str">
        <f>SUBSTITUTE(E2,".",",")</f>
        <v>R2,0735</v>
      </c>
      <c r="K2" s="16">
        <f>SUBSTITUTE(J2,"R","")+1-1</f>
        <v>2.0735000000000001</v>
      </c>
    </row>
    <row r="3" spans="1:11" x14ac:dyDescent="0.3">
      <c r="A3" s="13">
        <v>0.77708333333333324</v>
      </c>
      <c r="C3" t="s">
        <v>45</v>
      </c>
      <c r="E3" t="s">
        <v>304</v>
      </c>
      <c r="F3" t="s">
        <v>274</v>
      </c>
      <c r="G3" t="s">
        <v>305</v>
      </c>
      <c r="H3" t="s">
        <v>306</v>
      </c>
      <c r="I3">
        <v>547</v>
      </c>
      <c r="J3" t="str">
        <f t="shared" ref="J3:J15" si="0">SUBSTITUTE(E3,".",",")</f>
        <v>R0,1240</v>
      </c>
      <c r="K3" s="16">
        <f t="shared" ref="K3:K66" si="1">SUBSTITUTE(J3,"R","")+1-1</f>
        <v>0.12400000000000011</v>
      </c>
    </row>
    <row r="4" spans="1:11" x14ac:dyDescent="0.3">
      <c r="A4" s="13">
        <v>0.77708333333333324</v>
      </c>
      <c r="C4" t="s">
        <v>46</v>
      </c>
      <c r="E4" t="s">
        <v>307</v>
      </c>
      <c r="F4" t="s">
        <v>308</v>
      </c>
      <c r="G4" t="s">
        <v>309</v>
      </c>
      <c r="H4" t="s">
        <v>310</v>
      </c>
      <c r="I4">
        <v>140</v>
      </c>
      <c r="J4" t="str">
        <f t="shared" si="0"/>
        <v>R0,6800</v>
      </c>
      <c r="K4" s="16">
        <f t="shared" si="1"/>
        <v>0.68000000000000016</v>
      </c>
    </row>
    <row r="5" spans="1:11" x14ac:dyDescent="0.3">
      <c r="A5" s="13">
        <v>0.68402777777777779</v>
      </c>
      <c r="C5" t="s">
        <v>47</v>
      </c>
      <c r="E5" t="s">
        <v>48</v>
      </c>
      <c r="F5" t="s">
        <v>49</v>
      </c>
      <c r="G5" t="s">
        <v>50</v>
      </c>
      <c r="H5" t="s">
        <v>311</v>
      </c>
      <c r="I5">
        <v>17</v>
      </c>
      <c r="J5" t="str">
        <f t="shared" si="0"/>
        <v>R2120,00</v>
      </c>
      <c r="K5" s="16">
        <f t="shared" si="1"/>
        <v>2120</v>
      </c>
    </row>
    <row r="6" spans="1:11" x14ac:dyDescent="0.3">
      <c r="A6" s="13">
        <v>0.7055555555555556</v>
      </c>
      <c r="C6" t="s">
        <v>51</v>
      </c>
      <c r="E6" t="s">
        <v>52</v>
      </c>
      <c r="F6" t="s">
        <v>49</v>
      </c>
      <c r="G6" t="s">
        <v>53</v>
      </c>
      <c r="H6" t="s">
        <v>312</v>
      </c>
      <c r="I6">
        <v>23</v>
      </c>
      <c r="J6" t="str">
        <f t="shared" si="0"/>
        <v>R2100,00</v>
      </c>
      <c r="K6" s="16">
        <f t="shared" si="1"/>
        <v>2100</v>
      </c>
    </row>
    <row r="7" spans="1:11" x14ac:dyDescent="0.3">
      <c r="A7" s="13">
        <v>0.7090277777777777</v>
      </c>
      <c r="C7" t="s">
        <v>54</v>
      </c>
      <c r="E7" t="s">
        <v>313</v>
      </c>
      <c r="F7" t="s">
        <v>314</v>
      </c>
      <c r="G7" t="s">
        <v>315</v>
      </c>
      <c r="H7" t="s">
        <v>316</v>
      </c>
      <c r="I7">
        <v>24</v>
      </c>
      <c r="J7" t="str">
        <f t="shared" si="0"/>
        <v>R4,1800</v>
      </c>
      <c r="K7" s="16">
        <f t="shared" si="1"/>
        <v>4.18</v>
      </c>
    </row>
    <row r="8" spans="1:11" x14ac:dyDescent="0.3">
      <c r="A8" s="13">
        <v>0.77638888888888891</v>
      </c>
      <c r="C8" t="s">
        <v>57</v>
      </c>
      <c r="E8" t="s">
        <v>317</v>
      </c>
      <c r="F8" t="s">
        <v>318</v>
      </c>
      <c r="G8" t="s">
        <v>319</v>
      </c>
      <c r="H8" t="s">
        <v>320</v>
      </c>
      <c r="I8">
        <v>411</v>
      </c>
      <c r="J8" t="str">
        <f t="shared" si="0"/>
        <v>R9,2500</v>
      </c>
      <c r="K8" s="16">
        <f t="shared" si="1"/>
        <v>9.25</v>
      </c>
    </row>
    <row r="9" spans="1:11" x14ac:dyDescent="0.3">
      <c r="A9" s="13">
        <v>0.7368055555555556</v>
      </c>
      <c r="C9" t="s">
        <v>321</v>
      </c>
      <c r="E9" t="s">
        <v>322</v>
      </c>
      <c r="F9" t="s">
        <v>323</v>
      </c>
      <c r="G9" t="s">
        <v>324</v>
      </c>
      <c r="H9" t="s">
        <v>325</v>
      </c>
      <c r="I9">
        <v>5</v>
      </c>
      <c r="J9" t="str">
        <f t="shared" si="0"/>
        <v>R5,5500</v>
      </c>
      <c r="K9" s="16">
        <f t="shared" si="1"/>
        <v>5.55</v>
      </c>
    </row>
    <row r="10" spans="1:11" x14ac:dyDescent="0.3">
      <c r="A10" s="13">
        <v>0.78333333333333333</v>
      </c>
      <c r="C10" t="s">
        <v>59</v>
      </c>
      <c r="E10" t="s">
        <v>326</v>
      </c>
      <c r="F10" t="s">
        <v>327</v>
      </c>
      <c r="G10" t="s">
        <v>328</v>
      </c>
      <c r="H10" t="s">
        <v>329</v>
      </c>
      <c r="I10">
        <v>1896</v>
      </c>
      <c r="J10" t="str">
        <f t="shared" si="0"/>
        <v>R324,00</v>
      </c>
      <c r="K10" s="16">
        <f t="shared" si="1"/>
        <v>324</v>
      </c>
    </row>
    <row r="11" spans="1:11" x14ac:dyDescent="0.3">
      <c r="A11" s="13">
        <v>0.77638888888888891</v>
      </c>
      <c r="C11" t="s">
        <v>60</v>
      </c>
      <c r="E11" t="s">
        <v>330</v>
      </c>
      <c r="F11" t="s">
        <v>331</v>
      </c>
      <c r="G11" t="s">
        <v>332</v>
      </c>
      <c r="H11" t="s">
        <v>333</v>
      </c>
      <c r="I11">
        <v>145</v>
      </c>
      <c r="J11" t="str">
        <f t="shared" si="0"/>
        <v>R423,00</v>
      </c>
      <c r="K11" s="16">
        <f t="shared" si="1"/>
        <v>423</v>
      </c>
    </row>
    <row r="12" spans="1:11" x14ac:dyDescent="0.3">
      <c r="A12" s="13">
        <v>0.78194444444444444</v>
      </c>
      <c r="C12" t="s">
        <v>61</v>
      </c>
      <c r="E12" t="s">
        <v>334</v>
      </c>
      <c r="F12" t="s">
        <v>104</v>
      </c>
      <c r="G12" t="s">
        <v>335</v>
      </c>
      <c r="H12" t="s">
        <v>336</v>
      </c>
      <c r="I12">
        <v>420</v>
      </c>
      <c r="J12" t="str">
        <f t="shared" si="0"/>
        <v>R35,0000</v>
      </c>
      <c r="K12" s="16">
        <f t="shared" si="1"/>
        <v>35</v>
      </c>
    </row>
    <row r="13" spans="1:11" x14ac:dyDescent="0.3">
      <c r="A13" s="13">
        <v>0.77708333333333324</v>
      </c>
      <c r="C13" t="s">
        <v>62</v>
      </c>
      <c r="E13" s="14" t="s">
        <v>337</v>
      </c>
      <c r="F13" t="s">
        <v>323</v>
      </c>
      <c r="G13" t="s">
        <v>338</v>
      </c>
      <c r="H13" t="s">
        <v>339</v>
      </c>
      <c r="I13">
        <v>90</v>
      </c>
      <c r="J13" t="str">
        <f t="shared" si="0"/>
        <v>R6,6000</v>
      </c>
      <c r="K13" s="16">
        <f t="shared" si="1"/>
        <v>6.6</v>
      </c>
    </row>
    <row r="14" spans="1:11" x14ac:dyDescent="0.3">
      <c r="A14" s="13">
        <v>0.38263888888888892</v>
      </c>
      <c r="C14" t="s">
        <v>65</v>
      </c>
      <c r="E14" s="14">
        <v>2045541</v>
      </c>
      <c r="F14" t="s">
        <v>63</v>
      </c>
      <c r="G14" t="s">
        <v>64</v>
      </c>
      <c r="I14">
        <v>0</v>
      </c>
      <c r="J14" t="str">
        <f t="shared" si="0"/>
        <v>2045541</v>
      </c>
      <c r="K14" s="16">
        <f t="shared" si="1"/>
        <v>2045541</v>
      </c>
    </row>
    <row r="15" spans="1:11" x14ac:dyDescent="0.3">
      <c r="A15" s="13">
        <v>0.625</v>
      </c>
      <c r="C15" t="s">
        <v>66</v>
      </c>
      <c r="E15" s="14">
        <v>621096</v>
      </c>
      <c r="F15" t="s">
        <v>71</v>
      </c>
      <c r="G15" t="s">
        <v>340</v>
      </c>
      <c r="I15">
        <v>0</v>
      </c>
      <c r="J15" t="str">
        <f t="shared" si="0"/>
        <v>621096</v>
      </c>
      <c r="K15" s="16">
        <f t="shared" si="1"/>
        <v>621096</v>
      </c>
    </row>
    <row r="16" spans="1:11" x14ac:dyDescent="0.3">
      <c r="A16" s="13">
        <v>0.38263888888888892</v>
      </c>
      <c r="C16" t="s">
        <v>67</v>
      </c>
      <c r="E16" s="14">
        <v>1095942</v>
      </c>
      <c r="F16" t="s">
        <v>63</v>
      </c>
      <c r="G16" t="s">
        <v>64</v>
      </c>
      <c r="I16">
        <v>0</v>
      </c>
      <c r="J16" t="str">
        <f t="shared" ref="J16:J79" si="2">SUBSTITUTE(E16,".",",")</f>
        <v>1095942</v>
      </c>
      <c r="K16" s="16">
        <f t="shared" si="1"/>
        <v>1095942</v>
      </c>
    </row>
    <row r="17" spans="1:11" x14ac:dyDescent="0.3">
      <c r="A17" s="13">
        <v>0.66666666666666663</v>
      </c>
      <c r="C17" t="s">
        <v>68</v>
      </c>
      <c r="E17" s="14">
        <v>1826396</v>
      </c>
      <c r="F17" t="s">
        <v>341</v>
      </c>
      <c r="G17" t="s">
        <v>342</v>
      </c>
      <c r="I17">
        <v>0</v>
      </c>
      <c r="J17" t="str">
        <f t="shared" si="2"/>
        <v>1826396</v>
      </c>
      <c r="K17" s="16">
        <f t="shared" si="1"/>
        <v>1826396</v>
      </c>
    </row>
    <row r="18" spans="1:11" x14ac:dyDescent="0.3">
      <c r="A18" s="13">
        <v>0.77777777777777779</v>
      </c>
      <c r="C18" t="s">
        <v>69</v>
      </c>
      <c r="E18" t="s">
        <v>343</v>
      </c>
      <c r="F18" t="s">
        <v>344</v>
      </c>
      <c r="G18" t="s">
        <v>297</v>
      </c>
      <c r="I18">
        <v>0</v>
      </c>
      <c r="J18" t="str">
        <f t="shared" si="2"/>
        <v>1761,05</v>
      </c>
      <c r="K18" s="16">
        <f t="shared" si="1"/>
        <v>1761.05</v>
      </c>
    </row>
    <row r="19" spans="1:11" x14ac:dyDescent="0.3">
      <c r="A19" s="13">
        <v>0.77847222222222223</v>
      </c>
      <c r="C19" t="s">
        <v>70</v>
      </c>
      <c r="E19" t="s">
        <v>345</v>
      </c>
      <c r="F19" t="s">
        <v>55</v>
      </c>
      <c r="G19" t="s">
        <v>346</v>
      </c>
      <c r="I19">
        <v>0</v>
      </c>
      <c r="J19" t="str">
        <f t="shared" si="2"/>
        <v>91,8400</v>
      </c>
      <c r="K19" s="16">
        <f t="shared" si="1"/>
        <v>91.84</v>
      </c>
    </row>
    <row r="20" spans="1:11" x14ac:dyDescent="0.3">
      <c r="A20" s="13">
        <v>0.77847222222222223</v>
      </c>
      <c r="C20" t="s">
        <v>72</v>
      </c>
      <c r="E20" t="s">
        <v>347</v>
      </c>
      <c r="F20" t="s">
        <v>276</v>
      </c>
      <c r="G20" t="s">
        <v>348</v>
      </c>
      <c r="I20">
        <v>0</v>
      </c>
      <c r="J20" t="str">
        <f t="shared" si="2"/>
        <v>90,1300</v>
      </c>
      <c r="K20" s="16">
        <f t="shared" si="1"/>
        <v>90.13</v>
      </c>
    </row>
    <row r="21" spans="1:11" x14ac:dyDescent="0.3">
      <c r="A21" s="13">
        <v>0.76388888888888884</v>
      </c>
      <c r="C21" t="s">
        <v>74</v>
      </c>
      <c r="E21" t="s">
        <v>349</v>
      </c>
      <c r="F21" t="s">
        <v>55</v>
      </c>
      <c r="G21" t="s">
        <v>346</v>
      </c>
      <c r="I21">
        <v>0</v>
      </c>
      <c r="J21" t="str">
        <f t="shared" si="2"/>
        <v>112,40</v>
      </c>
      <c r="K21" s="16">
        <f t="shared" si="1"/>
        <v>112.4</v>
      </c>
    </row>
    <row r="22" spans="1:11" x14ac:dyDescent="0.3">
      <c r="A22" s="13">
        <v>0.77847222222222223</v>
      </c>
      <c r="C22" t="s">
        <v>75</v>
      </c>
      <c r="E22" t="s">
        <v>350</v>
      </c>
      <c r="F22" t="s">
        <v>292</v>
      </c>
      <c r="G22" t="s">
        <v>351</v>
      </c>
      <c r="I22">
        <v>0</v>
      </c>
      <c r="J22" t="str">
        <f t="shared" si="2"/>
        <v>365,93</v>
      </c>
      <c r="K22" s="16">
        <f t="shared" si="1"/>
        <v>365.93</v>
      </c>
    </row>
    <row r="23" spans="1:11" x14ac:dyDescent="0.3">
      <c r="A23" s="13">
        <v>0.77847222222222223</v>
      </c>
      <c r="C23" t="s">
        <v>76</v>
      </c>
      <c r="E23" t="s">
        <v>352</v>
      </c>
      <c r="F23" t="s">
        <v>353</v>
      </c>
      <c r="G23" t="s">
        <v>348</v>
      </c>
      <c r="I23">
        <v>0</v>
      </c>
      <c r="J23" t="str">
        <f t="shared" si="2"/>
        <v>358,19</v>
      </c>
      <c r="K23" s="16">
        <f t="shared" si="1"/>
        <v>358.19</v>
      </c>
    </row>
    <row r="24" spans="1:11" x14ac:dyDescent="0.3">
      <c r="A24" s="13">
        <v>0.76388888888888884</v>
      </c>
      <c r="C24" t="s">
        <v>77</v>
      </c>
      <c r="E24" t="s">
        <v>354</v>
      </c>
      <c r="F24" t="s">
        <v>194</v>
      </c>
      <c r="G24" t="s">
        <v>355</v>
      </c>
      <c r="H24" s="15"/>
      <c r="I24">
        <v>0</v>
      </c>
      <c r="J24" t="str">
        <f t="shared" si="2"/>
        <v>436,96</v>
      </c>
      <c r="K24" s="16">
        <f t="shared" si="1"/>
        <v>436.96</v>
      </c>
    </row>
    <row r="25" spans="1:11" x14ac:dyDescent="0.3">
      <c r="A25" s="13">
        <v>0.78333333333333333</v>
      </c>
      <c r="C25" t="s">
        <v>79</v>
      </c>
      <c r="E25" t="s">
        <v>356</v>
      </c>
      <c r="F25" t="s">
        <v>357</v>
      </c>
      <c r="G25" t="s">
        <v>358</v>
      </c>
      <c r="H25" s="15">
        <v>174563638</v>
      </c>
      <c r="I25">
        <v>3159</v>
      </c>
      <c r="J25" t="str">
        <f t="shared" si="2"/>
        <v>€2134,00</v>
      </c>
      <c r="K25" s="16">
        <f t="shared" si="1"/>
        <v>2134</v>
      </c>
    </row>
    <row r="26" spans="1:11" x14ac:dyDescent="0.3">
      <c r="A26" s="13">
        <v>0.78125</v>
      </c>
      <c r="C26" t="s">
        <v>80</v>
      </c>
      <c r="E26" t="s">
        <v>359</v>
      </c>
      <c r="F26" t="s">
        <v>194</v>
      </c>
      <c r="G26" t="s">
        <v>286</v>
      </c>
      <c r="H26" t="s">
        <v>360</v>
      </c>
      <c r="I26">
        <v>78</v>
      </c>
      <c r="J26" t="str">
        <f t="shared" si="2"/>
        <v>R12,0500</v>
      </c>
      <c r="K26" s="16">
        <f t="shared" si="1"/>
        <v>12.05</v>
      </c>
    </row>
    <row r="27" spans="1:11" x14ac:dyDescent="0.3">
      <c r="A27" s="13">
        <v>0.7729166666666667</v>
      </c>
      <c r="C27" t="s">
        <v>82</v>
      </c>
      <c r="E27" t="s">
        <v>361</v>
      </c>
      <c r="F27" t="s">
        <v>81</v>
      </c>
      <c r="G27" t="s">
        <v>362</v>
      </c>
      <c r="H27" t="s">
        <v>363</v>
      </c>
      <c r="I27">
        <v>38</v>
      </c>
      <c r="J27" t="str">
        <f t="shared" si="2"/>
        <v>R12,0000</v>
      </c>
      <c r="K27" s="16">
        <f t="shared" si="1"/>
        <v>12</v>
      </c>
    </row>
    <row r="28" spans="1:11" x14ac:dyDescent="0.3">
      <c r="A28" s="13">
        <v>0.78125</v>
      </c>
      <c r="C28" t="s">
        <v>83</v>
      </c>
      <c r="E28" t="s">
        <v>364</v>
      </c>
      <c r="F28" t="s">
        <v>365</v>
      </c>
      <c r="G28" t="s">
        <v>366</v>
      </c>
      <c r="H28" t="s">
        <v>367</v>
      </c>
      <c r="I28">
        <v>178</v>
      </c>
      <c r="J28" t="str">
        <f t="shared" si="2"/>
        <v>R4659,00</v>
      </c>
      <c r="K28" s="16">
        <f t="shared" si="1"/>
        <v>4659</v>
      </c>
    </row>
    <row r="29" spans="1:11" x14ac:dyDescent="0.3">
      <c r="A29" s="13">
        <v>0.70000000000000007</v>
      </c>
      <c r="C29" t="s">
        <v>368</v>
      </c>
      <c r="E29" t="s">
        <v>369</v>
      </c>
      <c r="F29" t="s">
        <v>370</v>
      </c>
      <c r="G29" t="s">
        <v>371</v>
      </c>
      <c r="H29" t="s">
        <v>372</v>
      </c>
      <c r="I29">
        <v>10</v>
      </c>
      <c r="J29" t="str">
        <f t="shared" si="2"/>
        <v>R104000,00</v>
      </c>
      <c r="K29" s="16">
        <f t="shared" si="1"/>
        <v>104000</v>
      </c>
    </row>
    <row r="30" spans="1:11" x14ac:dyDescent="0.3">
      <c r="A30" s="13">
        <v>0.78402777777777777</v>
      </c>
      <c r="C30" t="s">
        <v>86</v>
      </c>
      <c r="E30" t="s">
        <v>373</v>
      </c>
      <c r="F30" t="s">
        <v>374</v>
      </c>
      <c r="G30" t="s">
        <v>283</v>
      </c>
      <c r="H30" t="s">
        <v>375</v>
      </c>
      <c r="I30">
        <v>7741</v>
      </c>
      <c r="J30" t="str">
        <f t="shared" si="2"/>
        <v>R106,20</v>
      </c>
      <c r="K30" s="16">
        <f t="shared" si="1"/>
        <v>106.2</v>
      </c>
    </row>
    <row r="31" spans="1:11" x14ac:dyDescent="0.3">
      <c r="A31" s="13">
        <v>0.78125</v>
      </c>
      <c r="C31" t="s">
        <v>88</v>
      </c>
      <c r="E31" t="s">
        <v>376</v>
      </c>
      <c r="F31" t="s">
        <v>377</v>
      </c>
      <c r="G31" t="s">
        <v>85</v>
      </c>
      <c r="H31" t="s">
        <v>378</v>
      </c>
      <c r="I31">
        <v>260</v>
      </c>
      <c r="J31" t="str">
        <f t="shared" si="2"/>
        <v>R5,1500</v>
      </c>
      <c r="K31" s="16">
        <f t="shared" si="1"/>
        <v>5.15</v>
      </c>
    </row>
    <row r="32" spans="1:11" x14ac:dyDescent="0.3">
      <c r="A32" s="13">
        <v>0.77708333333333324</v>
      </c>
      <c r="C32" t="s">
        <v>89</v>
      </c>
      <c r="E32" t="s">
        <v>379</v>
      </c>
      <c r="F32" t="s">
        <v>285</v>
      </c>
      <c r="G32" t="s">
        <v>380</v>
      </c>
      <c r="H32" t="s">
        <v>381</v>
      </c>
      <c r="I32">
        <v>402</v>
      </c>
      <c r="J32" t="str">
        <f t="shared" si="2"/>
        <v>R8,3000</v>
      </c>
      <c r="K32" s="16">
        <f t="shared" si="1"/>
        <v>8.3000000000000007</v>
      </c>
    </row>
    <row r="33" spans="1:11" x14ac:dyDescent="0.3">
      <c r="A33" s="13">
        <v>0.67152777777777783</v>
      </c>
      <c r="C33" t="s">
        <v>382</v>
      </c>
      <c r="E33" t="s">
        <v>383</v>
      </c>
      <c r="F33" t="s">
        <v>99</v>
      </c>
      <c r="G33" t="s">
        <v>87</v>
      </c>
      <c r="H33" t="s">
        <v>384</v>
      </c>
      <c r="I33">
        <v>2</v>
      </c>
      <c r="J33" t="str">
        <f t="shared" si="2"/>
        <v>R3,5700</v>
      </c>
      <c r="K33" s="16">
        <f t="shared" si="1"/>
        <v>3.5700000000000003</v>
      </c>
    </row>
    <row r="34" spans="1:11" x14ac:dyDescent="0.3">
      <c r="A34" s="13">
        <v>0.74097222222222225</v>
      </c>
      <c r="C34" t="s">
        <v>90</v>
      </c>
      <c r="E34" t="s">
        <v>385</v>
      </c>
      <c r="F34" t="s">
        <v>386</v>
      </c>
      <c r="G34" t="s">
        <v>387</v>
      </c>
      <c r="H34" t="s">
        <v>388</v>
      </c>
      <c r="I34">
        <v>36</v>
      </c>
      <c r="J34" t="str">
        <f t="shared" si="2"/>
        <v>R0,4570</v>
      </c>
      <c r="K34" s="16">
        <f t="shared" si="1"/>
        <v>0.45700000000000007</v>
      </c>
    </row>
    <row r="35" spans="1:11" x14ac:dyDescent="0.3">
      <c r="A35" s="13">
        <v>0.77222222222222225</v>
      </c>
      <c r="C35" t="s">
        <v>92</v>
      </c>
      <c r="E35" t="s">
        <v>389</v>
      </c>
      <c r="F35" t="s">
        <v>276</v>
      </c>
      <c r="G35" t="s">
        <v>259</v>
      </c>
      <c r="H35" t="s">
        <v>390</v>
      </c>
      <c r="I35">
        <v>62</v>
      </c>
      <c r="J35" t="str">
        <f t="shared" si="2"/>
        <v>R4,8600</v>
      </c>
      <c r="K35" s="16">
        <f t="shared" si="1"/>
        <v>4.8600000000000003</v>
      </c>
    </row>
    <row r="36" spans="1:11" x14ac:dyDescent="0.3">
      <c r="A36" s="13">
        <v>0.78402777777777777</v>
      </c>
      <c r="C36" t="s">
        <v>93</v>
      </c>
      <c r="E36" t="s">
        <v>373</v>
      </c>
      <c r="F36" t="s">
        <v>391</v>
      </c>
      <c r="G36" t="s">
        <v>392</v>
      </c>
      <c r="H36" t="s">
        <v>393</v>
      </c>
      <c r="I36">
        <v>2254</v>
      </c>
      <c r="J36" t="str">
        <f t="shared" si="2"/>
        <v>R106,20</v>
      </c>
      <c r="K36" s="16">
        <f t="shared" si="1"/>
        <v>106.2</v>
      </c>
    </row>
    <row r="37" spans="1:11" x14ac:dyDescent="0.3">
      <c r="A37" s="13">
        <v>0.74583333333333324</v>
      </c>
      <c r="C37" t="s">
        <v>94</v>
      </c>
      <c r="E37" t="s">
        <v>394</v>
      </c>
      <c r="F37" t="s">
        <v>395</v>
      </c>
      <c r="G37" t="s">
        <v>270</v>
      </c>
      <c r="H37" t="s">
        <v>396</v>
      </c>
      <c r="I37">
        <v>12</v>
      </c>
      <c r="J37" t="str">
        <f t="shared" si="2"/>
        <v>R4,0300</v>
      </c>
      <c r="K37" s="16">
        <f t="shared" si="1"/>
        <v>4.03</v>
      </c>
    </row>
    <row r="38" spans="1:11" x14ac:dyDescent="0.3">
      <c r="A38" s="13">
        <v>0.78194444444444444</v>
      </c>
      <c r="C38" t="s">
        <v>95</v>
      </c>
      <c r="E38" t="s">
        <v>96</v>
      </c>
      <c r="F38" t="s">
        <v>84</v>
      </c>
      <c r="G38" t="s">
        <v>97</v>
      </c>
      <c r="H38" t="s">
        <v>397</v>
      </c>
      <c r="I38">
        <v>400</v>
      </c>
      <c r="J38" t="str">
        <f t="shared" si="2"/>
        <v>R1975,00</v>
      </c>
      <c r="K38" s="16">
        <f t="shared" si="1"/>
        <v>1975</v>
      </c>
    </row>
    <row r="39" spans="1:11" x14ac:dyDescent="0.3">
      <c r="A39" s="13">
        <v>0.78402777777777777</v>
      </c>
      <c r="C39" t="s">
        <v>0</v>
      </c>
      <c r="E39" t="s">
        <v>398</v>
      </c>
      <c r="F39" t="s">
        <v>399</v>
      </c>
      <c r="G39" t="s">
        <v>400</v>
      </c>
      <c r="H39" t="s">
        <v>401</v>
      </c>
      <c r="I39">
        <v>1203</v>
      </c>
      <c r="J39" t="str">
        <f t="shared" si="2"/>
        <v>R1882,00</v>
      </c>
      <c r="K39" s="16">
        <f t="shared" si="1"/>
        <v>1882</v>
      </c>
    </row>
    <row r="40" spans="1:11" x14ac:dyDescent="0.3">
      <c r="A40" s="13">
        <v>0.76111111111111107</v>
      </c>
      <c r="C40" t="s">
        <v>98</v>
      </c>
      <c r="E40" t="s">
        <v>402</v>
      </c>
      <c r="F40" t="s">
        <v>73</v>
      </c>
      <c r="G40" t="s">
        <v>403</v>
      </c>
      <c r="H40" t="s">
        <v>404</v>
      </c>
      <c r="I40">
        <v>40</v>
      </c>
      <c r="J40" t="str">
        <f t="shared" si="2"/>
        <v>R2,7900</v>
      </c>
      <c r="K40" s="16">
        <f t="shared" si="1"/>
        <v>2.79</v>
      </c>
    </row>
    <row r="41" spans="1:11" x14ac:dyDescent="0.3">
      <c r="A41" s="13">
        <v>0.78125</v>
      </c>
      <c r="C41" t="s">
        <v>100</v>
      </c>
      <c r="E41" t="s">
        <v>405</v>
      </c>
      <c r="F41" t="s">
        <v>277</v>
      </c>
      <c r="G41" t="s">
        <v>406</v>
      </c>
      <c r="H41" t="s">
        <v>407</v>
      </c>
      <c r="I41">
        <v>143</v>
      </c>
      <c r="J41" t="str">
        <f t="shared" si="2"/>
        <v>R50,0500</v>
      </c>
      <c r="K41" s="16">
        <f t="shared" si="1"/>
        <v>50.05</v>
      </c>
    </row>
    <row r="42" spans="1:11" x14ac:dyDescent="0.3">
      <c r="A42" s="13">
        <v>0.76944444444444438</v>
      </c>
      <c r="C42" t="s">
        <v>103</v>
      </c>
      <c r="E42" t="s">
        <v>408</v>
      </c>
      <c r="F42" t="s">
        <v>409</v>
      </c>
      <c r="G42" t="s">
        <v>189</v>
      </c>
      <c r="H42" t="s">
        <v>410</v>
      </c>
      <c r="I42">
        <v>26</v>
      </c>
      <c r="J42" t="str">
        <f t="shared" si="2"/>
        <v>R880,00</v>
      </c>
      <c r="K42" s="16">
        <f t="shared" si="1"/>
        <v>880</v>
      </c>
    </row>
    <row r="43" spans="1:11" x14ac:dyDescent="0.3">
      <c r="A43" s="13">
        <v>0.77013888888888893</v>
      </c>
      <c r="C43" t="s">
        <v>411</v>
      </c>
      <c r="E43" t="s">
        <v>149</v>
      </c>
      <c r="F43" t="s">
        <v>268</v>
      </c>
      <c r="G43" t="s">
        <v>412</v>
      </c>
      <c r="H43" t="s">
        <v>413</v>
      </c>
      <c r="I43">
        <v>9</v>
      </c>
      <c r="J43" t="str">
        <f t="shared" si="2"/>
        <v>R340,00</v>
      </c>
      <c r="K43" s="16">
        <f t="shared" si="1"/>
        <v>340</v>
      </c>
    </row>
    <row r="44" spans="1:11" x14ac:dyDescent="0.3">
      <c r="A44" s="13">
        <v>0.65069444444444446</v>
      </c>
      <c r="C44" t="s">
        <v>414</v>
      </c>
      <c r="E44" t="s">
        <v>415</v>
      </c>
      <c r="F44" t="s">
        <v>288</v>
      </c>
      <c r="G44" t="s">
        <v>416</v>
      </c>
      <c r="H44" t="s">
        <v>417</v>
      </c>
      <c r="I44">
        <v>1</v>
      </c>
      <c r="J44" t="str">
        <f t="shared" si="2"/>
        <v>R470,00</v>
      </c>
      <c r="K44" s="16">
        <f t="shared" si="1"/>
        <v>470</v>
      </c>
    </row>
    <row r="45" spans="1:11" x14ac:dyDescent="0.3">
      <c r="A45" s="13">
        <v>0.76736111111111116</v>
      </c>
      <c r="C45" t="s">
        <v>105</v>
      </c>
      <c r="E45" t="s">
        <v>418</v>
      </c>
      <c r="F45" t="s">
        <v>63</v>
      </c>
      <c r="G45" t="s">
        <v>64</v>
      </c>
      <c r="H45" t="s">
        <v>419</v>
      </c>
      <c r="I45">
        <v>16</v>
      </c>
      <c r="J45" t="str">
        <f t="shared" si="2"/>
        <v>R458,00</v>
      </c>
      <c r="K45" s="16">
        <f t="shared" si="1"/>
        <v>458</v>
      </c>
    </row>
    <row r="46" spans="1:11" x14ac:dyDescent="0.3">
      <c r="A46" s="13">
        <v>0.78125</v>
      </c>
      <c r="C46" t="s">
        <v>108</v>
      </c>
      <c r="E46" t="s">
        <v>420</v>
      </c>
      <c r="F46" t="s">
        <v>421</v>
      </c>
      <c r="G46" t="s">
        <v>422</v>
      </c>
      <c r="H46" t="s">
        <v>423</v>
      </c>
      <c r="I46">
        <v>163</v>
      </c>
      <c r="J46" t="str">
        <f t="shared" si="2"/>
        <v>R187,00</v>
      </c>
      <c r="K46" s="16">
        <f t="shared" si="1"/>
        <v>187</v>
      </c>
    </row>
    <row r="47" spans="1:11" x14ac:dyDescent="0.3">
      <c r="A47" s="13">
        <v>0.60972222222222217</v>
      </c>
      <c r="C47" t="s">
        <v>109</v>
      </c>
      <c r="E47" t="s">
        <v>110</v>
      </c>
      <c r="F47" t="s">
        <v>111</v>
      </c>
      <c r="G47" t="s">
        <v>112</v>
      </c>
      <c r="H47" t="s">
        <v>424</v>
      </c>
      <c r="I47">
        <v>10</v>
      </c>
      <c r="J47" t="str">
        <f t="shared" si="2"/>
        <v>R0,7450</v>
      </c>
      <c r="K47" s="16">
        <f t="shared" si="1"/>
        <v>0.74500000000000011</v>
      </c>
    </row>
    <row r="48" spans="1:11" x14ac:dyDescent="0.3">
      <c r="A48" s="13">
        <v>0.78333333333333333</v>
      </c>
      <c r="C48" t="s">
        <v>113</v>
      </c>
      <c r="E48" t="s">
        <v>425</v>
      </c>
      <c r="F48" t="s">
        <v>426</v>
      </c>
      <c r="G48" t="s">
        <v>427</v>
      </c>
      <c r="H48" t="s">
        <v>428</v>
      </c>
      <c r="I48">
        <v>14761</v>
      </c>
      <c r="J48" t="str">
        <f t="shared" si="2"/>
        <v>R0,0403</v>
      </c>
      <c r="K48" s="16">
        <f t="shared" si="1"/>
        <v>4.0300000000000002E-2</v>
      </c>
    </row>
    <row r="49" spans="1:11" x14ac:dyDescent="0.3">
      <c r="A49" s="13">
        <v>0.78125</v>
      </c>
      <c r="C49" t="s">
        <v>115</v>
      </c>
      <c r="E49" t="s">
        <v>429</v>
      </c>
      <c r="F49" t="s">
        <v>131</v>
      </c>
      <c r="G49" t="s">
        <v>430</v>
      </c>
      <c r="H49" t="s">
        <v>431</v>
      </c>
      <c r="I49">
        <v>65</v>
      </c>
      <c r="J49" t="str">
        <f t="shared" si="2"/>
        <v>R76,5000</v>
      </c>
      <c r="K49" s="16">
        <f t="shared" si="1"/>
        <v>76.5</v>
      </c>
    </row>
    <row r="50" spans="1:11" x14ac:dyDescent="0.3">
      <c r="A50" s="13">
        <v>0.45624999999999999</v>
      </c>
      <c r="C50" t="s">
        <v>117</v>
      </c>
      <c r="E50" t="s">
        <v>432</v>
      </c>
      <c r="F50" t="s">
        <v>433</v>
      </c>
      <c r="G50" t="s">
        <v>434</v>
      </c>
      <c r="H50" t="s">
        <v>435</v>
      </c>
      <c r="I50">
        <v>6</v>
      </c>
      <c r="J50" t="str">
        <f t="shared" si="2"/>
        <v>R1700,00</v>
      </c>
      <c r="K50" s="16">
        <f t="shared" si="1"/>
        <v>1700</v>
      </c>
    </row>
    <row r="51" spans="1:11" x14ac:dyDescent="0.3">
      <c r="A51" s="13">
        <v>0.75208333333333333</v>
      </c>
      <c r="C51" t="s">
        <v>436</v>
      </c>
      <c r="E51" t="s">
        <v>437</v>
      </c>
      <c r="F51" t="s">
        <v>223</v>
      </c>
      <c r="G51" t="s">
        <v>132</v>
      </c>
      <c r="H51" t="s">
        <v>438</v>
      </c>
      <c r="I51">
        <v>3</v>
      </c>
      <c r="J51" t="str">
        <f t="shared" si="2"/>
        <v>R4,3000</v>
      </c>
      <c r="K51" s="16">
        <f t="shared" si="1"/>
        <v>4.3</v>
      </c>
    </row>
    <row r="52" spans="1:11" x14ac:dyDescent="0.3">
      <c r="A52" s="13">
        <v>0.76458333333333339</v>
      </c>
      <c r="C52" t="s">
        <v>119</v>
      </c>
      <c r="E52" t="s">
        <v>439</v>
      </c>
      <c r="F52" t="s">
        <v>440</v>
      </c>
      <c r="G52" t="s">
        <v>441</v>
      </c>
      <c r="H52" t="s">
        <v>442</v>
      </c>
      <c r="I52">
        <v>314</v>
      </c>
      <c r="J52" t="str">
        <f t="shared" si="2"/>
        <v>R405,00</v>
      </c>
      <c r="K52" s="16">
        <f t="shared" si="1"/>
        <v>405</v>
      </c>
    </row>
    <row r="53" spans="1:11" x14ac:dyDescent="0.3">
      <c r="A53" s="13">
        <v>0.77638888888888891</v>
      </c>
      <c r="C53" t="s">
        <v>120</v>
      </c>
      <c r="E53" t="s">
        <v>443</v>
      </c>
      <c r="F53" t="s">
        <v>444</v>
      </c>
      <c r="G53" t="s">
        <v>445</v>
      </c>
      <c r="I53">
        <v>0</v>
      </c>
      <c r="J53" t="str">
        <f t="shared" si="2"/>
        <v>R332,50</v>
      </c>
      <c r="K53" s="16">
        <f t="shared" si="1"/>
        <v>332.5</v>
      </c>
    </row>
    <row r="54" spans="1:11" x14ac:dyDescent="0.3">
      <c r="A54" s="13">
        <v>0.78194444444444444</v>
      </c>
      <c r="C54" t="s">
        <v>121</v>
      </c>
      <c r="E54" t="s">
        <v>446</v>
      </c>
      <c r="F54" t="s">
        <v>447</v>
      </c>
      <c r="G54" t="s">
        <v>448</v>
      </c>
      <c r="H54" t="s">
        <v>449</v>
      </c>
      <c r="I54">
        <v>2650</v>
      </c>
      <c r="J54" t="str">
        <f t="shared" si="2"/>
        <v>R368,60</v>
      </c>
      <c r="K54" s="16">
        <f t="shared" si="1"/>
        <v>368.6</v>
      </c>
    </row>
    <row r="55" spans="1:11" x14ac:dyDescent="0.3">
      <c r="A55" s="13">
        <v>0.78333333333333333</v>
      </c>
      <c r="C55" t="s">
        <v>122</v>
      </c>
      <c r="E55" t="s">
        <v>450</v>
      </c>
      <c r="F55" t="s">
        <v>451</v>
      </c>
      <c r="G55" t="s">
        <v>452</v>
      </c>
      <c r="H55" t="s">
        <v>453</v>
      </c>
      <c r="I55">
        <v>21411</v>
      </c>
      <c r="J55" t="str">
        <f t="shared" si="2"/>
        <v>R161,89</v>
      </c>
      <c r="K55" s="16">
        <f t="shared" si="1"/>
        <v>161.88999999999999</v>
      </c>
    </row>
    <row r="56" spans="1:11" x14ac:dyDescent="0.3">
      <c r="A56" s="13">
        <v>0.78194444444444444</v>
      </c>
      <c r="C56" t="s">
        <v>293</v>
      </c>
      <c r="E56" t="s">
        <v>454</v>
      </c>
      <c r="F56" t="s">
        <v>455</v>
      </c>
      <c r="G56" t="s">
        <v>456</v>
      </c>
      <c r="H56" t="s">
        <v>457</v>
      </c>
      <c r="I56">
        <v>698</v>
      </c>
      <c r="J56" t="str">
        <f t="shared" si="2"/>
        <v>R685,00</v>
      </c>
      <c r="K56" s="16">
        <f t="shared" si="1"/>
        <v>685</v>
      </c>
    </row>
    <row r="57" spans="1:11" x14ac:dyDescent="0.3">
      <c r="A57" s="13">
        <v>0.78402777777777777</v>
      </c>
      <c r="C57" t="s">
        <v>123</v>
      </c>
      <c r="E57" t="s">
        <v>458</v>
      </c>
      <c r="F57" t="s">
        <v>459</v>
      </c>
      <c r="G57" t="s">
        <v>291</v>
      </c>
      <c r="H57" t="s">
        <v>460</v>
      </c>
      <c r="I57">
        <v>12309</v>
      </c>
      <c r="J57" t="str">
        <f t="shared" si="2"/>
        <v>R11307,00</v>
      </c>
      <c r="K57" s="16">
        <f t="shared" si="1"/>
        <v>11307</v>
      </c>
    </row>
    <row r="58" spans="1:11" x14ac:dyDescent="0.3">
      <c r="A58" s="13">
        <v>0.78402777777777777</v>
      </c>
      <c r="C58" t="s">
        <v>124</v>
      </c>
      <c r="E58" t="s">
        <v>461</v>
      </c>
      <c r="F58" t="s">
        <v>462</v>
      </c>
      <c r="G58" t="s">
        <v>463</v>
      </c>
      <c r="H58" t="s">
        <v>464</v>
      </c>
      <c r="I58">
        <v>5289</v>
      </c>
      <c r="J58" t="str">
        <f t="shared" si="2"/>
        <v>R0,1360</v>
      </c>
      <c r="K58" s="16">
        <f t="shared" si="1"/>
        <v>0.13600000000000012</v>
      </c>
    </row>
    <row r="59" spans="1:11" x14ac:dyDescent="0.3">
      <c r="A59" s="13">
        <v>0.78402777777777777</v>
      </c>
      <c r="C59" t="s">
        <v>125</v>
      </c>
      <c r="E59" t="s">
        <v>465</v>
      </c>
      <c r="F59" t="s">
        <v>391</v>
      </c>
      <c r="G59" t="s">
        <v>466</v>
      </c>
      <c r="H59" t="s">
        <v>467</v>
      </c>
      <c r="I59">
        <v>226</v>
      </c>
      <c r="J59" t="str">
        <f t="shared" si="2"/>
        <v>R5,0300</v>
      </c>
      <c r="K59" s="16">
        <f t="shared" si="1"/>
        <v>5.03</v>
      </c>
    </row>
    <row r="60" spans="1:11" x14ac:dyDescent="0.3">
      <c r="A60" s="13">
        <v>0.78125</v>
      </c>
      <c r="C60" t="s">
        <v>127</v>
      </c>
      <c r="E60" t="s">
        <v>468</v>
      </c>
      <c r="F60" t="s">
        <v>469</v>
      </c>
      <c r="G60" t="s">
        <v>298</v>
      </c>
      <c r="H60" t="s">
        <v>470</v>
      </c>
      <c r="I60">
        <v>642</v>
      </c>
      <c r="J60" t="str">
        <f t="shared" si="2"/>
        <v>R1,4920</v>
      </c>
      <c r="K60" s="16">
        <f t="shared" si="1"/>
        <v>1.492</v>
      </c>
    </row>
    <row r="61" spans="1:11" x14ac:dyDescent="0.3">
      <c r="A61" s="13">
        <v>0.78333333333333333</v>
      </c>
      <c r="C61" t="s">
        <v>128</v>
      </c>
      <c r="E61" t="s">
        <v>471</v>
      </c>
      <c r="F61" t="s">
        <v>472</v>
      </c>
      <c r="G61" t="s">
        <v>473</v>
      </c>
      <c r="H61" t="s">
        <v>474</v>
      </c>
      <c r="I61">
        <v>262</v>
      </c>
      <c r="J61" t="str">
        <f t="shared" si="2"/>
        <v>R5,5800</v>
      </c>
      <c r="K61" s="16">
        <f t="shared" si="1"/>
        <v>5.58</v>
      </c>
    </row>
    <row r="62" spans="1:11" x14ac:dyDescent="0.3">
      <c r="A62" s="13">
        <v>0.67499999999999993</v>
      </c>
      <c r="C62" t="s">
        <v>129</v>
      </c>
      <c r="E62" t="s">
        <v>475</v>
      </c>
      <c r="F62" t="s">
        <v>104</v>
      </c>
      <c r="G62" t="s">
        <v>58</v>
      </c>
      <c r="H62" t="s">
        <v>476</v>
      </c>
      <c r="I62">
        <v>23</v>
      </c>
      <c r="J62" t="str">
        <f t="shared" si="2"/>
        <v>R960,00</v>
      </c>
      <c r="K62" s="16">
        <f t="shared" si="1"/>
        <v>960</v>
      </c>
    </row>
    <row r="63" spans="1:11" x14ac:dyDescent="0.3">
      <c r="A63" s="13">
        <v>0.60763888888888895</v>
      </c>
      <c r="C63" t="s">
        <v>130</v>
      </c>
      <c r="E63" t="s">
        <v>477</v>
      </c>
      <c r="F63" t="s">
        <v>323</v>
      </c>
      <c r="G63" t="s">
        <v>478</v>
      </c>
      <c r="H63" t="s">
        <v>479</v>
      </c>
      <c r="I63">
        <v>6</v>
      </c>
      <c r="J63" t="str">
        <f t="shared" si="2"/>
        <v>R20,9000</v>
      </c>
      <c r="K63" s="16">
        <f t="shared" si="1"/>
        <v>20.9</v>
      </c>
    </row>
    <row r="64" spans="1:11" x14ac:dyDescent="0.3">
      <c r="A64" s="13">
        <v>0.78125</v>
      </c>
      <c r="C64" t="s">
        <v>480</v>
      </c>
      <c r="E64" t="s">
        <v>481</v>
      </c>
      <c r="F64" t="s">
        <v>63</v>
      </c>
      <c r="G64" t="s">
        <v>64</v>
      </c>
      <c r="H64" t="s">
        <v>482</v>
      </c>
      <c r="I64">
        <v>2</v>
      </c>
      <c r="J64" t="str">
        <f t="shared" si="2"/>
        <v>R620,00</v>
      </c>
      <c r="K64" s="16">
        <f t="shared" si="1"/>
        <v>620</v>
      </c>
    </row>
    <row r="65" spans="1:11" x14ac:dyDescent="0.3">
      <c r="A65" s="13">
        <v>0.77777777777777779</v>
      </c>
      <c r="C65" t="s">
        <v>133</v>
      </c>
      <c r="E65" t="s">
        <v>483</v>
      </c>
      <c r="F65" t="s">
        <v>484</v>
      </c>
      <c r="G65" t="s">
        <v>284</v>
      </c>
      <c r="I65">
        <v>0</v>
      </c>
      <c r="J65" t="str">
        <f t="shared" si="2"/>
        <v>4471,99</v>
      </c>
      <c r="K65" s="16">
        <f t="shared" si="1"/>
        <v>4471.99</v>
      </c>
    </row>
    <row r="66" spans="1:11" x14ac:dyDescent="0.3">
      <c r="A66" s="13">
        <v>0.78263888888888899</v>
      </c>
      <c r="C66" t="s">
        <v>134</v>
      </c>
      <c r="E66" t="s">
        <v>485</v>
      </c>
      <c r="F66" t="s">
        <v>486</v>
      </c>
      <c r="G66" t="s">
        <v>487</v>
      </c>
      <c r="H66" t="s">
        <v>488</v>
      </c>
      <c r="I66">
        <v>4875</v>
      </c>
      <c r="J66" t="str">
        <f t="shared" si="2"/>
        <v>R4,0375</v>
      </c>
      <c r="K66" s="16">
        <f t="shared" si="1"/>
        <v>4.0374999999999996</v>
      </c>
    </row>
    <row r="67" spans="1:11" x14ac:dyDescent="0.3">
      <c r="A67" s="13">
        <v>0.78402777777777777</v>
      </c>
      <c r="C67" t="s">
        <v>135</v>
      </c>
      <c r="E67" t="s">
        <v>489</v>
      </c>
      <c r="F67" t="s">
        <v>194</v>
      </c>
      <c r="G67" t="s">
        <v>163</v>
      </c>
      <c r="H67" t="s">
        <v>490</v>
      </c>
      <c r="I67">
        <v>2273</v>
      </c>
      <c r="J67" t="str">
        <f t="shared" si="2"/>
        <v>R74,2500</v>
      </c>
      <c r="K67" s="16">
        <f t="shared" ref="K67:K130" si="3">SUBSTITUTE(J67,"R","")+1-1</f>
        <v>74.25</v>
      </c>
    </row>
    <row r="68" spans="1:11" x14ac:dyDescent="0.3">
      <c r="A68" s="13">
        <v>0.77708333333333324</v>
      </c>
      <c r="C68" t="s">
        <v>136</v>
      </c>
      <c r="E68" t="s">
        <v>289</v>
      </c>
      <c r="F68" t="s">
        <v>194</v>
      </c>
      <c r="G68" t="s">
        <v>290</v>
      </c>
      <c r="H68" t="s">
        <v>491</v>
      </c>
      <c r="I68">
        <v>29</v>
      </c>
      <c r="J68" t="str">
        <f t="shared" si="2"/>
        <v>R12,3500</v>
      </c>
      <c r="K68" s="16">
        <f t="shared" si="3"/>
        <v>12.35</v>
      </c>
    </row>
    <row r="69" spans="1:11" x14ac:dyDescent="0.3">
      <c r="A69" s="13">
        <v>0.74305555555555547</v>
      </c>
      <c r="C69" t="s">
        <v>492</v>
      </c>
      <c r="E69" t="s">
        <v>493</v>
      </c>
      <c r="F69" t="s">
        <v>494</v>
      </c>
      <c r="G69" t="s">
        <v>495</v>
      </c>
      <c r="H69" t="s">
        <v>496</v>
      </c>
      <c r="I69">
        <v>16</v>
      </c>
      <c r="J69" t="str">
        <f t="shared" si="2"/>
        <v>R12,4000</v>
      </c>
      <c r="K69" s="16">
        <f t="shared" si="3"/>
        <v>12.4</v>
      </c>
    </row>
    <row r="70" spans="1:11" x14ac:dyDescent="0.3">
      <c r="A70" s="13">
        <v>0.77638888888888891</v>
      </c>
      <c r="C70" t="s">
        <v>137</v>
      </c>
      <c r="E70" t="s">
        <v>497</v>
      </c>
      <c r="F70" t="s">
        <v>494</v>
      </c>
      <c r="G70" t="s">
        <v>498</v>
      </c>
      <c r="H70" t="s">
        <v>499</v>
      </c>
      <c r="I70">
        <v>69</v>
      </c>
      <c r="J70" t="str">
        <f t="shared" si="2"/>
        <v>R63,6000</v>
      </c>
      <c r="K70" s="16">
        <f t="shared" si="3"/>
        <v>63.599999999999994</v>
      </c>
    </row>
    <row r="71" spans="1:11" x14ac:dyDescent="0.3">
      <c r="A71" s="13">
        <v>0.7597222222222223</v>
      </c>
      <c r="C71" t="s">
        <v>139</v>
      </c>
      <c r="E71" t="s">
        <v>500</v>
      </c>
      <c r="F71" t="s">
        <v>501</v>
      </c>
      <c r="G71" t="s">
        <v>502</v>
      </c>
      <c r="H71" t="s">
        <v>503</v>
      </c>
      <c r="I71">
        <v>30</v>
      </c>
      <c r="J71" t="str">
        <f t="shared" si="2"/>
        <v>R0,1250</v>
      </c>
      <c r="K71" s="16">
        <f t="shared" si="3"/>
        <v>0.125</v>
      </c>
    </row>
    <row r="72" spans="1:11" x14ac:dyDescent="0.3">
      <c r="A72" s="13">
        <v>0.70763888888888893</v>
      </c>
      <c r="C72" t="s">
        <v>140</v>
      </c>
      <c r="E72" t="s">
        <v>141</v>
      </c>
      <c r="F72" t="s">
        <v>142</v>
      </c>
      <c r="G72" t="s">
        <v>143</v>
      </c>
      <c r="H72" t="s">
        <v>504</v>
      </c>
      <c r="I72">
        <v>20</v>
      </c>
      <c r="J72" t="str">
        <f t="shared" si="2"/>
        <v>R0,2400</v>
      </c>
      <c r="K72" s="16">
        <f t="shared" si="3"/>
        <v>0.24</v>
      </c>
    </row>
    <row r="73" spans="1:11" x14ac:dyDescent="0.3">
      <c r="A73" s="13">
        <v>0.7715277777777777</v>
      </c>
      <c r="C73" t="s">
        <v>144</v>
      </c>
      <c r="E73" t="s">
        <v>145</v>
      </c>
      <c r="F73" t="s">
        <v>147</v>
      </c>
      <c r="G73" t="s">
        <v>505</v>
      </c>
      <c r="H73" t="s">
        <v>506</v>
      </c>
      <c r="I73">
        <v>71</v>
      </c>
      <c r="J73" t="str">
        <f t="shared" si="2"/>
        <v>R0,0034</v>
      </c>
      <c r="K73" s="16">
        <f t="shared" si="3"/>
        <v>3.4000000000000696E-3</v>
      </c>
    </row>
    <row r="74" spans="1:11" x14ac:dyDescent="0.3">
      <c r="A74" s="13">
        <v>0.78125</v>
      </c>
      <c r="C74" t="s">
        <v>146</v>
      </c>
      <c r="E74" t="s">
        <v>507</v>
      </c>
      <c r="F74" t="s">
        <v>147</v>
      </c>
      <c r="G74" t="s">
        <v>508</v>
      </c>
      <c r="H74" t="s">
        <v>509</v>
      </c>
      <c r="I74">
        <v>375</v>
      </c>
      <c r="J74" t="str">
        <f t="shared" si="2"/>
        <v>R0,0031</v>
      </c>
      <c r="K74" s="16">
        <f t="shared" si="3"/>
        <v>3.1000000000001027E-3</v>
      </c>
    </row>
    <row r="75" spans="1:11" x14ac:dyDescent="0.3">
      <c r="A75" s="13">
        <v>0.53472222222222221</v>
      </c>
      <c r="C75" t="s">
        <v>148</v>
      </c>
      <c r="E75" t="s">
        <v>149</v>
      </c>
      <c r="F75" t="s">
        <v>63</v>
      </c>
      <c r="G75" t="s">
        <v>64</v>
      </c>
      <c r="H75" t="s">
        <v>510</v>
      </c>
      <c r="I75">
        <v>2</v>
      </c>
      <c r="J75" t="str">
        <f t="shared" si="2"/>
        <v>R340,00</v>
      </c>
      <c r="K75" s="16">
        <f t="shared" si="3"/>
        <v>340</v>
      </c>
    </row>
    <row r="76" spans="1:11" x14ac:dyDescent="0.3">
      <c r="A76" s="13">
        <v>0.65972222222222221</v>
      </c>
      <c r="C76" t="s">
        <v>511</v>
      </c>
      <c r="E76" t="s">
        <v>512</v>
      </c>
      <c r="F76" t="s">
        <v>513</v>
      </c>
      <c r="G76" t="s">
        <v>514</v>
      </c>
      <c r="H76" t="s">
        <v>515</v>
      </c>
      <c r="I76">
        <v>5</v>
      </c>
      <c r="J76" t="str">
        <f t="shared" si="2"/>
        <v>R60000,00</v>
      </c>
      <c r="K76" s="16">
        <f t="shared" si="3"/>
        <v>60000</v>
      </c>
    </row>
    <row r="77" spans="1:11" x14ac:dyDescent="0.3">
      <c r="A77" s="13">
        <v>0.56666666666666665</v>
      </c>
      <c r="C77" t="s">
        <v>516</v>
      </c>
      <c r="E77" t="s">
        <v>517</v>
      </c>
      <c r="F77" t="s">
        <v>409</v>
      </c>
      <c r="G77" t="s">
        <v>518</v>
      </c>
      <c r="H77" t="s">
        <v>519</v>
      </c>
      <c r="I77">
        <v>4</v>
      </c>
      <c r="J77" t="str">
        <f t="shared" si="2"/>
        <v>R290,00</v>
      </c>
      <c r="K77" s="16">
        <f t="shared" si="3"/>
        <v>290</v>
      </c>
    </row>
    <row r="78" spans="1:11" x14ac:dyDescent="0.3">
      <c r="A78" s="13">
        <v>0.78333333333333333</v>
      </c>
      <c r="C78" t="s">
        <v>150</v>
      </c>
      <c r="E78" t="s">
        <v>520</v>
      </c>
      <c r="F78" t="s">
        <v>521</v>
      </c>
      <c r="G78" t="s">
        <v>366</v>
      </c>
      <c r="H78" t="s">
        <v>522</v>
      </c>
      <c r="I78">
        <v>64</v>
      </c>
      <c r="J78" t="str">
        <f t="shared" si="2"/>
        <v>R341,00</v>
      </c>
      <c r="K78" s="16">
        <f t="shared" si="3"/>
        <v>341</v>
      </c>
    </row>
    <row r="79" spans="1:11" x14ac:dyDescent="0.3">
      <c r="A79" s="13">
        <v>0.77708333333333324</v>
      </c>
      <c r="C79" t="s">
        <v>151</v>
      </c>
      <c r="E79" t="s">
        <v>523</v>
      </c>
      <c r="F79" t="s">
        <v>524</v>
      </c>
      <c r="G79" t="s">
        <v>525</v>
      </c>
      <c r="H79" t="s">
        <v>526</v>
      </c>
      <c r="I79">
        <v>25</v>
      </c>
      <c r="J79" t="str">
        <f t="shared" si="2"/>
        <v>R4,3200</v>
      </c>
      <c r="K79" s="16">
        <f t="shared" si="3"/>
        <v>4.32</v>
      </c>
    </row>
    <row r="80" spans="1:11" x14ac:dyDescent="0.3">
      <c r="A80" s="13">
        <v>0.76250000000000007</v>
      </c>
      <c r="C80" t="s">
        <v>527</v>
      </c>
      <c r="E80" t="s">
        <v>528</v>
      </c>
      <c r="F80" t="s">
        <v>99</v>
      </c>
      <c r="G80" t="s">
        <v>529</v>
      </c>
      <c r="H80" t="s">
        <v>530</v>
      </c>
      <c r="I80">
        <v>4</v>
      </c>
      <c r="J80" t="str">
        <f t="shared" ref="J80:J143" si="4">SUBSTITUTE(E80,".",",")</f>
        <v>R0,2700</v>
      </c>
      <c r="K80" s="16">
        <f t="shared" si="3"/>
        <v>0.27</v>
      </c>
    </row>
    <row r="81" spans="1:11" x14ac:dyDescent="0.3">
      <c r="A81" s="13">
        <v>0.77361111111111114</v>
      </c>
      <c r="C81" t="s">
        <v>531</v>
      </c>
      <c r="E81" t="s">
        <v>532</v>
      </c>
      <c r="F81" t="s">
        <v>533</v>
      </c>
      <c r="G81" t="s">
        <v>534</v>
      </c>
      <c r="H81" t="s">
        <v>535</v>
      </c>
      <c r="I81">
        <v>17</v>
      </c>
      <c r="J81" t="str">
        <f t="shared" si="4"/>
        <v>R53,0000</v>
      </c>
      <c r="K81" s="16">
        <f t="shared" si="3"/>
        <v>53</v>
      </c>
    </row>
    <row r="82" spans="1:11" x14ac:dyDescent="0.3">
      <c r="A82" s="13">
        <v>0.78125</v>
      </c>
      <c r="C82" t="s">
        <v>152</v>
      </c>
      <c r="E82" t="s">
        <v>536</v>
      </c>
      <c r="F82" t="s">
        <v>107</v>
      </c>
      <c r="G82" t="s">
        <v>180</v>
      </c>
      <c r="H82" t="s">
        <v>537</v>
      </c>
      <c r="I82">
        <v>261</v>
      </c>
      <c r="J82" t="str">
        <f t="shared" si="4"/>
        <v>R192,00</v>
      </c>
      <c r="K82" s="16">
        <f t="shared" si="3"/>
        <v>192</v>
      </c>
    </row>
    <row r="83" spans="1:11" x14ac:dyDescent="0.3">
      <c r="A83" s="13">
        <v>0.67083333333333339</v>
      </c>
      <c r="C83" t="s">
        <v>538</v>
      </c>
      <c r="E83" t="s">
        <v>539</v>
      </c>
      <c r="F83" t="s">
        <v>63</v>
      </c>
      <c r="G83" t="s">
        <v>64</v>
      </c>
      <c r="H83" t="s">
        <v>540</v>
      </c>
      <c r="I83">
        <v>12</v>
      </c>
      <c r="J83" t="str">
        <f t="shared" si="4"/>
        <v>R2540,00</v>
      </c>
      <c r="K83" s="16">
        <f t="shared" si="3"/>
        <v>2540</v>
      </c>
    </row>
    <row r="84" spans="1:11" x14ac:dyDescent="0.3">
      <c r="A84" s="13">
        <v>0.73333333333333339</v>
      </c>
      <c r="C84" t="s">
        <v>541</v>
      </c>
      <c r="E84" t="s">
        <v>542</v>
      </c>
      <c r="F84" t="s">
        <v>543</v>
      </c>
      <c r="G84" t="s">
        <v>315</v>
      </c>
      <c r="H84" t="s">
        <v>544</v>
      </c>
      <c r="I84">
        <v>30</v>
      </c>
      <c r="J84" t="str">
        <f t="shared" si="4"/>
        <v>R5220,00</v>
      </c>
      <c r="K84" s="16">
        <f t="shared" si="3"/>
        <v>5220</v>
      </c>
    </row>
    <row r="85" spans="1:11" x14ac:dyDescent="0.3">
      <c r="A85" s="13">
        <v>0.78125</v>
      </c>
      <c r="C85" t="s">
        <v>153</v>
      </c>
      <c r="E85" t="s">
        <v>545</v>
      </c>
      <c r="F85" t="s">
        <v>546</v>
      </c>
      <c r="G85" t="s">
        <v>547</v>
      </c>
      <c r="H85" t="s">
        <v>548</v>
      </c>
      <c r="I85">
        <v>401</v>
      </c>
      <c r="J85" t="str">
        <f t="shared" si="4"/>
        <v>R94,1500</v>
      </c>
      <c r="K85" s="16">
        <f t="shared" si="3"/>
        <v>94.15</v>
      </c>
    </row>
    <row r="86" spans="1:11" x14ac:dyDescent="0.3">
      <c r="A86" s="13">
        <v>0.7715277777777777</v>
      </c>
      <c r="C86" t="s">
        <v>154</v>
      </c>
      <c r="E86" t="s">
        <v>549</v>
      </c>
      <c r="F86" t="s">
        <v>111</v>
      </c>
      <c r="G86" t="s">
        <v>297</v>
      </c>
      <c r="H86" t="s">
        <v>550</v>
      </c>
      <c r="I86">
        <v>71</v>
      </c>
      <c r="J86" t="str">
        <f t="shared" si="4"/>
        <v>R6,2950</v>
      </c>
      <c r="K86" s="16">
        <f t="shared" si="3"/>
        <v>6.2949999999999999</v>
      </c>
    </row>
    <row r="87" spans="1:11" x14ac:dyDescent="0.3">
      <c r="A87" s="13">
        <v>0.78194444444444444</v>
      </c>
      <c r="C87" t="s">
        <v>155</v>
      </c>
      <c r="E87" t="s">
        <v>551</v>
      </c>
      <c r="F87" t="s">
        <v>409</v>
      </c>
      <c r="G87" t="s">
        <v>552</v>
      </c>
      <c r="H87" t="s">
        <v>553</v>
      </c>
      <c r="I87">
        <v>1002</v>
      </c>
      <c r="J87" t="str">
        <f t="shared" si="4"/>
        <v>R671,00</v>
      </c>
      <c r="K87" s="16">
        <f t="shared" si="3"/>
        <v>671</v>
      </c>
    </row>
    <row r="88" spans="1:11" x14ac:dyDescent="0.3">
      <c r="A88" s="13">
        <v>0.78402777777777777</v>
      </c>
      <c r="C88" t="s">
        <v>157</v>
      </c>
      <c r="E88" t="s">
        <v>554</v>
      </c>
      <c r="F88" t="s">
        <v>555</v>
      </c>
      <c r="G88" t="s">
        <v>78</v>
      </c>
      <c r="H88" t="s">
        <v>556</v>
      </c>
      <c r="I88">
        <v>19699</v>
      </c>
      <c r="J88" t="str">
        <f t="shared" si="4"/>
        <v>R5016,00</v>
      </c>
      <c r="K88" s="16">
        <f t="shared" si="3"/>
        <v>5016</v>
      </c>
    </row>
    <row r="89" spans="1:11" x14ac:dyDescent="0.3">
      <c r="A89" s="13">
        <v>0.78125</v>
      </c>
      <c r="C89" t="s">
        <v>158</v>
      </c>
      <c r="E89" t="s">
        <v>557</v>
      </c>
      <c r="F89" t="s">
        <v>558</v>
      </c>
      <c r="G89" t="s">
        <v>218</v>
      </c>
      <c r="H89" t="s">
        <v>559</v>
      </c>
      <c r="I89">
        <v>910</v>
      </c>
      <c r="J89" t="str">
        <f t="shared" si="4"/>
        <v>R406,50</v>
      </c>
      <c r="K89" s="16">
        <f t="shared" si="3"/>
        <v>406.5</v>
      </c>
    </row>
    <row r="90" spans="1:11" x14ac:dyDescent="0.3">
      <c r="A90" s="13">
        <v>0.68958333333333333</v>
      </c>
      <c r="C90" t="s">
        <v>560</v>
      </c>
      <c r="E90" t="s">
        <v>561</v>
      </c>
      <c r="F90" t="s">
        <v>71</v>
      </c>
      <c r="G90" t="s">
        <v>562</v>
      </c>
      <c r="H90" t="s">
        <v>563</v>
      </c>
      <c r="I90">
        <v>1</v>
      </c>
      <c r="J90" t="str">
        <f t="shared" si="4"/>
        <v>R1,9900</v>
      </c>
      <c r="K90" s="16">
        <f t="shared" si="3"/>
        <v>1.9900000000000002</v>
      </c>
    </row>
    <row r="91" spans="1:11" x14ac:dyDescent="0.3">
      <c r="A91" s="13">
        <v>0.59513888888888888</v>
      </c>
      <c r="C91" t="s">
        <v>159</v>
      </c>
      <c r="E91" t="s">
        <v>564</v>
      </c>
      <c r="F91" t="s">
        <v>353</v>
      </c>
      <c r="G91" t="s">
        <v>565</v>
      </c>
      <c r="H91" t="s">
        <v>566</v>
      </c>
      <c r="I91">
        <v>4</v>
      </c>
      <c r="J91" t="str">
        <f t="shared" si="4"/>
        <v>R1,8000</v>
      </c>
      <c r="K91" s="16">
        <f t="shared" si="3"/>
        <v>1.7999999999999998</v>
      </c>
    </row>
    <row r="92" spans="1:11" x14ac:dyDescent="0.3">
      <c r="A92" s="13">
        <v>0.78402777777777777</v>
      </c>
      <c r="C92" t="s">
        <v>160</v>
      </c>
      <c r="E92" t="s">
        <v>567</v>
      </c>
      <c r="F92" t="s">
        <v>268</v>
      </c>
      <c r="G92" t="s">
        <v>568</v>
      </c>
      <c r="H92" t="s">
        <v>569</v>
      </c>
      <c r="I92">
        <v>44848</v>
      </c>
      <c r="J92" t="str">
        <f t="shared" si="4"/>
        <v>R3825,00</v>
      </c>
      <c r="K92" s="16">
        <f t="shared" si="3"/>
        <v>3825</v>
      </c>
    </row>
    <row r="93" spans="1:11" x14ac:dyDescent="0.3">
      <c r="A93" s="13">
        <v>0.76250000000000007</v>
      </c>
      <c r="C93" t="s">
        <v>161</v>
      </c>
      <c r="E93" t="s">
        <v>570</v>
      </c>
      <c r="F93" t="s">
        <v>118</v>
      </c>
      <c r="G93" t="s">
        <v>571</v>
      </c>
      <c r="H93" t="s">
        <v>572</v>
      </c>
      <c r="I93">
        <v>39</v>
      </c>
      <c r="J93" t="str">
        <f t="shared" si="4"/>
        <v>R1610,00</v>
      </c>
      <c r="K93" s="16">
        <f t="shared" si="3"/>
        <v>1610</v>
      </c>
    </row>
    <row r="94" spans="1:11" x14ac:dyDescent="0.3">
      <c r="A94" s="13">
        <v>0.64722222222222225</v>
      </c>
      <c r="C94" t="s">
        <v>573</v>
      </c>
      <c r="E94" t="s">
        <v>574</v>
      </c>
      <c r="F94" t="s">
        <v>575</v>
      </c>
      <c r="G94" t="s">
        <v>576</v>
      </c>
      <c r="H94" t="s">
        <v>577</v>
      </c>
      <c r="I94">
        <v>3</v>
      </c>
      <c r="J94" t="str">
        <f t="shared" si="4"/>
        <v>R1650,00</v>
      </c>
      <c r="K94" s="16">
        <f t="shared" si="3"/>
        <v>1650</v>
      </c>
    </row>
    <row r="95" spans="1:11" x14ac:dyDescent="0.3">
      <c r="A95" s="13">
        <v>0.78125</v>
      </c>
      <c r="C95" t="s">
        <v>162</v>
      </c>
      <c r="E95" t="s">
        <v>578</v>
      </c>
      <c r="F95" t="s">
        <v>555</v>
      </c>
      <c r="G95" t="s">
        <v>579</v>
      </c>
      <c r="H95" t="s">
        <v>580</v>
      </c>
      <c r="I95">
        <v>491</v>
      </c>
      <c r="J95" t="str">
        <f t="shared" si="4"/>
        <v>R560,00</v>
      </c>
      <c r="K95" s="16">
        <f t="shared" si="3"/>
        <v>560</v>
      </c>
    </row>
    <row r="96" spans="1:11" x14ac:dyDescent="0.3">
      <c r="A96" s="13">
        <v>0.50694444444444442</v>
      </c>
      <c r="C96" t="s">
        <v>581</v>
      </c>
      <c r="E96" t="s">
        <v>149</v>
      </c>
      <c r="F96" t="s">
        <v>63</v>
      </c>
      <c r="G96" t="s">
        <v>64</v>
      </c>
      <c r="H96" t="s">
        <v>582</v>
      </c>
      <c r="I96">
        <v>1</v>
      </c>
      <c r="J96" t="str">
        <f t="shared" si="4"/>
        <v>R340,00</v>
      </c>
      <c r="K96" s="16">
        <f t="shared" si="3"/>
        <v>340</v>
      </c>
    </row>
    <row r="97" spans="1:11" x14ac:dyDescent="0.3">
      <c r="A97" s="13">
        <v>0.67499999999999993</v>
      </c>
      <c r="C97" t="s">
        <v>583</v>
      </c>
      <c r="E97" t="s">
        <v>584</v>
      </c>
      <c r="F97" t="s">
        <v>558</v>
      </c>
      <c r="G97" t="s">
        <v>585</v>
      </c>
      <c r="H97" t="s">
        <v>586</v>
      </c>
      <c r="I97">
        <v>5</v>
      </c>
      <c r="J97" t="str">
        <f t="shared" si="4"/>
        <v>R306,00</v>
      </c>
      <c r="K97" s="16">
        <f t="shared" si="3"/>
        <v>306</v>
      </c>
    </row>
    <row r="98" spans="1:11" x14ac:dyDescent="0.3">
      <c r="A98" s="13">
        <v>0.78402777777777777</v>
      </c>
      <c r="C98" t="s">
        <v>164</v>
      </c>
      <c r="E98" t="s">
        <v>587</v>
      </c>
      <c r="F98" t="s">
        <v>588</v>
      </c>
      <c r="G98" t="s">
        <v>589</v>
      </c>
      <c r="H98" t="s">
        <v>590</v>
      </c>
      <c r="I98">
        <v>6099</v>
      </c>
      <c r="J98" t="str">
        <f t="shared" si="4"/>
        <v>R103,95</v>
      </c>
      <c r="K98" s="16">
        <f t="shared" si="3"/>
        <v>103.95</v>
      </c>
    </row>
    <row r="99" spans="1:11" x14ac:dyDescent="0.3">
      <c r="A99" s="13">
        <v>0.78125</v>
      </c>
      <c r="C99" t="s">
        <v>165</v>
      </c>
      <c r="E99" t="s">
        <v>591</v>
      </c>
      <c r="F99" t="s">
        <v>277</v>
      </c>
      <c r="G99" t="s">
        <v>278</v>
      </c>
      <c r="H99" t="s">
        <v>592</v>
      </c>
      <c r="I99">
        <v>746</v>
      </c>
      <c r="J99" t="str">
        <f t="shared" si="4"/>
        <v>R109,20</v>
      </c>
      <c r="K99" s="16">
        <f t="shared" si="3"/>
        <v>109.2</v>
      </c>
    </row>
    <row r="100" spans="1:11" x14ac:dyDescent="0.3">
      <c r="A100" s="13">
        <v>0.77777777777777779</v>
      </c>
      <c r="C100" t="s">
        <v>166</v>
      </c>
      <c r="E100" t="s">
        <v>593</v>
      </c>
      <c r="F100" t="s">
        <v>594</v>
      </c>
      <c r="G100" t="s">
        <v>595</v>
      </c>
      <c r="I100">
        <v>0</v>
      </c>
      <c r="J100" t="str">
        <f t="shared" si="4"/>
        <v>354,75</v>
      </c>
      <c r="K100" s="16">
        <f t="shared" si="3"/>
        <v>354.75</v>
      </c>
    </row>
    <row r="101" spans="1:11" x14ac:dyDescent="0.3">
      <c r="A101" s="13">
        <v>0.77777777777777779</v>
      </c>
      <c r="C101" t="s">
        <v>167</v>
      </c>
      <c r="E101" t="s">
        <v>596</v>
      </c>
      <c r="F101" t="s">
        <v>597</v>
      </c>
      <c r="G101" t="s">
        <v>112</v>
      </c>
      <c r="I101">
        <v>0</v>
      </c>
      <c r="J101" t="str">
        <f t="shared" si="4"/>
        <v>6183,43</v>
      </c>
      <c r="K101" s="16">
        <f t="shared" si="3"/>
        <v>6183.43</v>
      </c>
    </row>
    <row r="102" spans="1:11" x14ac:dyDescent="0.3">
      <c r="A102" s="13">
        <v>0.77777777777777779</v>
      </c>
      <c r="C102" t="s">
        <v>168</v>
      </c>
      <c r="E102" t="s">
        <v>598</v>
      </c>
      <c r="F102" t="s">
        <v>599</v>
      </c>
      <c r="G102" t="s">
        <v>600</v>
      </c>
      <c r="I102">
        <v>0</v>
      </c>
      <c r="J102" t="str">
        <f t="shared" si="4"/>
        <v>7437,81</v>
      </c>
      <c r="K102" s="16">
        <f t="shared" si="3"/>
        <v>7437.81</v>
      </c>
    </row>
    <row r="103" spans="1:11" x14ac:dyDescent="0.3">
      <c r="A103" s="13">
        <v>0.77777777777777779</v>
      </c>
      <c r="C103" t="s">
        <v>169</v>
      </c>
      <c r="E103" t="s">
        <v>601</v>
      </c>
      <c r="F103" t="s">
        <v>602</v>
      </c>
      <c r="G103" t="s">
        <v>603</v>
      </c>
      <c r="I103">
        <v>0</v>
      </c>
      <c r="J103" t="str">
        <f t="shared" si="4"/>
        <v>5519,66</v>
      </c>
      <c r="K103" s="16">
        <f t="shared" si="3"/>
        <v>5519.66</v>
      </c>
    </row>
    <row r="104" spans="1:11" x14ac:dyDescent="0.3">
      <c r="A104" s="13">
        <v>0.77777777777777779</v>
      </c>
      <c r="C104" t="s">
        <v>170</v>
      </c>
      <c r="E104" t="s">
        <v>604</v>
      </c>
      <c r="F104" t="s">
        <v>605</v>
      </c>
      <c r="G104" t="s">
        <v>178</v>
      </c>
      <c r="I104">
        <v>0</v>
      </c>
      <c r="J104" t="str">
        <f t="shared" si="4"/>
        <v>1858,65</v>
      </c>
      <c r="K104" s="16">
        <f t="shared" si="3"/>
        <v>1858.65</v>
      </c>
    </row>
    <row r="105" spans="1:11" x14ac:dyDescent="0.3">
      <c r="A105" s="13">
        <v>0.77777777777777779</v>
      </c>
      <c r="C105" t="s">
        <v>171</v>
      </c>
      <c r="E105" t="s">
        <v>606</v>
      </c>
      <c r="F105" t="s">
        <v>607</v>
      </c>
      <c r="G105" t="s">
        <v>608</v>
      </c>
      <c r="I105">
        <v>0</v>
      </c>
      <c r="J105" t="str">
        <f t="shared" si="4"/>
        <v>6331,67</v>
      </c>
      <c r="K105" s="16">
        <f t="shared" si="3"/>
        <v>6331.67</v>
      </c>
    </row>
    <row r="106" spans="1:11" x14ac:dyDescent="0.3">
      <c r="A106" s="13">
        <v>0.77708333333333324</v>
      </c>
      <c r="C106" t="s">
        <v>172</v>
      </c>
      <c r="E106" t="s">
        <v>609</v>
      </c>
      <c r="F106" t="s">
        <v>610</v>
      </c>
      <c r="G106" t="s">
        <v>611</v>
      </c>
      <c r="I106">
        <v>0</v>
      </c>
      <c r="J106" t="str">
        <f t="shared" si="4"/>
        <v>15235,35</v>
      </c>
      <c r="K106" s="16">
        <f t="shared" si="3"/>
        <v>15235.35</v>
      </c>
    </row>
    <row r="107" spans="1:11" x14ac:dyDescent="0.3">
      <c r="A107" s="13">
        <v>0.77777777777777779</v>
      </c>
      <c r="C107" t="s">
        <v>173</v>
      </c>
      <c r="E107" t="s">
        <v>612</v>
      </c>
      <c r="F107" t="s">
        <v>613</v>
      </c>
      <c r="G107" t="s">
        <v>614</v>
      </c>
      <c r="I107">
        <v>0</v>
      </c>
      <c r="J107" t="str">
        <f t="shared" si="4"/>
        <v>1727,44</v>
      </c>
      <c r="K107" s="16">
        <f t="shared" si="3"/>
        <v>1727.44</v>
      </c>
    </row>
    <row r="108" spans="1:11" x14ac:dyDescent="0.3">
      <c r="A108" s="13">
        <v>0.78333333333333333</v>
      </c>
      <c r="C108" t="s">
        <v>174</v>
      </c>
      <c r="E108" t="s">
        <v>615</v>
      </c>
      <c r="F108" t="s">
        <v>616</v>
      </c>
      <c r="G108" t="s">
        <v>617</v>
      </c>
      <c r="H108" t="s">
        <v>618</v>
      </c>
      <c r="I108">
        <v>2847</v>
      </c>
      <c r="J108" t="str">
        <f t="shared" si="4"/>
        <v>R51,1150</v>
      </c>
      <c r="K108" s="16">
        <f t="shared" si="3"/>
        <v>51.115000000000002</v>
      </c>
    </row>
    <row r="109" spans="1:11" x14ac:dyDescent="0.3">
      <c r="A109" s="13">
        <v>0.78402777777777777</v>
      </c>
      <c r="C109" t="s">
        <v>175</v>
      </c>
      <c r="E109" t="s">
        <v>619</v>
      </c>
      <c r="F109" t="s">
        <v>341</v>
      </c>
      <c r="G109" t="s">
        <v>221</v>
      </c>
      <c r="H109" t="s">
        <v>620</v>
      </c>
      <c r="I109">
        <v>25326</v>
      </c>
      <c r="J109" t="str">
        <f t="shared" si="4"/>
        <v>R97,0700</v>
      </c>
      <c r="K109" s="16">
        <f t="shared" si="3"/>
        <v>97.07</v>
      </c>
    </row>
    <row r="110" spans="1:11" x14ac:dyDescent="0.3">
      <c r="A110" s="13">
        <v>0.76250000000000007</v>
      </c>
      <c r="C110" t="s">
        <v>3</v>
      </c>
      <c r="E110" t="s">
        <v>621</v>
      </c>
      <c r="F110" t="s">
        <v>622</v>
      </c>
      <c r="G110" t="s">
        <v>623</v>
      </c>
      <c r="H110" t="s">
        <v>624</v>
      </c>
      <c r="I110">
        <v>153</v>
      </c>
      <c r="J110" t="str">
        <f t="shared" si="4"/>
        <v>R94,4000</v>
      </c>
      <c r="K110" s="16">
        <f t="shared" si="3"/>
        <v>94.4</v>
      </c>
    </row>
    <row r="111" spans="1:11" x14ac:dyDescent="0.3">
      <c r="A111" s="13">
        <v>0.78125</v>
      </c>
      <c r="C111" t="s">
        <v>176</v>
      </c>
      <c r="E111" t="s">
        <v>625</v>
      </c>
      <c r="F111" t="s">
        <v>626</v>
      </c>
      <c r="G111" t="s">
        <v>627</v>
      </c>
      <c r="H111" t="s">
        <v>628</v>
      </c>
      <c r="I111">
        <v>105</v>
      </c>
      <c r="J111" t="str">
        <f t="shared" si="4"/>
        <v>R0,6940</v>
      </c>
      <c r="K111" s="16">
        <f t="shared" si="3"/>
        <v>0.69399999999999995</v>
      </c>
    </row>
    <row r="112" spans="1:11" x14ac:dyDescent="0.3">
      <c r="A112" s="13">
        <v>0.77013888888888893</v>
      </c>
      <c r="C112" t="s">
        <v>177</v>
      </c>
      <c r="E112" t="s">
        <v>629</v>
      </c>
      <c r="F112" t="s">
        <v>63</v>
      </c>
      <c r="G112" t="s">
        <v>64</v>
      </c>
      <c r="H112" t="s">
        <v>630</v>
      </c>
      <c r="I112">
        <v>89</v>
      </c>
      <c r="J112" t="str">
        <f t="shared" si="4"/>
        <v>R0,0659</v>
      </c>
      <c r="K112" s="16">
        <f t="shared" si="3"/>
        <v>6.590000000000007E-2</v>
      </c>
    </row>
    <row r="113" spans="1:11" x14ac:dyDescent="0.3">
      <c r="A113" s="13">
        <v>0.7680555555555556</v>
      </c>
      <c r="C113" t="s">
        <v>179</v>
      </c>
      <c r="E113" t="s">
        <v>631</v>
      </c>
      <c r="F113" t="s">
        <v>277</v>
      </c>
      <c r="G113" t="s">
        <v>632</v>
      </c>
      <c r="H113" t="s">
        <v>633</v>
      </c>
      <c r="I113">
        <v>70</v>
      </c>
      <c r="J113" t="str">
        <f t="shared" si="4"/>
        <v>R14,2000</v>
      </c>
      <c r="K113" s="16">
        <f t="shared" si="3"/>
        <v>14.2</v>
      </c>
    </row>
    <row r="114" spans="1:11" x14ac:dyDescent="0.3">
      <c r="A114" s="13">
        <v>0.74652777777777779</v>
      </c>
      <c r="C114" t="s">
        <v>181</v>
      </c>
      <c r="E114" t="s">
        <v>634</v>
      </c>
      <c r="F114" t="s">
        <v>635</v>
      </c>
      <c r="G114" t="s">
        <v>636</v>
      </c>
      <c r="H114" t="s">
        <v>637</v>
      </c>
      <c r="I114">
        <v>64</v>
      </c>
      <c r="J114" t="str">
        <f t="shared" si="4"/>
        <v>R0,1765</v>
      </c>
      <c r="K114" s="16">
        <f t="shared" si="3"/>
        <v>0.17649999999999988</v>
      </c>
    </row>
    <row r="115" spans="1:11" x14ac:dyDescent="0.3">
      <c r="A115" s="13">
        <v>0.78333333333333333</v>
      </c>
      <c r="C115" t="s">
        <v>183</v>
      </c>
      <c r="E115" t="s">
        <v>638</v>
      </c>
      <c r="F115" t="s">
        <v>188</v>
      </c>
      <c r="G115" t="s">
        <v>639</v>
      </c>
      <c r="H115" t="s">
        <v>640</v>
      </c>
      <c r="I115">
        <v>229</v>
      </c>
      <c r="J115" t="str">
        <f t="shared" si="4"/>
        <v>R0,2940</v>
      </c>
      <c r="K115" s="16">
        <f t="shared" si="3"/>
        <v>0.29400000000000004</v>
      </c>
    </row>
    <row r="116" spans="1:11" x14ac:dyDescent="0.3">
      <c r="A116" s="13">
        <v>0.78263888888888899</v>
      </c>
      <c r="C116" t="s">
        <v>184</v>
      </c>
      <c r="E116" t="s">
        <v>641</v>
      </c>
      <c r="F116" t="s">
        <v>237</v>
      </c>
      <c r="G116" t="s">
        <v>294</v>
      </c>
      <c r="H116" t="s">
        <v>642</v>
      </c>
      <c r="I116">
        <v>329</v>
      </c>
      <c r="J116" t="str">
        <f t="shared" si="4"/>
        <v>R0,2810</v>
      </c>
      <c r="K116" s="16">
        <f t="shared" si="3"/>
        <v>0.28100000000000014</v>
      </c>
    </row>
    <row r="117" spans="1:11" x14ac:dyDescent="0.3">
      <c r="A117" s="13">
        <v>0.77361111111111114</v>
      </c>
      <c r="C117" t="s">
        <v>186</v>
      </c>
      <c r="E117" t="s">
        <v>643</v>
      </c>
      <c r="F117" t="s">
        <v>644</v>
      </c>
      <c r="G117" t="s">
        <v>645</v>
      </c>
      <c r="H117" t="s">
        <v>646</v>
      </c>
      <c r="I117">
        <v>355</v>
      </c>
      <c r="J117" t="str">
        <f t="shared" si="4"/>
        <v>R0,0985</v>
      </c>
      <c r="K117" s="16">
        <f t="shared" si="3"/>
        <v>9.8500000000000032E-2</v>
      </c>
    </row>
    <row r="118" spans="1:11" x14ac:dyDescent="0.3">
      <c r="A118" s="13">
        <v>0.7319444444444444</v>
      </c>
      <c r="C118" t="s">
        <v>187</v>
      </c>
      <c r="E118" t="s">
        <v>647</v>
      </c>
      <c r="F118" t="s">
        <v>648</v>
      </c>
      <c r="G118" t="s">
        <v>649</v>
      </c>
      <c r="H118" t="s">
        <v>650</v>
      </c>
      <c r="I118">
        <v>32</v>
      </c>
      <c r="J118" t="str">
        <f t="shared" si="4"/>
        <v>R0,0910</v>
      </c>
      <c r="K118" s="16">
        <f t="shared" si="3"/>
        <v>9.099999999999997E-2</v>
      </c>
    </row>
    <row r="119" spans="1:11" x14ac:dyDescent="0.3">
      <c r="A119" s="13">
        <v>0.77430555555555547</v>
      </c>
      <c r="C119" t="s">
        <v>190</v>
      </c>
      <c r="E119" t="s">
        <v>651</v>
      </c>
      <c r="F119" t="s">
        <v>652</v>
      </c>
      <c r="G119" t="s">
        <v>653</v>
      </c>
      <c r="H119" t="s">
        <v>654</v>
      </c>
      <c r="I119">
        <v>123</v>
      </c>
      <c r="J119" t="str">
        <f t="shared" si="4"/>
        <v>R0,0753</v>
      </c>
      <c r="K119" s="16">
        <f t="shared" si="3"/>
        <v>7.5299999999999923E-2</v>
      </c>
    </row>
    <row r="120" spans="1:11" x14ac:dyDescent="0.3">
      <c r="A120" s="13">
        <v>0.78125</v>
      </c>
      <c r="C120" t="s">
        <v>191</v>
      </c>
      <c r="E120" t="s">
        <v>655</v>
      </c>
      <c r="F120" t="s">
        <v>656</v>
      </c>
      <c r="G120" t="s">
        <v>657</v>
      </c>
      <c r="H120" t="s">
        <v>658</v>
      </c>
      <c r="I120">
        <v>4718</v>
      </c>
      <c r="J120" t="str">
        <f t="shared" si="4"/>
        <v>R274,70</v>
      </c>
      <c r="K120" s="16">
        <f t="shared" si="3"/>
        <v>274.7</v>
      </c>
    </row>
    <row r="121" spans="1:11" x14ac:dyDescent="0.3">
      <c r="A121" s="13">
        <v>0.77361111111111114</v>
      </c>
      <c r="C121" t="s">
        <v>659</v>
      </c>
      <c r="E121" t="s">
        <v>660</v>
      </c>
      <c r="F121" t="s">
        <v>661</v>
      </c>
      <c r="G121" t="s">
        <v>662</v>
      </c>
      <c r="H121" t="s">
        <v>663</v>
      </c>
      <c r="I121">
        <v>8</v>
      </c>
      <c r="J121" t="str">
        <f t="shared" si="4"/>
        <v>R86,0000</v>
      </c>
      <c r="K121" s="16">
        <f t="shared" si="3"/>
        <v>86</v>
      </c>
    </row>
    <row r="122" spans="1:11" x14ac:dyDescent="0.3">
      <c r="A122" s="13">
        <v>0.71944444444444444</v>
      </c>
      <c r="C122" t="s">
        <v>192</v>
      </c>
      <c r="E122" t="s">
        <v>664</v>
      </c>
      <c r="F122" t="s">
        <v>665</v>
      </c>
      <c r="G122" t="s">
        <v>666</v>
      </c>
      <c r="H122" t="s">
        <v>667</v>
      </c>
      <c r="I122">
        <v>63</v>
      </c>
      <c r="J122" t="str">
        <f t="shared" si="4"/>
        <v>R14,6000</v>
      </c>
      <c r="K122" s="16">
        <f t="shared" si="3"/>
        <v>14.6</v>
      </c>
    </row>
    <row r="123" spans="1:11" x14ac:dyDescent="0.3">
      <c r="A123" s="13">
        <v>0.66319444444444442</v>
      </c>
      <c r="C123" t="s">
        <v>193</v>
      </c>
      <c r="E123" t="s">
        <v>668</v>
      </c>
      <c r="F123" t="s">
        <v>285</v>
      </c>
      <c r="G123" t="s">
        <v>669</v>
      </c>
      <c r="H123" t="s">
        <v>670</v>
      </c>
      <c r="I123">
        <v>9</v>
      </c>
      <c r="J123" t="str">
        <f t="shared" si="4"/>
        <v>R60,2000</v>
      </c>
      <c r="K123" s="16">
        <f t="shared" si="3"/>
        <v>60.2</v>
      </c>
    </row>
    <row r="124" spans="1:11" x14ac:dyDescent="0.3">
      <c r="A124" s="13">
        <v>0.78402777777777777</v>
      </c>
      <c r="C124" t="s">
        <v>196</v>
      </c>
      <c r="E124" t="s">
        <v>281</v>
      </c>
      <c r="F124" t="s">
        <v>282</v>
      </c>
      <c r="G124" t="s">
        <v>283</v>
      </c>
      <c r="H124" t="s">
        <v>671</v>
      </c>
      <c r="I124">
        <v>94</v>
      </c>
      <c r="J124" t="str">
        <f t="shared" si="4"/>
        <v>R35,9000</v>
      </c>
      <c r="K124" s="16">
        <f t="shared" si="3"/>
        <v>35.9</v>
      </c>
    </row>
    <row r="125" spans="1:11" x14ac:dyDescent="0.3">
      <c r="A125" s="13">
        <v>0.78263888888888899</v>
      </c>
      <c r="C125" t="s">
        <v>197</v>
      </c>
      <c r="E125" t="s">
        <v>672</v>
      </c>
      <c r="F125" t="s">
        <v>673</v>
      </c>
      <c r="G125" t="s">
        <v>674</v>
      </c>
      <c r="H125" t="s">
        <v>675</v>
      </c>
      <c r="I125">
        <v>5015</v>
      </c>
      <c r="J125" t="str">
        <f t="shared" si="4"/>
        <v>R177,22</v>
      </c>
      <c r="K125" s="16">
        <f t="shared" si="3"/>
        <v>177.22</v>
      </c>
    </row>
    <row r="126" spans="1:11" x14ac:dyDescent="0.3">
      <c r="A126" s="13">
        <v>0.78125</v>
      </c>
      <c r="C126" t="s">
        <v>198</v>
      </c>
      <c r="E126" t="s">
        <v>676</v>
      </c>
      <c r="F126" t="s">
        <v>126</v>
      </c>
      <c r="G126" t="s">
        <v>280</v>
      </c>
      <c r="H126" t="s">
        <v>677</v>
      </c>
      <c r="I126">
        <v>920</v>
      </c>
      <c r="J126" t="str">
        <f t="shared" si="4"/>
        <v>R6,9300</v>
      </c>
      <c r="K126" s="16">
        <f t="shared" si="3"/>
        <v>6.93</v>
      </c>
    </row>
    <row r="127" spans="1:11" x14ac:dyDescent="0.3">
      <c r="A127" s="13">
        <v>0.78194444444444444</v>
      </c>
      <c r="C127" t="s">
        <v>199</v>
      </c>
      <c r="E127" t="s">
        <v>678</v>
      </c>
      <c r="F127" t="s">
        <v>679</v>
      </c>
      <c r="G127" t="s">
        <v>87</v>
      </c>
      <c r="H127" t="s">
        <v>680</v>
      </c>
      <c r="I127">
        <v>5048</v>
      </c>
      <c r="J127" t="str">
        <f t="shared" si="4"/>
        <v>R1174,80</v>
      </c>
      <c r="K127" s="16">
        <f t="shared" si="3"/>
        <v>1174.8</v>
      </c>
    </row>
    <row r="128" spans="1:11" x14ac:dyDescent="0.3">
      <c r="A128" s="13">
        <v>0.78402777777777777</v>
      </c>
      <c r="C128" t="s">
        <v>200</v>
      </c>
      <c r="E128" t="s">
        <v>681</v>
      </c>
      <c r="F128" t="s">
        <v>682</v>
      </c>
      <c r="G128" t="s">
        <v>683</v>
      </c>
      <c r="H128" t="s">
        <v>684</v>
      </c>
      <c r="I128">
        <v>1854</v>
      </c>
      <c r="J128" t="str">
        <f t="shared" si="4"/>
        <v>R0,3777</v>
      </c>
      <c r="K128" s="16">
        <f t="shared" si="3"/>
        <v>0.37769999999999992</v>
      </c>
    </row>
    <row r="129" spans="1:11" x14ac:dyDescent="0.3">
      <c r="A129" s="13">
        <v>0.69305555555555554</v>
      </c>
      <c r="C129" t="s">
        <v>201</v>
      </c>
      <c r="E129" t="s">
        <v>685</v>
      </c>
      <c r="F129" t="s">
        <v>622</v>
      </c>
      <c r="G129" t="s">
        <v>259</v>
      </c>
      <c r="H129" t="s">
        <v>686</v>
      </c>
      <c r="I129">
        <v>7</v>
      </c>
      <c r="J129" t="str">
        <f t="shared" si="4"/>
        <v>R98,4000</v>
      </c>
      <c r="K129" s="16">
        <f t="shared" si="3"/>
        <v>98.4</v>
      </c>
    </row>
    <row r="130" spans="1:11" x14ac:dyDescent="0.3">
      <c r="A130" s="13">
        <v>0.77708333333333324</v>
      </c>
      <c r="C130" t="s">
        <v>202</v>
      </c>
      <c r="E130" t="s">
        <v>687</v>
      </c>
      <c r="F130" t="s">
        <v>622</v>
      </c>
      <c r="G130" t="s">
        <v>688</v>
      </c>
      <c r="H130" t="s">
        <v>689</v>
      </c>
      <c r="I130">
        <v>170</v>
      </c>
      <c r="J130" t="str">
        <f t="shared" si="4"/>
        <v>R11,0500</v>
      </c>
      <c r="K130" s="16">
        <f t="shared" si="3"/>
        <v>11.05</v>
      </c>
    </row>
    <row r="131" spans="1:11" x14ac:dyDescent="0.3">
      <c r="A131" s="13">
        <v>0.49513888888888885</v>
      </c>
      <c r="C131" t="s">
        <v>690</v>
      </c>
      <c r="E131" t="s">
        <v>691</v>
      </c>
      <c r="F131" t="s">
        <v>63</v>
      </c>
      <c r="G131" t="s">
        <v>64</v>
      </c>
      <c r="H131" t="s">
        <v>692</v>
      </c>
      <c r="I131">
        <v>1</v>
      </c>
      <c r="J131" t="str">
        <f t="shared" si="4"/>
        <v>R1240,00</v>
      </c>
      <c r="K131" s="16">
        <f t="shared" ref="K131:K162" si="5">SUBSTITUTE(J131,"R","")+1-1</f>
        <v>1240</v>
      </c>
    </row>
    <row r="132" spans="1:11" x14ac:dyDescent="0.3">
      <c r="A132" s="13">
        <v>0.70347222222222217</v>
      </c>
      <c r="C132" t="s">
        <v>693</v>
      </c>
      <c r="E132" t="s">
        <v>694</v>
      </c>
      <c r="F132" t="s">
        <v>131</v>
      </c>
      <c r="G132" t="s">
        <v>669</v>
      </c>
      <c r="H132" t="s">
        <v>695</v>
      </c>
      <c r="I132">
        <v>3</v>
      </c>
      <c r="J132" t="str">
        <f t="shared" si="4"/>
        <v>R75,3000</v>
      </c>
      <c r="K132" s="16">
        <f t="shared" si="5"/>
        <v>75.3</v>
      </c>
    </row>
    <row r="133" spans="1:11" x14ac:dyDescent="0.3">
      <c r="A133" s="13">
        <v>0.76736111111111116</v>
      </c>
      <c r="C133" t="s">
        <v>696</v>
      </c>
      <c r="E133" t="s">
        <v>697</v>
      </c>
      <c r="F133" t="s">
        <v>323</v>
      </c>
      <c r="G133" t="s">
        <v>221</v>
      </c>
      <c r="H133" t="s">
        <v>698</v>
      </c>
      <c r="I133">
        <v>4</v>
      </c>
      <c r="J133" t="str">
        <f t="shared" si="4"/>
        <v>R74,3000</v>
      </c>
      <c r="K133" s="16">
        <f t="shared" si="5"/>
        <v>74.3</v>
      </c>
    </row>
    <row r="134" spans="1:11" x14ac:dyDescent="0.3">
      <c r="A134" s="13">
        <v>0.77708333333333324</v>
      </c>
      <c r="C134" t="s">
        <v>203</v>
      </c>
      <c r="E134" t="s">
        <v>699</v>
      </c>
      <c r="F134" t="s">
        <v>700</v>
      </c>
      <c r="G134" t="s">
        <v>97</v>
      </c>
      <c r="H134" t="s">
        <v>701</v>
      </c>
      <c r="I134">
        <v>408</v>
      </c>
      <c r="J134" t="str">
        <f t="shared" si="4"/>
        <v>R349,20</v>
      </c>
      <c r="K134" s="16">
        <f t="shared" si="5"/>
        <v>349.2</v>
      </c>
    </row>
    <row r="135" spans="1:11" x14ac:dyDescent="0.3">
      <c r="A135" s="13">
        <v>0.77708333333333324</v>
      </c>
      <c r="C135" t="s">
        <v>204</v>
      </c>
      <c r="E135" t="s">
        <v>702</v>
      </c>
      <c r="F135" t="s">
        <v>588</v>
      </c>
      <c r="G135" t="s">
        <v>703</v>
      </c>
      <c r="H135" t="s">
        <v>704</v>
      </c>
      <c r="I135">
        <v>71</v>
      </c>
      <c r="J135" t="str">
        <f t="shared" si="4"/>
        <v>R79,0000</v>
      </c>
      <c r="K135" s="16">
        <f t="shared" si="5"/>
        <v>79</v>
      </c>
    </row>
    <row r="136" spans="1:11" x14ac:dyDescent="0.3">
      <c r="A136" s="13">
        <v>0.78125</v>
      </c>
      <c r="C136" t="s">
        <v>205</v>
      </c>
      <c r="E136" t="s">
        <v>705</v>
      </c>
      <c r="F136" t="s">
        <v>706</v>
      </c>
      <c r="G136" t="s">
        <v>56</v>
      </c>
      <c r="H136" t="s">
        <v>707</v>
      </c>
      <c r="I136">
        <v>3500</v>
      </c>
      <c r="J136" t="str">
        <f t="shared" si="4"/>
        <v>R117,32</v>
      </c>
      <c r="K136" s="16">
        <f t="shared" si="5"/>
        <v>117.32</v>
      </c>
    </row>
    <row r="137" spans="1:11" x14ac:dyDescent="0.3">
      <c r="A137" s="13">
        <v>0.78333333333333333</v>
      </c>
      <c r="C137" t="s">
        <v>206</v>
      </c>
      <c r="E137" t="s">
        <v>708</v>
      </c>
      <c r="F137" t="s">
        <v>709</v>
      </c>
      <c r="G137" t="s">
        <v>448</v>
      </c>
      <c r="H137" t="s">
        <v>710</v>
      </c>
      <c r="I137">
        <v>208</v>
      </c>
      <c r="J137" t="str">
        <f t="shared" si="4"/>
        <v>R4,3700</v>
      </c>
      <c r="K137" s="16">
        <f t="shared" si="5"/>
        <v>4.37</v>
      </c>
    </row>
    <row r="138" spans="1:11" x14ac:dyDescent="0.3">
      <c r="A138" s="13">
        <v>0.70277777777777783</v>
      </c>
      <c r="C138" t="s">
        <v>207</v>
      </c>
      <c r="E138" t="s">
        <v>711</v>
      </c>
      <c r="F138" t="s">
        <v>282</v>
      </c>
      <c r="G138" t="s">
        <v>295</v>
      </c>
      <c r="H138" t="s">
        <v>712</v>
      </c>
      <c r="I138">
        <v>8</v>
      </c>
      <c r="J138" t="str">
        <f t="shared" si="4"/>
        <v>R58,0000</v>
      </c>
      <c r="K138" s="16">
        <f t="shared" si="5"/>
        <v>58</v>
      </c>
    </row>
    <row r="139" spans="1:11" x14ac:dyDescent="0.3">
      <c r="A139" s="13">
        <v>0.73472222222222217</v>
      </c>
      <c r="C139" t="s">
        <v>208</v>
      </c>
      <c r="E139" t="s">
        <v>713</v>
      </c>
      <c r="F139" t="s">
        <v>156</v>
      </c>
      <c r="G139" t="s">
        <v>703</v>
      </c>
      <c r="H139" t="s">
        <v>714</v>
      </c>
      <c r="I139">
        <v>28</v>
      </c>
      <c r="J139" t="str">
        <f t="shared" si="4"/>
        <v>R84,8000</v>
      </c>
      <c r="K139" s="16">
        <f t="shared" si="5"/>
        <v>84.8</v>
      </c>
    </row>
    <row r="140" spans="1:11" x14ac:dyDescent="0.3">
      <c r="A140" s="13">
        <v>0.78333333333333333</v>
      </c>
      <c r="C140" t="s">
        <v>209</v>
      </c>
      <c r="E140" t="s">
        <v>715</v>
      </c>
      <c r="F140" t="s">
        <v>716</v>
      </c>
      <c r="G140" t="s">
        <v>717</v>
      </c>
      <c r="H140" t="s">
        <v>718</v>
      </c>
      <c r="I140">
        <v>14304</v>
      </c>
      <c r="J140" t="str">
        <f t="shared" si="4"/>
        <v>R494,05</v>
      </c>
      <c r="K140" s="16">
        <f t="shared" si="5"/>
        <v>494.05</v>
      </c>
    </row>
    <row r="141" spans="1:11" x14ac:dyDescent="0.3">
      <c r="A141" s="13">
        <v>0.78402777777777777</v>
      </c>
      <c r="C141" t="s">
        <v>210</v>
      </c>
      <c r="E141" t="s">
        <v>719</v>
      </c>
      <c r="F141" t="s">
        <v>626</v>
      </c>
      <c r="G141" t="s">
        <v>585</v>
      </c>
      <c r="H141" t="s">
        <v>720</v>
      </c>
      <c r="I141">
        <v>1231</v>
      </c>
      <c r="J141" t="str">
        <f t="shared" si="4"/>
        <v>R0,7115</v>
      </c>
      <c r="K141" s="16">
        <f t="shared" si="5"/>
        <v>0.71150000000000002</v>
      </c>
    </row>
    <row r="142" spans="1:11" x14ac:dyDescent="0.3">
      <c r="A142" s="13">
        <v>0.77500000000000002</v>
      </c>
      <c r="C142" t="s">
        <v>211</v>
      </c>
      <c r="E142" t="s">
        <v>721</v>
      </c>
      <c r="F142" t="s">
        <v>722</v>
      </c>
      <c r="G142" t="s">
        <v>296</v>
      </c>
      <c r="H142" t="s">
        <v>723</v>
      </c>
      <c r="I142">
        <v>153</v>
      </c>
      <c r="J142" t="str">
        <f t="shared" si="4"/>
        <v>R1,3040</v>
      </c>
      <c r="K142" s="16">
        <f t="shared" si="5"/>
        <v>1.3040000000000003</v>
      </c>
    </row>
    <row r="143" spans="1:11" x14ac:dyDescent="0.3">
      <c r="A143" s="13">
        <v>0.78125</v>
      </c>
      <c r="C143" t="s">
        <v>212</v>
      </c>
      <c r="E143" t="s">
        <v>724</v>
      </c>
      <c r="F143" t="s">
        <v>725</v>
      </c>
      <c r="G143" t="s">
        <v>392</v>
      </c>
      <c r="H143" t="s">
        <v>726</v>
      </c>
      <c r="I143">
        <v>3098</v>
      </c>
      <c r="J143" t="str">
        <f t="shared" si="4"/>
        <v>R69,7200</v>
      </c>
      <c r="K143" s="16">
        <f t="shared" si="5"/>
        <v>69.72</v>
      </c>
    </row>
    <row r="144" spans="1:11" x14ac:dyDescent="0.3">
      <c r="A144" s="13">
        <v>0.78194444444444444</v>
      </c>
      <c r="C144" t="s">
        <v>213</v>
      </c>
      <c r="E144" t="s">
        <v>727</v>
      </c>
      <c r="F144" t="s">
        <v>341</v>
      </c>
      <c r="G144" t="s">
        <v>728</v>
      </c>
      <c r="H144" t="s">
        <v>729</v>
      </c>
      <c r="I144">
        <v>160</v>
      </c>
      <c r="J144" t="str">
        <f t="shared" ref="J144:J161" si="6">SUBSTITUTE(E144,".",",")</f>
        <v>R58,9000</v>
      </c>
      <c r="K144" s="16">
        <f t="shared" si="5"/>
        <v>58.9</v>
      </c>
    </row>
    <row r="145" spans="1:11" x14ac:dyDescent="0.3">
      <c r="A145" s="13">
        <v>0.78402777777777777</v>
      </c>
      <c r="C145" t="s">
        <v>214</v>
      </c>
      <c r="E145" t="s">
        <v>730</v>
      </c>
      <c r="F145" t="s">
        <v>731</v>
      </c>
      <c r="G145" t="s">
        <v>487</v>
      </c>
      <c r="H145" t="s">
        <v>732</v>
      </c>
      <c r="I145">
        <v>5865</v>
      </c>
      <c r="J145" t="str">
        <f t="shared" si="6"/>
        <v>R0,6102</v>
      </c>
      <c r="K145" s="16">
        <f t="shared" si="5"/>
        <v>0.61019999999999985</v>
      </c>
    </row>
    <row r="146" spans="1:11" x14ac:dyDescent="0.3">
      <c r="A146" s="13">
        <v>0.78333333333333333</v>
      </c>
      <c r="C146" t="s">
        <v>215</v>
      </c>
      <c r="E146" t="s">
        <v>733</v>
      </c>
      <c r="F146" t="s">
        <v>107</v>
      </c>
      <c r="G146" t="s">
        <v>734</v>
      </c>
      <c r="H146" t="s">
        <v>735</v>
      </c>
      <c r="I146">
        <v>3466</v>
      </c>
      <c r="J146" t="str">
        <f t="shared" si="6"/>
        <v>R7,0500</v>
      </c>
      <c r="K146" s="16">
        <f t="shared" si="5"/>
        <v>7.0500000000000007</v>
      </c>
    </row>
    <row r="147" spans="1:11" x14ac:dyDescent="0.3">
      <c r="A147" s="13">
        <v>0.76527777777777783</v>
      </c>
      <c r="C147" t="s">
        <v>216</v>
      </c>
      <c r="E147" t="s">
        <v>736</v>
      </c>
      <c r="F147" t="s">
        <v>63</v>
      </c>
      <c r="G147" t="s">
        <v>64</v>
      </c>
      <c r="H147" t="s">
        <v>737</v>
      </c>
      <c r="I147">
        <v>12</v>
      </c>
      <c r="J147" t="str">
        <f t="shared" si="6"/>
        <v>R0,4880</v>
      </c>
      <c r="K147" s="16">
        <f t="shared" si="5"/>
        <v>0.48799999999999999</v>
      </c>
    </row>
    <row r="148" spans="1:11" x14ac:dyDescent="0.3">
      <c r="A148" s="13">
        <v>0.77361111111111114</v>
      </c>
      <c r="C148" t="s">
        <v>738</v>
      </c>
      <c r="E148" t="s">
        <v>739</v>
      </c>
      <c r="F148" t="s">
        <v>740</v>
      </c>
      <c r="G148" t="s">
        <v>741</v>
      </c>
      <c r="H148" t="s">
        <v>742</v>
      </c>
      <c r="I148">
        <v>19</v>
      </c>
      <c r="J148" t="str">
        <f t="shared" si="6"/>
        <v>R3,2100</v>
      </c>
      <c r="K148" s="16">
        <f t="shared" si="5"/>
        <v>3.21</v>
      </c>
    </row>
    <row r="149" spans="1:11" x14ac:dyDescent="0.3">
      <c r="A149" s="13">
        <v>0.73055555555555562</v>
      </c>
      <c r="C149" t="s">
        <v>743</v>
      </c>
      <c r="E149" t="s">
        <v>744</v>
      </c>
      <c r="F149" t="s">
        <v>469</v>
      </c>
      <c r="G149" t="s">
        <v>182</v>
      </c>
      <c r="H149" t="s">
        <v>745</v>
      </c>
      <c r="I149">
        <v>4</v>
      </c>
      <c r="J149" t="str">
        <f t="shared" si="6"/>
        <v>R0,3020</v>
      </c>
      <c r="K149" s="16">
        <f t="shared" si="5"/>
        <v>0.30200000000000005</v>
      </c>
    </row>
    <row r="150" spans="1:11" x14ac:dyDescent="0.3">
      <c r="A150" s="13">
        <v>0.77708333333333324</v>
      </c>
      <c r="C150" t="s">
        <v>746</v>
      </c>
      <c r="E150" t="s">
        <v>744</v>
      </c>
      <c r="F150" t="s">
        <v>228</v>
      </c>
      <c r="G150" t="s">
        <v>747</v>
      </c>
      <c r="H150" t="s">
        <v>748</v>
      </c>
      <c r="I150">
        <v>3</v>
      </c>
      <c r="J150" t="str">
        <f t="shared" si="6"/>
        <v>R0,3020</v>
      </c>
      <c r="K150" s="16">
        <f t="shared" si="5"/>
        <v>0.30200000000000005</v>
      </c>
    </row>
    <row r="151" spans="1:11" x14ac:dyDescent="0.3">
      <c r="A151" s="13">
        <v>0.7631944444444444</v>
      </c>
      <c r="C151" t="s">
        <v>749</v>
      </c>
      <c r="E151" t="s">
        <v>750</v>
      </c>
      <c r="F151" t="s">
        <v>751</v>
      </c>
      <c r="G151" t="s">
        <v>752</v>
      </c>
      <c r="H151" t="s">
        <v>753</v>
      </c>
      <c r="I151">
        <v>12</v>
      </c>
      <c r="J151" t="str">
        <f t="shared" si="6"/>
        <v>R10960,00</v>
      </c>
      <c r="K151" s="16">
        <f t="shared" si="5"/>
        <v>10960</v>
      </c>
    </row>
    <row r="152" spans="1:11" x14ac:dyDescent="0.3">
      <c r="A152" s="13">
        <v>0.77013888888888893</v>
      </c>
      <c r="C152" t="s">
        <v>754</v>
      </c>
      <c r="E152" t="s">
        <v>755</v>
      </c>
      <c r="F152" t="s">
        <v>756</v>
      </c>
      <c r="G152" t="s">
        <v>757</v>
      </c>
      <c r="H152" t="s">
        <v>758</v>
      </c>
      <c r="I152">
        <v>1</v>
      </c>
      <c r="J152" t="str">
        <f t="shared" si="6"/>
        <v>R6840,00</v>
      </c>
      <c r="K152" s="16">
        <f t="shared" si="5"/>
        <v>6840</v>
      </c>
    </row>
    <row r="153" spans="1:11" x14ac:dyDescent="0.3">
      <c r="A153" s="13">
        <v>0.74236111111111114</v>
      </c>
      <c r="C153" t="s">
        <v>759</v>
      </c>
      <c r="E153" t="s">
        <v>760</v>
      </c>
      <c r="F153" t="s">
        <v>761</v>
      </c>
      <c r="G153" t="s">
        <v>762</v>
      </c>
      <c r="H153" t="s">
        <v>763</v>
      </c>
      <c r="I153">
        <v>17</v>
      </c>
      <c r="J153" t="str">
        <f t="shared" si="6"/>
        <v>R0,1085</v>
      </c>
      <c r="K153" s="16">
        <f t="shared" si="5"/>
        <v>0.10850000000000004</v>
      </c>
    </row>
    <row r="154" spans="1:11" x14ac:dyDescent="0.3">
      <c r="A154" s="13">
        <v>0.74930555555555556</v>
      </c>
      <c r="C154" t="s">
        <v>217</v>
      </c>
      <c r="E154" t="s">
        <v>764</v>
      </c>
      <c r="F154" t="s">
        <v>761</v>
      </c>
      <c r="G154" t="s">
        <v>765</v>
      </c>
      <c r="H154" t="s">
        <v>766</v>
      </c>
      <c r="I154">
        <v>40</v>
      </c>
      <c r="J154" t="str">
        <f t="shared" si="6"/>
        <v>R0,0705</v>
      </c>
      <c r="K154" s="16">
        <f t="shared" si="5"/>
        <v>7.0500000000000007E-2</v>
      </c>
    </row>
    <row r="155" spans="1:11" x14ac:dyDescent="0.3">
      <c r="A155" s="13">
        <v>0.78402777777777777</v>
      </c>
      <c r="C155" t="s">
        <v>4</v>
      </c>
      <c r="E155" t="s">
        <v>767</v>
      </c>
      <c r="F155" t="s">
        <v>277</v>
      </c>
      <c r="G155" t="s">
        <v>768</v>
      </c>
      <c r="H155" t="s">
        <v>769</v>
      </c>
      <c r="I155">
        <v>6732</v>
      </c>
      <c r="J155" t="str">
        <f t="shared" si="6"/>
        <v>R170,90</v>
      </c>
      <c r="K155" s="16">
        <f t="shared" si="5"/>
        <v>170.9</v>
      </c>
    </row>
    <row r="156" spans="1:11" x14ac:dyDescent="0.3">
      <c r="A156" s="13">
        <v>0.78402777777777777</v>
      </c>
      <c r="C156" t="s">
        <v>219</v>
      </c>
      <c r="E156" t="s">
        <v>770</v>
      </c>
      <c r="F156" t="s">
        <v>771</v>
      </c>
      <c r="G156" t="s">
        <v>772</v>
      </c>
      <c r="H156" t="s">
        <v>773</v>
      </c>
      <c r="I156">
        <v>60458</v>
      </c>
      <c r="J156" t="str">
        <f t="shared" si="6"/>
        <v>R204,20</v>
      </c>
      <c r="K156" s="16">
        <f t="shared" si="5"/>
        <v>204.2</v>
      </c>
    </row>
    <row r="157" spans="1:11" x14ac:dyDescent="0.3">
      <c r="A157" s="13">
        <v>0.78333333333333333</v>
      </c>
      <c r="C157" t="s">
        <v>220</v>
      </c>
      <c r="E157" t="s">
        <v>774</v>
      </c>
      <c r="F157" t="s">
        <v>775</v>
      </c>
      <c r="G157" t="s">
        <v>776</v>
      </c>
      <c r="H157" t="s">
        <v>777</v>
      </c>
      <c r="I157">
        <v>3818</v>
      </c>
      <c r="J157" t="str">
        <f t="shared" si="6"/>
        <v>R1083,40</v>
      </c>
      <c r="K157" s="16">
        <f t="shared" si="5"/>
        <v>1083.4000000000001</v>
      </c>
    </row>
    <row r="158" spans="1:11" x14ac:dyDescent="0.3">
      <c r="A158" s="13">
        <v>0.75902777777777775</v>
      </c>
      <c r="C158" t="s">
        <v>222</v>
      </c>
      <c r="E158" t="s">
        <v>778</v>
      </c>
      <c r="F158" t="s">
        <v>779</v>
      </c>
      <c r="G158" t="s">
        <v>780</v>
      </c>
      <c r="H158" t="s">
        <v>781</v>
      </c>
      <c r="I158">
        <v>17</v>
      </c>
      <c r="J158" t="str">
        <f t="shared" si="6"/>
        <v>R17,9000</v>
      </c>
      <c r="K158" s="16">
        <f t="shared" si="5"/>
        <v>17.899999999999999</v>
      </c>
    </row>
    <row r="159" spans="1:11" x14ac:dyDescent="0.3">
      <c r="A159" s="13">
        <v>0.77361111111111114</v>
      </c>
      <c r="C159" t="s">
        <v>224</v>
      </c>
      <c r="E159" t="s">
        <v>782</v>
      </c>
      <c r="F159" t="s">
        <v>395</v>
      </c>
      <c r="G159" t="s">
        <v>102</v>
      </c>
      <c r="H159" t="s">
        <v>783</v>
      </c>
      <c r="I159">
        <v>39</v>
      </c>
      <c r="J159" t="str">
        <f t="shared" si="6"/>
        <v>R10,1300</v>
      </c>
      <c r="K159" s="16">
        <f t="shared" si="5"/>
        <v>10.130000000000001</v>
      </c>
    </row>
    <row r="160" spans="1:11" x14ac:dyDescent="0.3">
      <c r="A160" s="13">
        <v>0.63194444444444442</v>
      </c>
      <c r="C160" t="s">
        <v>784</v>
      </c>
      <c r="E160" t="s">
        <v>785</v>
      </c>
      <c r="F160" t="s">
        <v>84</v>
      </c>
      <c r="G160" t="s">
        <v>91</v>
      </c>
      <c r="H160" t="s">
        <v>786</v>
      </c>
      <c r="I160">
        <v>10</v>
      </c>
      <c r="J160" t="str">
        <f t="shared" si="6"/>
        <v>R300,00</v>
      </c>
      <c r="K160" s="16">
        <f t="shared" si="5"/>
        <v>300</v>
      </c>
    </row>
    <row r="161" spans="1:11" x14ac:dyDescent="0.3">
      <c r="A161" s="13">
        <v>0.78402777777777777</v>
      </c>
      <c r="C161" t="s">
        <v>225</v>
      </c>
      <c r="E161" t="s">
        <v>787</v>
      </c>
      <c r="F161" t="s">
        <v>788</v>
      </c>
      <c r="G161" t="s">
        <v>789</v>
      </c>
      <c r="H161" t="s">
        <v>790</v>
      </c>
      <c r="I161">
        <v>5110</v>
      </c>
      <c r="J161" t="str">
        <f t="shared" si="6"/>
        <v>R9,0000</v>
      </c>
      <c r="K161" s="16">
        <f t="shared" si="5"/>
        <v>9</v>
      </c>
    </row>
    <row r="162" spans="1:11" x14ac:dyDescent="0.3">
      <c r="A162" s="13">
        <v>0.48819444444444443</v>
      </c>
      <c r="C162" t="s">
        <v>791</v>
      </c>
      <c r="E162" t="s">
        <v>792</v>
      </c>
      <c r="F162" t="s">
        <v>788</v>
      </c>
      <c r="G162" t="s">
        <v>793</v>
      </c>
      <c r="H162" t="s">
        <v>794</v>
      </c>
      <c r="I162">
        <v>3</v>
      </c>
      <c r="J162" t="str">
        <f>SUBSTITUTE(E206,".",",")</f>
        <v>R8,6000</v>
      </c>
      <c r="K162" s="16">
        <f t="shared" si="5"/>
        <v>8.6</v>
      </c>
    </row>
    <row r="163" spans="1:11" x14ac:dyDescent="0.3">
      <c r="A163" s="13">
        <v>0.74236111111111114</v>
      </c>
      <c r="C163" t="s">
        <v>795</v>
      </c>
      <c r="E163" t="s">
        <v>796</v>
      </c>
      <c r="F163" t="s">
        <v>223</v>
      </c>
      <c r="G163" t="s">
        <v>238</v>
      </c>
      <c r="H163" t="s">
        <v>797</v>
      </c>
      <c r="I163">
        <v>12</v>
      </c>
    </row>
    <row r="164" spans="1:11" x14ac:dyDescent="0.3">
      <c r="A164" s="13">
        <v>0.77569444444444446</v>
      </c>
      <c r="C164" t="s">
        <v>798</v>
      </c>
      <c r="E164" t="s">
        <v>799</v>
      </c>
      <c r="F164" t="s">
        <v>800</v>
      </c>
      <c r="G164" t="s">
        <v>801</v>
      </c>
      <c r="H164" t="s">
        <v>802</v>
      </c>
      <c r="I164">
        <v>13</v>
      </c>
    </row>
    <row r="165" spans="1:11" x14ac:dyDescent="0.3">
      <c r="A165" s="13">
        <v>0.78333333333333333</v>
      </c>
      <c r="C165" t="s">
        <v>226</v>
      </c>
      <c r="E165" t="s">
        <v>803</v>
      </c>
      <c r="F165" t="s">
        <v>804</v>
      </c>
      <c r="G165" t="s">
        <v>805</v>
      </c>
      <c r="H165" t="s">
        <v>806</v>
      </c>
      <c r="I165">
        <v>41</v>
      </c>
    </row>
    <row r="166" spans="1:11" x14ac:dyDescent="0.3">
      <c r="A166" s="13">
        <v>0.77500000000000002</v>
      </c>
      <c r="C166" t="s">
        <v>807</v>
      </c>
      <c r="E166" t="s">
        <v>808</v>
      </c>
      <c r="F166" t="s">
        <v>386</v>
      </c>
      <c r="G166" t="s">
        <v>809</v>
      </c>
      <c r="H166" t="s">
        <v>810</v>
      </c>
      <c r="I166">
        <v>182</v>
      </c>
    </row>
    <row r="167" spans="1:11" x14ac:dyDescent="0.3">
      <c r="A167" s="13">
        <v>0.77708333333333324</v>
      </c>
      <c r="C167" t="s">
        <v>227</v>
      </c>
      <c r="E167" t="s">
        <v>811</v>
      </c>
      <c r="F167" t="s">
        <v>812</v>
      </c>
      <c r="G167" t="s">
        <v>813</v>
      </c>
      <c r="H167" t="s">
        <v>814</v>
      </c>
      <c r="I167">
        <v>80</v>
      </c>
    </row>
    <row r="168" spans="1:11" x14ac:dyDescent="0.3">
      <c r="A168" s="13">
        <v>0.78402777777777777</v>
      </c>
      <c r="C168" t="s">
        <v>5</v>
      </c>
      <c r="E168" t="s">
        <v>815</v>
      </c>
      <c r="F168" t="s">
        <v>816</v>
      </c>
      <c r="G168" t="s">
        <v>817</v>
      </c>
      <c r="H168" t="s">
        <v>818</v>
      </c>
      <c r="I168">
        <v>11586</v>
      </c>
    </row>
    <row r="169" spans="1:11" x14ac:dyDescent="0.3">
      <c r="A169" s="13">
        <v>0.78125</v>
      </c>
      <c r="C169" t="s">
        <v>229</v>
      </c>
      <c r="E169" t="s">
        <v>819</v>
      </c>
      <c r="F169" t="s">
        <v>820</v>
      </c>
      <c r="G169" t="s">
        <v>821</v>
      </c>
      <c r="H169" t="s">
        <v>822</v>
      </c>
      <c r="I169">
        <v>5240</v>
      </c>
    </row>
    <row r="170" spans="1:11" x14ac:dyDescent="0.3">
      <c r="A170" s="13">
        <v>0.66319444444444442</v>
      </c>
      <c r="C170" t="s">
        <v>823</v>
      </c>
      <c r="E170" t="s">
        <v>824</v>
      </c>
      <c r="F170" t="s">
        <v>237</v>
      </c>
      <c r="G170" t="s">
        <v>825</v>
      </c>
      <c r="H170" t="s">
        <v>826</v>
      </c>
      <c r="I170">
        <v>1</v>
      </c>
    </row>
    <row r="171" spans="1:11" x14ac:dyDescent="0.3">
      <c r="A171" s="13">
        <v>0.4826388888888889</v>
      </c>
      <c r="C171" t="s">
        <v>827</v>
      </c>
      <c r="E171" t="s">
        <v>828</v>
      </c>
      <c r="F171" t="s">
        <v>829</v>
      </c>
      <c r="G171" t="s">
        <v>683</v>
      </c>
      <c r="H171" t="s">
        <v>830</v>
      </c>
      <c r="I171">
        <v>1</v>
      </c>
    </row>
    <row r="172" spans="1:11" x14ac:dyDescent="0.3">
      <c r="A172" s="13">
        <v>0.78333333333333333</v>
      </c>
      <c r="C172" t="s">
        <v>230</v>
      </c>
      <c r="E172" t="s">
        <v>231</v>
      </c>
      <c r="F172" t="s">
        <v>232</v>
      </c>
      <c r="G172" t="s">
        <v>233</v>
      </c>
      <c r="H172" t="s">
        <v>831</v>
      </c>
      <c r="I172">
        <v>894</v>
      </c>
    </row>
    <row r="173" spans="1:11" x14ac:dyDescent="0.3">
      <c r="A173" s="13">
        <v>0.78194444444444444</v>
      </c>
      <c r="C173" t="s">
        <v>234</v>
      </c>
      <c r="E173" t="s">
        <v>832</v>
      </c>
      <c r="F173" t="s">
        <v>833</v>
      </c>
      <c r="G173" t="s">
        <v>568</v>
      </c>
      <c r="H173" t="s">
        <v>834</v>
      </c>
      <c r="I173">
        <v>6910</v>
      </c>
    </row>
    <row r="174" spans="1:11" x14ac:dyDescent="0.3">
      <c r="A174" s="13">
        <v>0.78263888888888899</v>
      </c>
      <c r="C174" t="s">
        <v>235</v>
      </c>
      <c r="E174" t="s">
        <v>835</v>
      </c>
      <c r="F174" t="s">
        <v>836</v>
      </c>
      <c r="G174" t="s">
        <v>837</v>
      </c>
      <c r="H174" t="s">
        <v>838</v>
      </c>
      <c r="I174">
        <v>8365</v>
      </c>
    </row>
    <row r="175" spans="1:11" x14ac:dyDescent="0.3">
      <c r="A175" s="13">
        <v>0.77708333333333324</v>
      </c>
      <c r="C175" t="s">
        <v>236</v>
      </c>
      <c r="E175" t="s">
        <v>839</v>
      </c>
      <c r="F175" t="s">
        <v>648</v>
      </c>
      <c r="G175" t="s">
        <v>185</v>
      </c>
      <c r="H175" t="s">
        <v>840</v>
      </c>
      <c r="I175">
        <v>45</v>
      </c>
    </row>
    <row r="176" spans="1:11" x14ac:dyDescent="0.3">
      <c r="A176" s="13">
        <v>0.78402777777777777</v>
      </c>
      <c r="C176" t="s">
        <v>31</v>
      </c>
      <c r="E176" t="s">
        <v>239</v>
      </c>
      <c r="F176" t="s">
        <v>240</v>
      </c>
      <c r="G176" t="s">
        <v>406</v>
      </c>
      <c r="H176" t="s">
        <v>841</v>
      </c>
      <c r="I176">
        <v>369</v>
      </c>
    </row>
    <row r="177" spans="1:9" x14ac:dyDescent="0.3">
      <c r="A177" s="13">
        <v>0.75</v>
      </c>
      <c r="C177" t="s">
        <v>842</v>
      </c>
      <c r="E177" t="s">
        <v>843</v>
      </c>
      <c r="F177" t="s">
        <v>114</v>
      </c>
      <c r="G177" t="s">
        <v>844</v>
      </c>
      <c r="H177" t="s">
        <v>845</v>
      </c>
      <c r="I177">
        <v>5</v>
      </c>
    </row>
    <row r="178" spans="1:9" x14ac:dyDescent="0.3">
      <c r="A178" s="13">
        <v>0.77708333333333324</v>
      </c>
      <c r="C178" t="s">
        <v>241</v>
      </c>
      <c r="E178" t="s">
        <v>242</v>
      </c>
      <c r="F178" t="s">
        <v>63</v>
      </c>
      <c r="G178" t="s">
        <v>64</v>
      </c>
      <c r="H178" t="s">
        <v>846</v>
      </c>
      <c r="I178">
        <v>104</v>
      </c>
    </row>
    <row r="179" spans="1:9" x14ac:dyDescent="0.3">
      <c r="A179" s="13">
        <v>0.76527777777777783</v>
      </c>
      <c r="C179" t="s">
        <v>36</v>
      </c>
      <c r="E179" t="s">
        <v>847</v>
      </c>
      <c r="F179" t="s">
        <v>257</v>
      </c>
      <c r="G179" t="s">
        <v>848</v>
      </c>
      <c r="H179" t="s">
        <v>849</v>
      </c>
      <c r="I179">
        <v>5</v>
      </c>
    </row>
    <row r="180" spans="1:9" x14ac:dyDescent="0.3">
      <c r="A180" s="13">
        <v>0.56666666666666665</v>
      </c>
      <c r="C180" t="s">
        <v>243</v>
      </c>
      <c r="E180" t="s">
        <v>244</v>
      </c>
      <c r="F180" t="s">
        <v>81</v>
      </c>
      <c r="G180" t="s">
        <v>245</v>
      </c>
      <c r="H180" t="s">
        <v>850</v>
      </c>
      <c r="I180">
        <v>6</v>
      </c>
    </row>
    <row r="181" spans="1:9" x14ac:dyDescent="0.3">
      <c r="A181" s="13">
        <v>0.77222222222222225</v>
      </c>
      <c r="C181" t="s">
        <v>246</v>
      </c>
      <c r="E181" t="s">
        <v>851</v>
      </c>
      <c r="F181" t="s">
        <v>852</v>
      </c>
      <c r="G181" t="s">
        <v>853</v>
      </c>
      <c r="H181" t="s">
        <v>854</v>
      </c>
      <c r="I181">
        <v>15</v>
      </c>
    </row>
    <row r="182" spans="1:9" x14ac:dyDescent="0.3">
      <c r="A182" s="13">
        <v>0.78125</v>
      </c>
      <c r="C182" t="s">
        <v>247</v>
      </c>
      <c r="E182" t="s">
        <v>855</v>
      </c>
      <c r="F182" t="s">
        <v>314</v>
      </c>
      <c r="G182" t="s">
        <v>856</v>
      </c>
      <c r="H182" t="s">
        <v>857</v>
      </c>
      <c r="I182">
        <v>14</v>
      </c>
    </row>
    <row r="183" spans="1:9" x14ac:dyDescent="0.3">
      <c r="A183" s="13">
        <v>0.77708333333333324</v>
      </c>
      <c r="C183" t="s">
        <v>248</v>
      </c>
      <c r="E183" t="s">
        <v>249</v>
      </c>
      <c r="F183" t="s">
        <v>101</v>
      </c>
      <c r="G183" t="s">
        <v>250</v>
      </c>
      <c r="H183" t="s">
        <v>858</v>
      </c>
      <c r="I183">
        <v>302</v>
      </c>
    </row>
    <row r="184" spans="1:9" x14ac:dyDescent="0.3">
      <c r="A184" s="13">
        <v>0.78125</v>
      </c>
      <c r="C184" t="s">
        <v>251</v>
      </c>
      <c r="E184" t="s">
        <v>859</v>
      </c>
      <c r="F184" t="s">
        <v>299</v>
      </c>
      <c r="G184" t="s">
        <v>58</v>
      </c>
      <c r="H184" t="s">
        <v>860</v>
      </c>
      <c r="I184">
        <v>428</v>
      </c>
    </row>
    <row r="185" spans="1:9" x14ac:dyDescent="0.3">
      <c r="A185" s="13">
        <v>0.77500000000000002</v>
      </c>
      <c r="C185" t="s">
        <v>252</v>
      </c>
      <c r="E185" t="s">
        <v>861</v>
      </c>
      <c r="F185" t="s">
        <v>862</v>
      </c>
      <c r="G185" t="s">
        <v>195</v>
      </c>
      <c r="H185" t="s">
        <v>863</v>
      </c>
      <c r="I185">
        <v>51</v>
      </c>
    </row>
    <row r="186" spans="1:9" x14ac:dyDescent="0.3">
      <c r="A186" s="13">
        <v>0.78263888888888899</v>
      </c>
      <c r="C186" t="s">
        <v>253</v>
      </c>
      <c r="E186" t="s">
        <v>864</v>
      </c>
      <c r="F186" t="s">
        <v>865</v>
      </c>
      <c r="G186" t="s">
        <v>866</v>
      </c>
      <c r="H186" t="s">
        <v>867</v>
      </c>
      <c r="I186">
        <v>1222</v>
      </c>
    </row>
    <row r="187" spans="1:9" x14ac:dyDescent="0.3">
      <c r="A187" s="13">
        <v>0.75138888888888899</v>
      </c>
      <c r="C187" t="s">
        <v>254</v>
      </c>
      <c r="E187" t="s">
        <v>868</v>
      </c>
      <c r="F187" t="s">
        <v>63</v>
      </c>
      <c r="G187" t="s">
        <v>64</v>
      </c>
      <c r="H187" t="s">
        <v>869</v>
      </c>
      <c r="I187">
        <v>61</v>
      </c>
    </row>
    <row r="188" spans="1:9" x14ac:dyDescent="0.3">
      <c r="A188" s="13">
        <v>0.78125</v>
      </c>
      <c r="C188" t="s">
        <v>255</v>
      </c>
      <c r="E188" t="s">
        <v>870</v>
      </c>
      <c r="F188" t="s">
        <v>279</v>
      </c>
      <c r="G188" t="s">
        <v>871</v>
      </c>
      <c r="H188" t="s">
        <v>872</v>
      </c>
      <c r="I188">
        <v>1110</v>
      </c>
    </row>
    <row r="189" spans="1:9" x14ac:dyDescent="0.3">
      <c r="A189" s="13">
        <v>0.78125</v>
      </c>
      <c r="C189" t="s">
        <v>6</v>
      </c>
      <c r="E189" t="s">
        <v>873</v>
      </c>
      <c r="F189" t="s">
        <v>874</v>
      </c>
      <c r="G189" t="s">
        <v>875</v>
      </c>
      <c r="H189" t="s">
        <v>876</v>
      </c>
      <c r="I189">
        <v>1551</v>
      </c>
    </row>
    <row r="190" spans="1:9" x14ac:dyDescent="0.3">
      <c r="A190" s="13">
        <v>0.78402777777777777</v>
      </c>
      <c r="C190" t="s">
        <v>256</v>
      </c>
      <c r="E190" t="s">
        <v>877</v>
      </c>
      <c r="F190" t="s">
        <v>878</v>
      </c>
      <c r="G190" t="s">
        <v>879</v>
      </c>
      <c r="H190" t="s">
        <v>880</v>
      </c>
      <c r="I190">
        <v>4034</v>
      </c>
    </row>
    <row r="191" spans="1:9" x14ac:dyDescent="0.3">
      <c r="A191" s="13">
        <v>0.78333333333333333</v>
      </c>
      <c r="C191" t="s">
        <v>258</v>
      </c>
      <c r="E191" t="s">
        <v>881</v>
      </c>
      <c r="F191" t="s">
        <v>788</v>
      </c>
      <c r="G191" t="s">
        <v>882</v>
      </c>
      <c r="H191" t="s">
        <v>883</v>
      </c>
      <c r="I191">
        <v>28</v>
      </c>
    </row>
    <row r="192" spans="1:9" x14ac:dyDescent="0.3">
      <c r="A192" s="13">
        <v>0.78125</v>
      </c>
      <c r="C192" t="s">
        <v>884</v>
      </c>
      <c r="E192" t="s">
        <v>885</v>
      </c>
      <c r="F192" t="s">
        <v>282</v>
      </c>
      <c r="G192" t="s">
        <v>683</v>
      </c>
      <c r="H192" t="s">
        <v>886</v>
      </c>
      <c r="I192">
        <v>4</v>
      </c>
    </row>
    <row r="193" spans="1:9" x14ac:dyDescent="0.3">
      <c r="A193" s="13">
        <v>0.72499999999999998</v>
      </c>
      <c r="C193" t="s">
        <v>260</v>
      </c>
      <c r="E193" t="s">
        <v>887</v>
      </c>
      <c r="F193" t="s">
        <v>63</v>
      </c>
      <c r="G193" t="s">
        <v>64</v>
      </c>
      <c r="H193" t="s">
        <v>888</v>
      </c>
      <c r="I193">
        <v>15</v>
      </c>
    </row>
    <row r="194" spans="1:9" x14ac:dyDescent="0.3">
      <c r="A194" s="13">
        <v>0.78125</v>
      </c>
      <c r="C194" t="s">
        <v>261</v>
      </c>
      <c r="E194" t="s">
        <v>889</v>
      </c>
      <c r="F194" t="s">
        <v>648</v>
      </c>
      <c r="G194" t="s">
        <v>890</v>
      </c>
      <c r="H194" t="s">
        <v>891</v>
      </c>
      <c r="I194">
        <v>12</v>
      </c>
    </row>
    <row r="195" spans="1:9" x14ac:dyDescent="0.3">
      <c r="A195" s="13">
        <v>0.77638888888888891</v>
      </c>
      <c r="C195" t="s">
        <v>262</v>
      </c>
      <c r="E195" t="s">
        <v>892</v>
      </c>
      <c r="F195" t="s">
        <v>268</v>
      </c>
      <c r="G195" t="s">
        <v>893</v>
      </c>
      <c r="H195" t="s">
        <v>894</v>
      </c>
      <c r="I195">
        <v>121</v>
      </c>
    </row>
    <row r="196" spans="1:9" x14ac:dyDescent="0.3">
      <c r="A196" s="13">
        <v>0.77708333333333324</v>
      </c>
      <c r="C196" t="s">
        <v>895</v>
      </c>
      <c r="E196" t="s">
        <v>896</v>
      </c>
      <c r="F196" t="s">
        <v>575</v>
      </c>
      <c r="G196" t="s">
        <v>290</v>
      </c>
      <c r="H196" t="s">
        <v>897</v>
      </c>
      <c r="I196">
        <v>18</v>
      </c>
    </row>
    <row r="197" spans="1:9" x14ac:dyDescent="0.3">
      <c r="A197" s="13">
        <v>0.76111111111111107</v>
      </c>
      <c r="C197" t="s">
        <v>263</v>
      </c>
      <c r="E197" t="s">
        <v>898</v>
      </c>
      <c r="F197" t="s">
        <v>116</v>
      </c>
      <c r="G197" t="s">
        <v>266</v>
      </c>
      <c r="I197">
        <v>0</v>
      </c>
    </row>
    <row r="198" spans="1:9" x14ac:dyDescent="0.3">
      <c r="A198" s="13">
        <v>0.6333333333333333</v>
      </c>
      <c r="C198" t="s">
        <v>264</v>
      </c>
      <c r="E198" t="s">
        <v>106</v>
      </c>
      <c r="F198" t="s">
        <v>265</v>
      </c>
      <c r="G198" t="s">
        <v>266</v>
      </c>
      <c r="H198" t="s">
        <v>899</v>
      </c>
      <c r="I198">
        <v>11</v>
      </c>
    </row>
    <row r="199" spans="1:9" x14ac:dyDescent="0.3">
      <c r="A199" s="13">
        <v>0.68819444444444444</v>
      </c>
      <c r="C199" t="s">
        <v>267</v>
      </c>
      <c r="E199" t="s">
        <v>900</v>
      </c>
      <c r="F199" t="s">
        <v>107</v>
      </c>
      <c r="G199" t="s">
        <v>901</v>
      </c>
      <c r="H199" t="s">
        <v>902</v>
      </c>
      <c r="I199">
        <v>13</v>
      </c>
    </row>
    <row r="200" spans="1:9" x14ac:dyDescent="0.3">
      <c r="A200" s="13">
        <v>0.73472222222222217</v>
      </c>
      <c r="C200" t="s">
        <v>903</v>
      </c>
      <c r="E200" t="s">
        <v>904</v>
      </c>
      <c r="F200" t="s">
        <v>905</v>
      </c>
      <c r="G200" t="s">
        <v>906</v>
      </c>
      <c r="H200" t="s">
        <v>907</v>
      </c>
      <c r="I200">
        <v>33</v>
      </c>
    </row>
    <row r="201" spans="1:9" x14ac:dyDescent="0.3">
      <c r="A201" s="13">
        <v>0.76736111111111116</v>
      </c>
      <c r="C201" t="s">
        <v>908</v>
      </c>
      <c r="E201" t="s">
        <v>909</v>
      </c>
      <c r="F201" t="s">
        <v>268</v>
      </c>
      <c r="G201" t="s">
        <v>138</v>
      </c>
      <c r="H201" t="s">
        <v>910</v>
      </c>
      <c r="I201">
        <v>2</v>
      </c>
    </row>
    <row r="202" spans="1:9" x14ac:dyDescent="0.3">
      <c r="A202" s="13">
        <v>0.74791666666666667</v>
      </c>
      <c r="C202" t="s">
        <v>269</v>
      </c>
      <c r="E202" t="s">
        <v>911</v>
      </c>
      <c r="F202" t="s">
        <v>71</v>
      </c>
      <c r="G202" t="s">
        <v>912</v>
      </c>
      <c r="H202" t="s">
        <v>913</v>
      </c>
      <c r="I202">
        <v>6</v>
      </c>
    </row>
    <row r="203" spans="1:9" x14ac:dyDescent="0.3">
      <c r="A203" s="13">
        <v>0.78125</v>
      </c>
      <c r="C203" t="s">
        <v>271</v>
      </c>
      <c r="E203" t="s">
        <v>287</v>
      </c>
      <c r="F203" t="s">
        <v>288</v>
      </c>
      <c r="G203" t="s">
        <v>275</v>
      </c>
      <c r="H203" t="s">
        <v>914</v>
      </c>
      <c r="I203">
        <v>11</v>
      </c>
    </row>
    <row r="204" spans="1:9" x14ac:dyDescent="0.3">
      <c r="A204" s="13">
        <v>0.7284722222222223</v>
      </c>
      <c r="C204" t="s">
        <v>915</v>
      </c>
      <c r="E204" t="s">
        <v>916</v>
      </c>
      <c r="F204" t="s">
        <v>273</v>
      </c>
      <c r="G204" t="s">
        <v>917</v>
      </c>
      <c r="H204" t="s">
        <v>918</v>
      </c>
      <c r="I204">
        <v>2</v>
      </c>
    </row>
    <row r="205" spans="1:9" x14ac:dyDescent="0.3">
      <c r="A205" s="13">
        <v>0.77708333333333324</v>
      </c>
      <c r="C205" t="s">
        <v>272</v>
      </c>
      <c r="E205" t="s">
        <v>919</v>
      </c>
      <c r="F205" t="s">
        <v>237</v>
      </c>
      <c r="G205" t="s">
        <v>97</v>
      </c>
      <c r="H205" t="s">
        <v>920</v>
      </c>
      <c r="I205">
        <v>5</v>
      </c>
    </row>
    <row r="206" spans="1:9" x14ac:dyDescent="0.3">
      <c r="A206" s="13">
        <v>0.58750000000000002</v>
      </c>
      <c r="C206" t="s">
        <v>921</v>
      </c>
      <c r="E206" t="s">
        <v>922</v>
      </c>
      <c r="F206" t="s">
        <v>63</v>
      </c>
      <c r="G206" t="s">
        <v>64</v>
      </c>
      <c r="H206" t="s">
        <v>923</v>
      </c>
      <c r="I206">
        <v>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27.09</vt:lpstr>
      <vt:lpstr>Диверсификация</vt:lpstr>
      <vt:lpstr>Котировки</vt:lpstr>
      <vt:lpstr>Котировки!market.asp?name_micex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2018-10-01T19:45:57Z</dcterms:modified>
</cp:coreProperties>
</file>