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Радиаторы">Радиаторы!$A$4:INDEX(Радиаторы!$A:$A,COUNTA(Радиаторы!$A:$A)+1)</definedName>
  </definedNames>
  <calcPr calcId="152511"/>
</workbook>
</file>

<file path=xl/calcChain.xml><?xml version="1.0" encoding="utf-8"?>
<calcChain xmlns="http://schemas.openxmlformats.org/spreadsheetml/2006/main">
  <c r="E15" i="1" l="1"/>
  <c r="E13" i="1"/>
  <c r="E16" i="1" l="1"/>
  <c r="E19" i="1" l="1"/>
  <c r="E18" i="1"/>
  <c r="E17" i="1"/>
  <c r="J6" i="1" l="1"/>
  <c r="J7" i="1" s="1"/>
  <c r="J8" i="1" s="1"/>
  <c r="E14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<sst xmlns="http://schemas.openxmlformats.org/spreadsheetml/2006/main" count="126" uniqueCount="76">
  <si>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</si>
  <si>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</si>
  <si>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</si>
  <si>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</si>
  <si>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</si>
  <si>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</si>
  <si>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</si>
  <si>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</si>
  <si>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</si>
  <si>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</si>
  <si>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</si>
  <si>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</si>
  <si>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</si>
  <si>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</si>
  <si>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</si>
  <si>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</si>
  <si>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</si>
  <si>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</si>
  <si>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</si>
  <si>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</si>
  <si>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</si>
  <si>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</si>
  <si>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</si>
  <si>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</si>
  <si>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</si>
  <si>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</si>
  <si>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</si>
  <si>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Объем помещения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</si>
  <si>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</si>
  <si>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</si>
  <si>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</si>
  <si>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</si>
  <si>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</si>
  <si>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</si>
  <si>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</si>
  <si>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</si>
  <si>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</si>
  <si>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</si>
  <si>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</si>
  <si>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</si>
  <si>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</si>
  <si>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</si>
  <si>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</si>
  <si>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</si>
  <si>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</si>
  <si>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</si>
  <si>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</si>
  <si>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</si>
  <si>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</si>
  <si>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</si>
  <si>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</si>
  <si>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</si>
  <si>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</si>
  <si>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</si>
  <si>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</si>
  <si>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</si>
  <si>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</si>
  <si>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</si>
  <si>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</si>
  <si>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</si>
  <si>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</si>
  <si>
    <t>Критерий</t>
  </si>
  <si>
    <t>Поиск модели радиатора по характеристикам</t>
  </si>
  <si>
    <t>― отсеить по теплоотдачи (≥ больше, равно)</t>
  </si>
  <si>
    <t>― отсеить по весу (≤ меньше, равно)</t>
  </si>
  <si>
    <t>― отсеить по габаритам (≤ меньше, равно)</t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</si>
  <si>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отсеить по объему (≤ меньше, равно)</t>
    </r>
  </si>
  <si>
    <t>Royal Thermo: Biliner Alum 500/87 (алюминиевый)</t>
  </si>
  <si>
    <t>Rommer: Optima 500/78 (алюминиевый)</t>
  </si>
  <si>
    <t>Rommer: Plus 500/96 (алюминиевый)</t>
  </si>
  <si>
    <t>Rommer: Profi 500/80 (алюминиевый)</t>
  </si>
  <si>
    <t>Rommer: Optima Bm 500/78 (биметаллический)</t>
  </si>
  <si>
    <t>Rommer: Profi Bm 500/80 (биметаллический)</t>
  </si>
  <si>
    <r>
      <t>Royal Thermo: Painoforte Tower 500/100 '</t>
    </r>
    <r>
      <rPr>
        <b/>
        <sz val="11"/>
        <color theme="1"/>
        <rFont val="Times New Roman"/>
        <family val="1"/>
        <charset val="204"/>
      </rPr>
      <t>18 сек</t>
    </r>
    <r>
      <rPr>
        <sz val="11"/>
        <color theme="1"/>
        <rFont val="Times New Roman"/>
        <family val="1"/>
        <charset val="204"/>
      </rPr>
      <t>' (биметаллический)</t>
    </r>
  </si>
  <si>
    <r>
      <t>Royal Thermo: Painoforte Tower 500/100 '</t>
    </r>
    <r>
      <rPr>
        <b/>
        <sz val="11"/>
        <color theme="1"/>
        <rFont val="Times New Roman"/>
        <family val="1"/>
        <charset val="204"/>
      </rPr>
      <t>22 сек</t>
    </r>
    <r>
      <rPr>
        <sz val="11"/>
        <color theme="1"/>
        <rFont val="Times New Roman"/>
        <family val="1"/>
        <charset val="204"/>
      </rPr>
      <t>' (биметаллический)</t>
    </r>
  </si>
  <si>
    <t>Royal Thermo: Painoforte Tower 500/100 '18 сек' (биметаллический)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</si>
</sst>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&quot;-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0" xfId="0" applyFill="1"/>
    <xf numFmtId="0" fontId="0" fillId="0" borderId="0" xfId="0" applyFill="1"/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0" xfId="0" applyFont="1" applyFill="1" applyBorder="1"/>
    <xf numFmtId="0" fontId="1" fillId="0" borderId="16" xfId="0" applyFont="1" applyBorder="1"/>
    <xf numFmtId="0" fontId="1" fillId="0" borderId="18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6"/>
  <sheetViews>
    <sheetView tabSelected="1" workbookViewId="0">
      <selection activeCell="D26" sqref="D26"/>
    </sheetView>
  </sheetViews>
  <sheetFormatPr defaultRowHeight="15" x14ac:dyDescent="0.25"/>
  <cols>
    <col min="1" max="3" width="9.7109375" style="1" customWidth="1"/>
    <col min="4" max="5" width="10.7109375" style="1" customWidth="1"/>
    <col min="6" max="7" width="10.42578125" style="1" customWidth="1"/>
    <col min="8" max="15" width="9.7109375" style="1" customWidth="1"/>
    <col min="16" max="16384" width="9.140625" style="1"/>
  </cols>
  <sheetData>
    <row r="1" spans="1:15" ht="18.75" customHeight="1" x14ac:dyDescent="0.25">
      <c r="A1" s="67" t="s">
        <v>0</v>
      </c>
      <c r="B1" s="68"/>
      <c r="C1" s="68"/>
      <c r="D1" s="68"/>
      <c r="E1" s="68"/>
      <c r="F1" s="68"/>
      <c r="G1" s="69"/>
      <c r="H1" s="64" t="s">
        <v>10</v>
      </c>
      <c r="I1" s="65"/>
      <c r="J1" s="65"/>
      <c r="K1" s="65"/>
      <c r="L1" s="65"/>
      <c r="M1" s="65"/>
      <c r="N1" s="65"/>
      <c r="O1" s="66"/>
    </row>
    <row r="2" spans="1:15" ht="15.75" customHeight="1" thickBot="1" x14ac:dyDescent="0.3">
      <c r="A2" s="72" t="s">
        <v>27</v>
      </c>
      <c r="B2" s="73"/>
      <c r="C2" s="73"/>
      <c r="D2" s="73"/>
      <c r="E2" s="73"/>
      <c r="F2" s="73"/>
      <c r="G2" s="74"/>
      <c r="H2" s="13"/>
      <c r="I2" s="14"/>
      <c r="J2" s="14"/>
      <c r="K2" s="14"/>
      <c r="L2" s="14"/>
      <c r="M2" s="14"/>
      <c r="N2" s="14"/>
      <c r="O2" s="29"/>
    </row>
    <row r="3" spans="1:15" ht="18.75" x14ac:dyDescent="0.25">
      <c r="A3" s="75" t="s">
        <v>28</v>
      </c>
      <c r="B3" s="76"/>
      <c r="C3" s="76"/>
      <c r="D3" s="77"/>
      <c r="E3" s="82" t="s">
        <v>29</v>
      </c>
      <c r="F3" s="83"/>
      <c r="G3" s="84"/>
      <c r="H3" s="16"/>
      <c r="I3" s="17" t="s">
        <v>11</v>
      </c>
      <c r="J3" s="3">
        <v>93</v>
      </c>
      <c r="K3" s="43" t="s">
        <v>26</v>
      </c>
      <c r="L3" s="61" t="s">
        <v>17</v>
      </c>
      <c r="M3" s="61"/>
      <c r="N3" s="61"/>
      <c r="O3" s="62"/>
    </row>
    <row r="4" spans="1:15" ht="18.75" x14ac:dyDescent="0.25">
      <c r="A4" s="78" t="s">
        <v>3</v>
      </c>
      <c r="B4" s="79"/>
      <c r="C4" s="3">
        <v>2</v>
      </c>
      <c r="D4" s="27" t="s">
        <v>23</v>
      </c>
      <c r="E4" s="60" t="s">
        <v>6</v>
      </c>
      <c r="F4" s="3">
        <v>25.6</v>
      </c>
      <c r="G4" s="27" t="s">
        <v>24</v>
      </c>
      <c r="H4" s="16"/>
      <c r="I4" s="17" t="s">
        <v>12</v>
      </c>
      <c r="J4" s="3">
        <v>68</v>
      </c>
      <c r="K4" s="43" t="s">
        <v>26</v>
      </c>
      <c r="L4" s="61" t="s">
        <v>18</v>
      </c>
      <c r="M4" s="61"/>
      <c r="N4" s="61"/>
      <c r="O4" s="62"/>
    </row>
    <row r="5" spans="1:15" ht="19.5" thickBot="1" x14ac:dyDescent="0.3">
      <c r="A5" s="80" t="s">
        <v>2</v>
      </c>
      <c r="B5" s="81"/>
      <c r="C5" s="32">
        <v>6</v>
      </c>
      <c r="D5" s="33" t="s">
        <v>23</v>
      </c>
      <c r="E5" s="6"/>
      <c r="F5" s="7"/>
      <c r="G5" s="8"/>
      <c r="H5" s="16"/>
      <c r="I5" s="17" t="s">
        <v>15</v>
      </c>
      <c r="J5" s="3">
        <v>23</v>
      </c>
      <c r="K5" s="43" t="s">
        <v>26</v>
      </c>
      <c r="L5" s="61" t="s">
        <v>19</v>
      </c>
      <c r="M5" s="61"/>
      <c r="N5" s="61"/>
      <c r="O5" s="62"/>
    </row>
    <row r="6" spans="1:15" ht="18.75" x14ac:dyDescent="0.25">
      <c r="A6" s="79" t="s">
        <v>1</v>
      </c>
      <c r="B6" s="79"/>
      <c r="C6" s="3">
        <v>3</v>
      </c>
      <c r="D6" s="26" t="s">
        <v>23</v>
      </c>
      <c r="E6" s="15"/>
      <c r="F6" s="28"/>
      <c r="G6" s="15"/>
      <c r="H6" s="16"/>
      <c r="I6" s="17" t="s">
        <v>16</v>
      </c>
      <c r="J6" s="4">
        <f>(J3+J4)/2</f>
        <v>80.5</v>
      </c>
      <c r="K6" s="43" t="s">
        <v>26</v>
      </c>
      <c r="L6" s="61" t="s">
        <v>20</v>
      </c>
      <c r="M6" s="61"/>
      <c r="N6" s="61"/>
      <c r="O6" s="62"/>
    </row>
    <row r="7" spans="1:15" ht="18" x14ac:dyDescent="0.25">
      <c r="A7" s="15"/>
      <c r="B7" s="5" t="s">
        <v>4</v>
      </c>
      <c r="C7" s="31">
        <f>C4*C5*C6</f>
        <v>36</v>
      </c>
      <c r="D7" s="26" t="s">
        <v>25</v>
      </c>
      <c r="E7" s="5" t="s">
        <v>4</v>
      </c>
      <c r="F7" s="31">
        <f>F4*C6</f>
        <v>76.800000000000011</v>
      </c>
      <c r="G7" s="26" t="s">
        <v>25</v>
      </c>
      <c r="H7" s="16"/>
      <c r="I7" s="18" t="s">
        <v>13</v>
      </c>
      <c r="J7" s="4">
        <f>J6-J5</f>
        <v>57.5</v>
      </c>
      <c r="K7" s="43" t="s">
        <v>26</v>
      </c>
      <c r="L7" s="61" t="s">
        <v>21</v>
      </c>
      <c r="M7" s="61"/>
      <c r="N7" s="61"/>
      <c r="O7" s="62"/>
    </row>
    <row r="8" spans="1:15" ht="15.75" x14ac:dyDescent="0.25">
      <c r="A8" s="15"/>
      <c r="B8" s="15"/>
      <c r="C8" s="15"/>
      <c r="D8" s="15"/>
      <c r="E8" s="15"/>
      <c r="F8" s="15"/>
      <c r="G8" s="15"/>
      <c r="H8" s="16"/>
      <c r="I8" s="17" t="s">
        <v>14</v>
      </c>
      <c r="J8" s="30">
        <f>INDEX('Поправочный коэффициент'!B3:BO3,MATCH('Расчет температурного режима'!J7,'Поправочный коэффициент'!B2:BO2,0))</f>
        <v>0.77500000000000002</v>
      </c>
      <c r="K8" s="28"/>
      <c r="L8" s="61" t="s">
        <v>22</v>
      </c>
      <c r="M8" s="61"/>
      <c r="N8" s="61"/>
      <c r="O8" s="62"/>
    </row>
    <row r="9" spans="1:15" ht="15.75" thickBot="1" x14ac:dyDescent="0.3">
      <c r="A9" s="6"/>
      <c r="B9" s="7"/>
      <c r="C9" s="7"/>
      <c r="D9" s="7"/>
      <c r="E9" s="7"/>
      <c r="F9" s="7"/>
      <c r="G9" s="8"/>
      <c r="H9" s="19"/>
      <c r="I9" s="20"/>
      <c r="J9" s="20"/>
      <c r="K9" s="20"/>
      <c r="L9" s="20"/>
      <c r="M9" s="20"/>
      <c r="N9" s="20"/>
      <c r="O9" s="8"/>
    </row>
    <row r="10" spans="1:15" ht="15.75" thickBot="1" x14ac:dyDescent="0.3"/>
    <row r="11" spans="1:15" ht="15.75" x14ac:dyDescent="0.25">
      <c r="A11" s="70" t="s">
        <v>75</v>
      </c>
      <c r="B11" s="71"/>
      <c r="C11" s="71"/>
      <c r="D11" s="71"/>
      <c r="E11" s="71"/>
      <c r="F11" s="71"/>
      <c r="G11" s="71"/>
      <c r="H11" s="85" t="s">
        <v>62</v>
      </c>
      <c r="I11" s="86"/>
      <c r="J11" s="86"/>
      <c r="K11" s="86"/>
      <c r="L11" s="86"/>
      <c r="M11" s="86"/>
      <c r="N11" s="87"/>
    </row>
    <row r="12" spans="1:15" x14ac:dyDescent="0.25">
      <c r="A12" s="90" t="s">
        <v>38</v>
      </c>
      <c r="B12" s="91"/>
      <c r="C12" s="91"/>
      <c r="D12" s="91"/>
      <c r="E12" s="91" t="s">
        <v>39</v>
      </c>
      <c r="F12" s="91"/>
      <c r="G12" s="56" t="s">
        <v>40</v>
      </c>
      <c r="H12" s="57" t="s">
        <v>61</v>
      </c>
      <c r="I12" s="51" t="s">
        <v>40</v>
      </c>
      <c r="J12" s="91" t="s">
        <v>38</v>
      </c>
      <c r="K12" s="91"/>
      <c r="L12" s="91"/>
      <c r="M12" s="91"/>
      <c r="N12" s="94"/>
    </row>
    <row r="13" spans="1:15" x14ac:dyDescent="0.25">
      <c r="A13" s="63" t="s">
        <v>31</v>
      </c>
      <c r="B13" s="61"/>
      <c r="C13" s="61"/>
      <c r="D13" s="61"/>
      <c r="E13" s="79">
        <f>SUMPRODUCT(Радиаторы!B$4:F$99*(Радиаторы!A$4:A$99=A$11)*ISNUMBER(SEARCH(LEFTB(A13,6),Радиаторы!B$2:F$2)))</f>
        <v>2150</v>
      </c>
      <c r="F13" s="79"/>
      <c r="G13" s="54" t="s">
        <v>5</v>
      </c>
      <c r="H13" s="58"/>
      <c r="I13" s="54" t="s">
        <v>5</v>
      </c>
      <c r="J13" s="61" t="s">
        <v>63</v>
      </c>
      <c r="K13" s="61"/>
      <c r="L13" s="61"/>
      <c r="M13" s="61"/>
      <c r="N13" s="62"/>
    </row>
    <row r="14" spans="1:15" x14ac:dyDescent="0.25">
      <c r="A14" s="63" t="s">
        <v>37</v>
      </c>
      <c r="B14" s="61"/>
      <c r="C14" s="61"/>
      <c r="D14" s="61"/>
      <c r="E14" s="92">
        <f>E13*J8</f>
        <v>1666.25</v>
      </c>
      <c r="F14" s="92"/>
      <c r="G14" s="54" t="s">
        <v>5</v>
      </c>
      <c r="H14" s="52"/>
      <c r="I14" s="53"/>
      <c r="J14" s="53"/>
      <c r="K14" s="28"/>
      <c r="L14" s="28"/>
      <c r="M14" s="28"/>
      <c r="N14" s="29"/>
    </row>
    <row r="15" spans="1:15" x14ac:dyDescent="0.25">
      <c r="A15" s="63" t="s">
        <v>32</v>
      </c>
      <c r="B15" s="61"/>
      <c r="C15" s="61"/>
      <c r="D15" s="61"/>
      <c r="E15" s="79">
        <f>SUMPRODUCT(Радиаторы!B$4:F$99*(Радиаторы!A$4:A$99=A$11)*ISNUMBER(SEARCH(LEFTB(A15,6),Радиаторы!B$2:F$2)))</f>
        <v>30</v>
      </c>
      <c r="F15" s="79"/>
      <c r="G15" s="54" t="s">
        <v>41</v>
      </c>
      <c r="H15" s="52"/>
      <c r="I15" s="53"/>
      <c r="J15" s="53"/>
      <c r="K15" s="28"/>
      <c r="L15" s="28"/>
      <c r="M15" s="28"/>
      <c r="N15" s="29"/>
    </row>
    <row r="16" spans="1:15" x14ac:dyDescent="0.25">
      <c r="A16" s="63" t="s">
        <v>33</v>
      </c>
      <c r="B16" s="61"/>
      <c r="C16" s="61"/>
      <c r="D16" s="61"/>
      <c r="E16" s="79">
        <f>SUMPRODUCT(Радиаторы!B$4:F$100*(Радиаторы!A$4:A$100=A$11)*ISNUMBER(SEARCH(LEFTB(A16,6),Радиаторы!B$2:F$2)))</f>
        <v>45</v>
      </c>
      <c r="F16" s="79"/>
      <c r="G16" s="54" t="s">
        <v>41</v>
      </c>
      <c r="H16" s="52"/>
      <c r="I16" s="53"/>
      <c r="J16" s="53"/>
      <c r="K16" s="28"/>
      <c r="L16" s="28"/>
      <c r="M16" s="28"/>
      <c r="N16" s="29"/>
    </row>
    <row r="17" spans="1:14" x14ac:dyDescent="0.25">
      <c r="A17" s="63" t="s">
        <v>34</v>
      </c>
      <c r="B17" s="61"/>
      <c r="C17" s="61"/>
      <c r="D17" s="61"/>
      <c r="E17" s="79">
        <f>SUMPRODUCT(Радиаторы!B$4:F$100*(Радиаторы!A$4:A$100=A$11)*ISNUMBER(SEARCH(LEFTB(A17,6),Радиаторы!B$2:F$2)))</f>
        <v>39.6</v>
      </c>
      <c r="F17" s="79"/>
      <c r="G17" s="54" t="s">
        <v>42</v>
      </c>
      <c r="H17" s="57"/>
      <c r="I17" s="54" t="s">
        <v>42</v>
      </c>
      <c r="J17" s="61" t="s">
        <v>64</v>
      </c>
      <c r="K17" s="61"/>
      <c r="L17" s="61"/>
      <c r="M17" s="61"/>
      <c r="N17" s="62"/>
    </row>
    <row r="18" spans="1:14" x14ac:dyDescent="0.25">
      <c r="A18" s="63" t="s">
        <v>35</v>
      </c>
      <c r="B18" s="61"/>
      <c r="C18" s="61"/>
      <c r="D18" s="61"/>
      <c r="E18" s="106">
        <f>SUMPRODUCT(Радиаторы!B$4:F$100*(Радиаторы!A$4:A$100=A$11)*ISNUMBER(SEARCH(LEFTB(A18,6),Радиаторы!B$2:F$2)))</f>
        <v>0</v>
      </c>
      <c r="F18" s="106"/>
      <c r="G18" s="54" t="s">
        <v>43</v>
      </c>
      <c r="H18" s="57"/>
      <c r="I18" s="54" t="s">
        <v>43</v>
      </c>
      <c r="J18" s="61" t="s">
        <v>66</v>
      </c>
      <c r="K18" s="61"/>
      <c r="L18" s="61"/>
      <c r="M18" s="61"/>
      <c r="N18" s="62"/>
    </row>
    <row r="19" spans="1:14" ht="15.75" thickBot="1" x14ac:dyDescent="0.3">
      <c r="A19" s="88" t="s">
        <v>36</v>
      </c>
      <c r="B19" s="89"/>
      <c r="C19" s="89"/>
      <c r="D19" s="89"/>
      <c r="E19" s="81" t="str">
        <f>SUMPRODUCT(Радиаторы!G4:G100*(Радиаторы!A4:A100=A$11))&amp;"x"&amp;SUMPRODUCT(Радиаторы!I4:I100*(Радиаторы!A$4:A$100=A$11))&amp;"x"&amp;SUMPRODUCT(Радиаторы!K4:K100*(Радиаторы!A$4:A$100=A$11))</f>
        <v>1440x591x100</v>
      </c>
      <c r="F19" s="81"/>
      <c r="G19" s="55" t="s">
        <v>44</v>
      </c>
      <c r="H19" s="59"/>
      <c r="I19" s="55" t="s">
        <v>44</v>
      </c>
      <c r="J19" s="89" t="s">
        <v>65</v>
      </c>
      <c r="K19" s="89"/>
      <c r="L19" s="89"/>
      <c r="M19" s="89"/>
      <c r="N19" s="93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37">
    <mergeCell ref="H11:N11"/>
    <mergeCell ref="A16:D16"/>
    <mergeCell ref="A17:D17"/>
    <mergeCell ref="A18:D18"/>
    <mergeCell ref="A19:D19"/>
    <mergeCell ref="A14:D14"/>
    <mergeCell ref="A12:D12"/>
    <mergeCell ref="E12:F12"/>
    <mergeCell ref="E13:F13"/>
    <mergeCell ref="E14:F14"/>
    <mergeCell ref="E15:F15"/>
    <mergeCell ref="J17:N17"/>
    <mergeCell ref="J18:N18"/>
    <mergeCell ref="J19:N19"/>
    <mergeCell ref="J13:N13"/>
    <mergeCell ref="J12:N12"/>
    <mergeCell ref="E3:G3"/>
    <mergeCell ref="E16:F16"/>
    <mergeCell ref="E17:F17"/>
    <mergeCell ref="E18:F18"/>
    <mergeCell ref="E19:F19"/>
    <mergeCell ref="L8:O8"/>
    <mergeCell ref="A13:D13"/>
    <mergeCell ref="A15:D15"/>
    <mergeCell ref="L3:O3"/>
    <mergeCell ref="H1:O1"/>
    <mergeCell ref="A1:G1"/>
    <mergeCell ref="A11:G11"/>
    <mergeCell ref="A2:G2"/>
    <mergeCell ref="L4:O4"/>
    <mergeCell ref="L5:O5"/>
    <mergeCell ref="L6:O6"/>
    <mergeCell ref="L7:O7"/>
    <mergeCell ref="A3:D3"/>
    <mergeCell ref="A4:B4"/>
    <mergeCell ref="A5:B5"/>
    <mergeCell ref="A6:B6"/>
  </mergeCells>
  <dataValidations count="1">
    <dataValidation type="list" allowBlank="1" showInputMessage="1" showErrorMessage="1" sqref="A11:G11">
      <formula1>Радиаторы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95" t="s">
        <v>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67" ht="15.75" customHeight="1" x14ac:dyDescent="0.25">
      <c r="A2" s="25" t="s">
        <v>7</v>
      </c>
      <c r="B2" s="39">
        <v>40</v>
      </c>
      <c r="C2" s="39">
        <v>40.5</v>
      </c>
      <c r="D2" s="39">
        <v>41</v>
      </c>
      <c r="E2" s="39">
        <v>41.5</v>
      </c>
      <c r="F2" s="39">
        <v>42</v>
      </c>
      <c r="G2" s="39">
        <v>42.5</v>
      </c>
      <c r="H2" s="39">
        <v>43</v>
      </c>
      <c r="I2" s="40">
        <v>43.5</v>
      </c>
      <c r="J2" s="39">
        <v>44</v>
      </c>
      <c r="K2" s="39">
        <v>44.5</v>
      </c>
      <c r="L2" s="39">
        <v>45</v>
      </c>
      <c r="M2" s="39">
        <v>45.5</v>
      </c>
      <c r="N2" s="39">
        <v>46</v>
      </c>
      <c r="O2" s="39">
        <v>46.5</v>
      </c>
      <c r="P2" s="39">
        <v>47</v>
      </c>
      <c r="Q2" s="40">
        <v>47.5</v>
      </c>
      <c r="R2" s="39">
        <v>48</v>
      </c>
      <c r="S2" s="39">
        <v>48.5</v>
      </c>
      <c r="T2" s="39">
        <v>49</v>
      </c>
      <c r="U2" s="39">
        <v>49.5</v>
      </c>
      <c r="V2" s="39">
        <v>50</v>
      </c>
      <c r="W2" s="39">
        <v>50.5</v>
      </c>
      <c r="X2" s="39">
        <v>51</v>
      </c>
      <c r="Y2" s="40">
        <v>51.5</v>
      </c>
      <c r="Z2" s="39">
        <v>52</v>
      </c>
      <c r="AA2" s="39">
        <v>52.5</v>
      </c>
      <c r="AB2" s="39">
        <v>53</v>
      </c>
      <c r="AC2" s="39">
        <v>53.5</v>
      </c>
      <c r="AD2" s="39">
        <v>54</v>
      </c>
      <c r="AE2" s="39">
        <v>54.5</v>
      </c>
      <c r="AF2" s="39">
        <v>55</v>
      </c>
      <c r="AG2" s="39">
        <v>55.5</v>
      </c>
      <c r="AH2" s="39">
        <v>56</v>
      </c>
      <c r="AI2" s="39">
        <v>56.5</v>
      </c>
      <c r="AJ2" s="39">
        <v>57</v>
      </c>
      <c r="AK2" s="39">
        <v>57.5</v>
      </c>
      <c r="AL2" s="39">
        <v>58</v>
      </c>
      <c r="AM2" s="39">
        <v>58.5</v>
      </c>
      <c r="AN2" s="39">
        <v>59</v>
      </c>
      <c r="AO2" s="39">
        <v>59.5</v>
      </c>
      <c r="AP2" s="39">
        <v>60</v>
      </c>
      <c r="AQ2" s="39">
        <v>60.5</v>
      </c>
      <c r="AR2" s="39">
        <v>61</v>
      </c>
      <c r="AS2" s="39">
        <v>61.5</v>
      </c>
      <c r="AT2" s="39">
        <v>62</v>
      </c>
      <c r="AU2" s="39">
        <v>62.5</v>
      </c>
      <c r="AV2" s="39">
        <v>63</v>
      </c>
      <c r="AW2" s="39">
        <v>63.5</v>
      </c>
      <c r="AX2" s="39">
        <v>64</v>
      </c>
      <c r="AY2" s="39">
        <v>64.5</v>
      </c>
      <c r="AZ2" s="39">
        <v>65</v>
      </c>
      <c r="BA2" s="39">
        <v>65.5</v>
      </c>
      <c r="BB2" s="39">
        <v>66</v>
      </c>
      <c r="BC2" s="39">
        <v>66.5</v>
      </c>
      <c r="BD2" s="39">
        <v>67</v>
      </c>
      <c r="BE2" s="39">
        <v>67.5</v>
      </c>
      <c r="BF2" s="39">
        <v>68</v>
      </c>
      <c r="BG2" s="39">
        <v>68.5</v>
      </c>
      <c r="BH2" s="39">
        <v>69</v>
      </c>
      <c r="BI2" s="39">
        <v>69.5</v>
      </c>
      <c r="BJ2" s="39">
        <v>70</v>
      </c>
      <c r="BK2" s="39">
        <v>70.5</v>
      </c>
      <c r="BL2" s="39">
        <v>71</v>
      </c>
      <c r="BM2" s="39">
        <v>71.5</v>
      </c>
      <c r="BN2" s="39">
        <v>72</v>
      </c>
      <c r="BO2" s="41">
        <v>72.5</v>
      </c>
    </row>
    <row r="3" spans="1:67" ht="15.75" customHeight="1" thickBot="1" x14ac:dyDescent="0.3">
      <c r="A3" s="42" t="s">
        <v>8</v>
      </c>
      <c r="B3" s="11">
        <v>0.48</v>
      </c>
      <c r="C3" s="11">
        <v>0.49</v>
      </c>
      <c r="D3" s="11">
        <v>0.5</v>
      </c>
      <c r="E3" s="11">
        <v>0.505</v>
      </c>
      <c r="F3" s="11">
        <v>0.51</v>
      </c>
      <c r="G3" s="11">
        <v>0.52</v>
      </c>
      <c r="H3" s="11">
        <v>0.53</v>
      </c>
      <c r="I3" s="11">
        <v>0.54</v>
      </c>
      <c r="J3" s="11">
        <v>0.55000000000000004</v>
      </c>
      <c r="K3" s="11">
        <v>0.55500000000000005</v>
      </c>
      <c r="L3" s="11">
        <v>0.56000000000000005</v>
      </c>
      <c r="M3" s="11">
        <v>0.56999999999999995</v>
      </c>
      <c r="N3" s="11">
        <v>0.57999999999999996</v>
      </c>
      <c r="O3" s="11">
        <v>0.59</v>
      </c>
      <c r="P3" s="11">
        <v>0.6</v>
      </c>
      <c r="Q3" s="11">
        <v>0.60499999999999998</v>
      </c>
      <c r="R3" s="11">
        <v>0.61</v>
      </c>
      <c r="S3" s="11">
        <v>0.62</v>
      </c>
      <c r="T3" s="11">
        <v>0.63</v>
      </c>
      <c r="U3" s="11">
        <v>0.64</v>
      </c>
      <c r="V3" s="11">
        <v>0.65</v>
      </c>
      <c r="W3" s="11">
        <v>0.65500000000000003</v>
      </c>
      <c r="X3" s="11">
        <v>0.66</v>
      </c>
      <c r="Y3" s="11">
        <v>0.67</v>
      </c>
      <c r="Z3" s="11">
        <v>0.68</v>
      </c>
      <c r="AA3" s="11">
        <v>0.69</v>
      </c>
      <c r="AB3" s="11">
        <v>0.7</v>
      </c>
      <c r="AC3" s="11">
        <v>0.70499999999999996</v>
      </c>
      <c r="AD3" s="11">
        <v>0.71</v>
      </c>
      <c r="AE3" s="11">
        <v>0.72</v>
      </c>
      <c r="AF3" s="11">
        <v>0.73</v>
      </c>
      <c r="AG3" s="11">
        <v>0.74</v>
      </c>
      <c r="AH3" s="11">
        <v>0.75</v>
      </c>
      <c r="AI3" s="11">
        <v>0.76</v>
      </c>
      <c r="AJ3" s="11">
        <v>0.77</v>
      </c>
      <c r="AK3" s="11">
        <v>0.77500000000000002</v>
      </c>
      <c r="AL3" s="11">
        <v>0.78</v>
      </c>
      <c r="AM3" s="11">
        <v>0.79</v>
      </c>
      <c r="AN3" s="11">
        <v>0.8</v>
      </c>
      <c r="AO3" s="11">
        <v>0.81</v>
      </c>
      <c r="AP3" s="11">
        <v>0.82</v>
      </c>
      <c r="AQ3" s="11">
        <v>0.83</v>
      </c>
      <c r="AR3" s="11">
        <v>0.84</v>
      </c>
      <c r="AS3" s="11">
        <v>0.84499999999999997</v>
      </c>
      <c r="AT3" s="11">
        <v>0.85</v>
      </c>
      <c r="AU3" s="11">
        <v>0.86</v>
      </c>
      <c r="AV3" s="11">
        <v>0.87</v>
      </c>
      <c r="AW3" s="11">
        <v>0.88</v>
      </c>
      <c r="AX3" s="11">
        <v>0.89</v>
      </c>
      <c r="AY3" s="11">
        <v>0.9</v>
      </c>
      <c r="AZ3" s="11">
        <v>0.91</v>
      </c>
      <c r="BA3" s="11">
        <v>0.92</v>
      </c>
      <c r="BB3" s="11">
        <v>0.93</v>
      </c>
      <c r="BC3" s="11">
        <v>0.93500000000000005</v>
      </c>
      <c r="BD3" s="11">
        <v>0.94</v>
      </c>
      <c r="BE3" s="11">
        <v>0.95</v>
      </c>
      <c r="BF3" s="11">
        <v>0.96</v>
      </c>
      <c r="BG3" s="11">
        <v>0.97</v>
      </c>
      <c r="BH3" s="11">
        <v>0.98</v>
      </c>
      <c r="BI3" s="11">
        <v>0.99</v>
      </c>
      <c r="BJ3" s="11">
        <v>1</v>
      </c>
      <c r="BK3" s="11">
        <v>1.01</v>
      </c>
      <c r="BL3" s="11">
        <v>1.02</v>
      </c>
      <c r="BM3" s="11">
        <v>1.03</v>
      </c>
      <c r="BN3" s="11">
        <v>1.04</v>
      </c>
      <c r="BO3" s="12">
        <v>1.05</v>
      </c>
    </row>
    <row r="4" spans="1:67" ht="15" customHeight="1" x14ac:dyDescent="0.25">
      <c r="A4" s="24"/>
      <c r="B4" s="24"/>
      <c r="C4" s="24"/>
      <c r="D4" s="24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</row>
    <row r="5" spans="1:67" ht="15.75" x14ac:dyDescent="0.25">
      <c r="A5" s="21"/>
      <c r="B5" s="21"/>
      <c r="C5" s="22"/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</row>
    <row r="6" spans="1:67" x14ac:dyDescent="0.25">
      <c r="A6" s="34"/>
      <c r="B6" s="3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x14ac:dyDescent="0.25">
      <c r="A7" s="34"/>
      <c r="B7" s="35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</row>
    <row r="8" spans="1:67" x14ac:dyDescent="0.25">
      <c r="A8" s="34"/>
      <c r="B8" s="35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</row>
    <row r="9" spans="1:67" x14ac:dyDescent="0.25">
      <c r="A9" s="34"/>
      <c r="B9" s="35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</row>
    <row r="10" spans="1:67" x14ac:dyDescent="0.25">
      <c r="A10" s="34"/>
      <c r="B10" s="3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67" x14ac:dyDescent="0.25">
      <c r="A11" s="34"/>
      <c r="B11" s="35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  <row r="12" spans="1:67" x14ac:dyDescent="0.25">
      <c r="A12" s="34"/>
      <c r="B12" s="35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</row>
    <row r="13" spans="1:67" x14ac:dyDescent="0.25">
      <c r="A13" s="36"/>
      <c r="B13" s="35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</row>
    <row r="14" spans="1:67" x14ac:dyDescent="0.25">
      <c r="A14" s="34"/>
      <c r="B14" s="35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</row>
    <row r="15" spans="1:67" x14ac:dyDescent="0.25">
      <c r="A15" s="34"/>
      <c r="B15" s="35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</row>
    <row r="16" spans="1:67" x14ac:dyDescent="0.25">
      <c r="A16" s="34"/>
      <c r="B16" s="35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</row>
    <row r="17" spans="1:67" x14ac:dyDescent="0.25">
      <c r="A17" s="34"/>
      <c r="B17" s="35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</row>
    <row r="18" spans="1:67" x14ac:dyDescent="0.25">
      <c r="A18" s="34"/>
      <c r="B18" s="3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67" x14ac:dyDescent="0.25">
      <c r="A19" s="34"/>
      <c r="B19" s="35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</row>
    <row r="20" spans="1:67" x14ac:dyDescent="0.25">
      <c r="A20" s="34"/>
      <c r="B20" s="35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</row>
    <row r="21" spans="1:67" x14ac:dyDescent="0.25">
      <c r="A21" s="36"/>
      <c r="B21" s="3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</row>
    <row r="22" spans="1:67" x14ac:dyDescent="0.25">
      <c r="A22" s="34"/>
      <c r="B22" s="35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</row>
    <row r="23" spans="1:67" x14ac:dyDescent="0.25">
      <c r="A23" s="34"/>
      <c r="B23" s="35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</row>
    <row r="24" spans="1:67" x14ac:dyDescent="0.25">
      <c r="A24" s="34"/>
      <c r="B24" s="35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</row>
    <row r="25" spans="1:67" x14ac:dyDescent="0.25">
      <c r="A25" s="34"/>
      <c r="B25" s="3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</row>
    <row r="26" spans="1:67" x14ac:dyDescent="0.25">
      <c r="A26" s="34"/>
      <c r="B26" s="3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x14ac:dyDescent="0.25">
      <c r="A27" s="34"/>
      <c r="B27" s="3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</row>
    <row r="28" spans="1:67" x14ac:dyDescent="0.25">
      <c r="A28" s="34"/>
      <c r="B28" s="3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</row>
    <row r="29" spans="1:67" x14ac:dyDescent="0.25">
      <c r="A29" s="36"/>
      <c r="B29" s="3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</row>
    <row r="30" spans="1:67" x14ac:dyDescent="0.25">
      <c r="A30" s="34"/>
      <c r="B30" s="3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</row>
    <row r="31" spans="1:67" x14ac:dyDescent="0.25">
      <c r="A31" s="34"/>
      <c r="B31" s="3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</row>
    <row r="32" spans="1:67" x14ac:dyDescent="0.25">
      <c r="A32" s="34"/>
      <c r="B32" s="3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</row>
    <row r="33" spans="1:67" x14ac:dyDescent="0.25">
      <c r="A33" s="34"/>
      <c r="B33" s="3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</row>
    <row r="34" spans="1:67" x14ac:dyDescent="0.25">
      <c r="A34" s="34"/>
      <c r="B34" s="35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</row>
    <row r="35" spans="1:67" x14ac:dyDescent="0.25">
      <c r="A35" s="37"/>
      <c r="B35" s="38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10"/>
      <c r="AC35" s="10"/>
      <c r="AD35" s="10"/>
    </row>
    <row r="36" spans="1:67" x14ac:dyDescent="0.25">
      <c r="A36" s="37"/>
      <c r="B36" s="38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10"/>
      <c r="AC36" s="10"/>
      <c r="AD36" s="10"/>
    </row>
    <row r="37" spans="1:67" x14ac:dyDescent="0.25">
      <c r="A37" s="37"/>
      <c r="B37" s="38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10"/>
      <c r="AC37" s="10"/>
      <c r="AD37" s="10"/>
    </row>
    <row r="38" spans="1:67" x14ac:dyDescent="0.25">
      <c r="A38" s="37"/>
      <c r="B38" s="3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10"/>
      <c r="AC38" s="10"/>
      <c r="AD38" s="10"/>
    </row>
    <row r="39" spans="1:67" x14ac:dyDescent="0.25">
      <c r="A39" s="37"/>
      <c r="B39" s="38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0"/>
      <c r="AC39" s="10"/>
      <c r="AD39" s="10"/>
    </row>
    <row r="40" spans="1:67" x14ac:dyDescent="0.25">
      <c r="A40" s="37"/>
      <c r="B40" s="38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10"/>
      <c r="AC40" s="10"/>
      <c r="AD40" s="10"/>
    </row>
    <row r="41" spans="1:67" x14ac:dyDescent="0.25">
      <c r="A41" s="37"/>
      <c r="B41" s="38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10"/>
      <c r="AC41" s="10"/>
      <c r="AD41" s="10"/>
    </row>
    <row r="42" spans="1:67" x14ac:dyDescent="0.25">
      <c r="A42" s="37"/>
      <c r="B42" s="38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10"/>
      <c r="AC42" s="10"/>
      <c r="AD42" s="10"/>
    </row>
    <row r="43" spans="1:67" x14ac:dyDescent="0.25">
      <c r="A43" s="37"/>
      <c r="B43" s="38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10"/>
      <c r="AC43" s="10"/>
      <c r="AD43" s="10"/>
    </row>
    <row r="44" spans="1:67" x14ac:dyDescent="0.25">
      <c r="A44" s="37"/>
      <c r="B44" s="38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10"/>
      <c r="AC44" s="10"/>
      <c r="AD44" s="10"/>
    </row>
    <row r="45" spans="1:67" x14ac:dyDescent="0.25">
      <c r="A45" s="37"/>
      <c r="B45" s="3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10"/>
      <c r="AC45" s="10"/>
      <c r="AD45" s="10"/>
    </row>
    <row r="46" spans="1:67" x14ac:dyDescent="0.25">
      <c r="A46" s="37"/>
      <c r="B46" s="38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10"/>
      <c r="AC46" s="10"/>
      <c r="AD46" s="10"/>
    </row>
    <row r="47" spans="1:67" x14ac:dyDescent="0.25">
      <c r="A47" s="37"/>
      <c r="B47" s="38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10"/>
      <c r="AC47" s="10"/>
      <c r="AD47" s="10"/>
    </row>
    <row r="48" spans="1:67" x14ac:dyDescent="0.25">
      <c r="A48" s="37"/>
      <c r="B48" s="3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10"/>
      <c r="AC48" s="10"/>
      <c r="AD48" s="10"/>
    </row>
    <row r="49" spans="1:30" x14ac:dyDescent="0.25">
      <c r="A49" s="37"/>
      <c r="B49" s="38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10"/>
      <c r="AC49" s="10"/>
      <c r="AD49" s="10"/>
    </row>
    <row r="50" spans="1:30" x14ac:dyDescent="0.25">
      <c r="A50" s="37"/>
      <c r="B50" s="3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10"/>
      <c r="AC50" s="10"/>
      <c r="AD50" s="10"/>
    </row>
    <row r="51" spans="1:30" x14ac:dyDescent="0.25">
      <c r="A51" s="37"/>
      <c r="B51" s="3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10"/>
      <c r="AC51" s="10"/>
      <c r="AD51" s="10"/>
    </row>
    <row r="52" spans="1:30" x14ac:dyDescent="0.25">
      <c r="A52" s="37"/>
      <c r="B52" s="38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10"/>
      <c r="AC52" s="10"/>
      <c r="AD52" s="10"/>
    </row>
    <row r="53" spans="1:30" x14ac:dyDescent="0.25">
      <c r="A53" s="37"/>
      <c r="B53" s="38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10"/>
      <c r="AC53" s="10"/>
      <c r="AD53" s="10"/>
    </row>
    <row r="54" spans="1:30" x14ac:dyDescent="0.25">
      <c r="A54" s="37"/>
      <c r="B54" s="38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10"/>
      <c r="AC54" s="10"/>
      <c r="AD54" s="10"/>
    </row>
    <row r="55" spans="1:30" x14ac:dyDescent="0.25">
      <c r="A55" s="37"/>
      <c r="B55" s="38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10"/>
      <c r="AC55" s="10"/>
      <c r="AD55" s="10"/>
    </row>
    <row r="56" spans="1:30" x14ac:dyDescent="0.25">
      <c r="A56" s="37"/>
      <c r="B56" s="38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10"/>
      <c r="AC56" s="10"/>
      <c r="AD56" s="10"/>
    </row>
    <row r="57" spans="1:30" x14ac:dyDescent="0.25">
      <c r="A57" s="37"/>
      <c r="B57" s="38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10"/>
      <c r="AC57" s="10"/>
      <c r="AD57" s="10"/>
    </row>
    <row r="58" spans="1:30" x14ac:dyDescent="0.25">
      <c r="A58" s="37"/>
      <c r="B58" s="38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10"/>
      <c r="AC58" s="10"/>
      <c r="AD58" s="10"/>
    </row>
    <row r="59" spans="1:30" x14ac:dyDescent="0.25">
      <c r="A59" s="37"/>
      <c r="B59" s="38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10"/>
      <c r="AC59" s="10"/>
      <c r="AD59" s="10"/>
    </row>
    <row r="60" spans="1:30" x14ac:dyDescent="0.25">
      <c r="A60" s="37"/>
      <c r="B60" s="38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10"/>
      <c r="AC60" s="10"/>
      <c r="AD60" s="10"/>
    </row>
    <row r="61" spans="1:30" x14ac:dyDescent="0.25">
      <c r="A61" s="37"/>
      <c r="B61" s="38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10"/>
      <c r="AC61" s="10"/>
      <c r="AD61" s="10"/>
    </row>
    <row r="62" spans="1:30" x14ac:dyDescent="0.25">
      <c r="A62" s="37"/>
      <c r="B62" s="38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10"/>
      <c r="AC62" s="10"/>
      <c r="AD62" s="10"/>
    </row>
    <row r="63" spans="1:30" x14ac:dyDescent="0.25">
      <c r="A63" s="37"/>
      <c r="B63" s="38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10"/>
      <c r="AC63" s="10"/>
      <c r="AD63" s="10"/>
    </row>
    <row r="64" spans="1:30" x14ac:dyDescent="0.25">
      <c r="A64" s="37"/>
      <c r="B64" s="38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10"/>
      <c r="AC64" s="10"/>
      <c r="AD64" s="10"/>
    </row>
    <row r="65" spans="1:30" x14ac:dyDescent="0.25">
      <c r="A65" s="37"/>
      <c r="B65" s="38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10"/>
      <c r="AC65" s="10"/>
      <c r="AD65" s="10"/>
    </row>
    <row r="66" spans="1:30" x14ac:dyDescent="0.25">
      <c r="A66" s="37"/>
      <c r="B66" s="38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10"/>
      <c r="AC66" s="10"/>
      <c r="AD66" s="10"/>
    </row>
    <row r="67" spans="1:30" x14ac:dyDescent="0.25">
      <c r="A67" s="37"/>
      <c r="B67" s="3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10"/>
      <c r="AC67" s="10"/>
      <c r="AD67" s="10"/>
    </row>
    <row r="68" spans="1:30" x14ac:dyDescent="0.25">
      <c r="A68" s="37"/>
      <c r="B68" s="3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10"/>
      <c r="AC68" s="10"/>
      <c r="AD68" s="10"/>
    </row>
    <row r="69" spans="1:30" x14ac:dyDescent="0.25">
      <c r="A69" s="37"/>
      <c r="B69" s="38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10"/>
      <c r="AC69" s="10"/>
      <c r="AD69" s="10"/>
    </row>
    <row r="70" spans="1:30" x14ac:dyDescent="0.25">
      <c r="A70" s="37"/>
      <c r="B70" s="38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10"/>
      <c r="AC70" s="10"/>
      <c r="AD70" s="10"/>
    </row>
    <row r="71" spans="1:30" x14ac:dyDescent="0.25">
      <c r="A71" s="37"/>
      <c r="B71" s="38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10"/>
      <c r="AC71" s="10"/>
      <c r="AD71" s="10"/>
    </row>
    <row r="72" spans="1:30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10"/>
      <c r="AC72" s="10"/>
      <c r="AD72" s="10"/>
    </row>
    <row r="73" spans="1:30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10"/>
      <c r="AC73" s="10"/>
      <c r="AD73" s="10"/>
    </row>
    <row r="74" spans="1:30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10"/>
      <c r="AC74" s="10"/>
      <c r="AD74" s="10"/>
    </row>
    <row r="75" spans="1:30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10"/>
      <c r="AC75" s="10"/>
      <c r="AD75" s="10"/>
    </row>
    <row r="76" spans="1:30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10"/>
      <c r="AC76" s="10"/>
      <c r="AD76" s="10"/>
    </row>
    <row r="77" spans="1:30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10"/>
      <c r="AC77" s="10"/>
      <c r="AD77" s="10"/>
    </row>
    <row r="78" spans="1:30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10"/>
      <c r="AC78" s="10"/>
      <c r="AD78" s="10"/>
    </row>
    <row r="79" spans="1:30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10"/>
      <c r="AC79" s="10"/>
      <c r="AD79" s="10"/>
    </row>
    <row r="80" spans="1:3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24"/>
  <sheetViews>
    <sheetView workbookViewId="0">
      <selection activeCell="F14" sqref="F14:F15"/>
    </sheetView>
  </sheetViews>
  <sheetFormatPr defaultRowHeight="15" x14ac:dyDescent="0.25"/>
  <cols>
    <col min="1" max="1" width="62.4257812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1" ht="15.75" x14ac:dyDescent="0.25">
      <c r="A1" s="105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5" customHeight="1" x14ac:dyDescent="0.25">
      <c r="A2" s="97" t="s">
        <v>60</v>
      </c>
      <c r="B2" s="97" t="s">
        <v>45</v>
      </c>
      <c r="C2" s="97" t="s">
        <v>46</v>
      </c>
      <c r="D2" s="97" t="s">
        <v>47</v>
      </c>
      <c r="E2" s="97" t="s">
        <v>48</v>
      </c>
      <c r="F2" s="97" t="s">
        <v>49</v>
      </c>
      <c r="G2" s="99" t="s">
        <v>36</v>
      </c>
      <c r="H2" s="100"/>
      <c r="I2" s="100"/>
      <c r="J2" s="100"/>
      <c r="K2" s="101"/>
    </row>
    <row r="3" spans="1:11" x14ac:dyDescent="0.25">
      <c r="A3" s="98"/>
      <c r="B3" s="98"/>
      <c r="C3" s="98"/>
      <c r="D3" s="98"/>
      <c r="E3" s="98"/>
      <c r="F3" s="98"/>
      <c r="G3" s="102"/>
      <c r="H3" s="103"/>
      <c r="I3" s="103"/>
      <c r="J3" s="103"/>
      <c r="K3" s="104"/>
    </row>
    <row r="4" spans="1:11" x14ac:dyDescent="0.25">
      <c r="A4" s="44" t="s">
        <v>50</v>
      </c>
      <c r="B4" s="46">
        <v>171</v>
      </c>
      <c r="C4" s="46">
        <v>20</v>
      </c>
      <c r="D4" s="46">
        <v>30</v>
      </c>
      <c r="E4" s="46">
        <v>1.3</v>
      </c>
      <c r="F4" s="46">
        <v>0.37</v>
      </c>
      <c r="G4" s="46">
        <v>570</v>
      </c>
      <c r="H4" s="49" t="s">
        <v>58</v>
      </c>
      <c r="I4" s="46">
        <v>80</v>
      </c>
      <c r="J4" s="49" t="s">
        <v>58</v>
      </c>
      <c r="K4" s="46">
        <v>80</v>
      </c>
    </row>
    <row r="5" spans="1:11" x14ac:dyDescent="0.25">
      <c r="A5" s="45" t="s">
        <v>67</v>
      </c>
      <c r="B5" s="47">
        <v>175</v>
      </c>
      <c r="C5" s="47">
        <v>20</v>
      </c>
      <c r="D5" s="48">
        <v>30</v>
      </c>
      <c r="E5" s="47">
        <v>1.31</v>
      </c>
      <c r="F5" s="48">
        <v>0.20499999999999999</v>
      </c>
      <c r="G5" s="47">
        <v>585</v>
      </c>
      <c r="H5" s="50" t="s">
        <v>58</v>
      </c>
      <c r="I5" s="47">
        <v>80</v>
      </c>
      <c r="J5" s="50" t="s">
        <v>58</v>
      </c>
      <c r="K5" s="47">
        <v>87</v>
      </c>
    </row>
    <row r="6" spans="1:11" x14ac:dyDescent="0.25">
      <c r="A6" s="45" t="s">
        <v>51</v>
      </c>
      <c r="B6" s="47">
        <v>175</v>
      </c>
      <c r="C6" s="47">
        <v>20</v>
      </c>
      <c r="D6" s="47">
        <v>30</v>
      </c>
      <c r="E6" s="47">
        <v>1.31</v>
      </c>
      <c r="F6" s="47">
        <v>0.37</v>
      </c>
      <c r="G6" s="47">
        <v>580</v>
      </c>
      <c r="H6" s="50" t="s">
        <v>58</v>
      </c>
      <c r="I6" s="47">
        <v>80</v>
      </c>
      <c r="J6" s="50" t="s">
        <v>58</v>
      </c>
      <c r="K6" s="47">
        <v>87</v>
      </c>
    </row>
    <row r="7" spans="1:11" x14ac:dyDescent="0.25">
      <c r="A7" s="45" t="s">
        <v>52</v>
      </c>
      <c r="B7" s="47">
        <v>192</v>
      </c>
      <c r="C7" s="47">
        <v>20</v>
      </c>
      <c r="D7" s="47">
        <v>30</v>
      </c>
      <c r="E7" s="47">
        <v>1.35</v>
      </c>
      <c r="F7" s="47">
        <v>0.37</v>
      </c>
      <c r="G7" s="47">
        <v>585</v>
      </c>
      <c r="H7" s="50" t="s">
        <v>58</v>
      </c>
      <c r="I7" s="47">
        <v>80</v>
      </c>
      <c r="J7" s="50" t="s">
        <v>58</v>
      </c>
      <c r="K7" s="47">
        <v>100</v>
      </c>
    </row>
    <row r="8" spans="1:11" x14ac:dyDescent="0.25">
      <c r="A8" s="45" t="s">
        <v>53</v>
      </c>
      <c r="B8" s="47">
        <v>160</v>
      </c>
      <c r="C8" s="47">
        <v>30</v>
      </c>
      <c r="D8" s="47">
        <v>45</v>
      </c>
      <c r="E8" s="47">
        <v>1.82</v>
      </c>
      <c r="F8" s="47">
        <v>0.20499999999999999</v>
      </c>
      <c r="G8" s="47">
        <v>564</v>
      </c>
      <c r="H8" s="50" t="s">
        <v>58</v>
      </c>
      <c r="I8" s="47">
        <v>80</v>
      </c>
      <c r="J8" s="50" t="s">
        <v>58</v>
      </c>
      <c r="K8" s="47">
        <v>80</v>
      </c>
    </row>
    <row r="9" spans="1:11" x14ac:dyDescent="0.25">
      <c r="A9" s="45" t="s">
        <v>57</v>
      </c>
      <c r="B9" s="47">
        <v>167</v>
      </c>
      <c r="C9" s="47">
        <v>30</v>
      </c>
      <c r="D9" s="48">
        <v>45</v>
      </c>
      <c r="E9" s="47">
        <v>1.65</v>
      </c>
      <c r="F9" s="48">
        <v>0.20499999999999999</v>
      </c>
      <c r="G9" s="47">
        <v>560</v>
      </c>
      <c r="H9" s="50" t="s">
        <v>58</v>
      </c>
      <c r="I9" s="47">
        <v>80</v>
      </c>
      <c r="J9" s="50" t="s">
        <v>58</v>
      </c>
      <c r="K9" s="47">
        <v>87</v>
      </c>
    </row>
    <row r="10" spans="1:11" x14ac:dyDescent="0.25">
      <c r="A10" s="45" t="s">
        <v>54</v>
      </c>
      <c r="B10" s="47">
        <v>171</v>
      </c>
      <c r="C10" s="47">
        <v>30</v>
      </c>
      <c r="D10" s="47">
        <v>45</v>
      </c>
      <c r="E10" s="47">
        <v>1.9</v>
      </c>
      <c r="F10" s="47">
        <v>0.20499999999999999</v>
      </c>
      <c r="G10" s="47">
        <v>574</v>
      </c>
      <c r="H10" s="50" t="s">
        <v>58</v>
      </c>
      <c r="I10" s="47">
        <v>80</v>
      </c>
      <c r="J10" s="50" t="s">
        <v>58</v>
      </c>
      <c r="K10" s="47">
        <v>87</v>
      </c>
    </row>
    <row r="11" spans="1:11" x14ac:dyDescent="0.25">
      <c r="A11" s="45" t="s">
        <v>55</v>
      </c>
      <c r="B11" s="47">
        <v>175</v>
      </c>
      <c r="C11" s="47">
        <v>30</v>
      </c>
      <c r="D11" s="47">
        <v>45</v>
      </c>
      <c r="E11" s="47">
        <v>1.85</v>
      </c>
      <c r="F11" s="47">
        <v>0.20499999999999999</v>
      </c>
      <c r="G11" s="47">
        <v>560</v>
      </c>
      <c r="H11" s="50" t="s">
        <v>58</v>
      </c>
      <c r="I11" s="47">
        <v>80</v>
      </c>
      <c r="J11" s="50" t="s">
        <v>58</v>
      </c>
      <c r="K11" s="47">
        <v>80</v>
      </c>
    </row>
    <row r="12" spans="1:11" x14ac:dyDescent="0.25">
      <c r="A12" s="45" t="s">
        <v>56</v>
      </c>
      <c r="B12" s="47">
        <v>175</v>
      </c>
      <c r="C12" s="47">
        <v>30</v>
      </c>
      <c r="D12" s="47">
        <v>45</v>
      </c>
      <c r="E12" s="47">
        <v>1.89</v>
      </c>
      <c r="F12" s="47">
        <v>0.20499999999999999</v>
      </c>
      <c r="G12" s="47">
        <v>572</v>
      </c>
      <c r="H12" s="50" t="s">
        <v>58</v>
      </c>
      <c r="I12" s="47">
        <v>80</v>
      </c>
      <c r="J12" s="50" t="s">
        <v>58</v>
      </c>
      <c r="K12" s="47">
        <v>100</v>
      </c>
    </row>
    <row r="13" spans="1:11" x14ac:dyDescent="0.25">
      <c r="A13" s="45" t="s">
        <v>59</v>
      </c>
      <c r="B13" s="47">
        <v>189</v>
      </c>
      <c r="C13" s="47">
        <v>30</v>
      </c>
      <c r="D13" s="48">
        <v>45</v>
      </c>
      <c r="E13" s="47">
        <v>2.2000000000000002</v>
      </c>
      <c r="F13" s="48">
        <v>0.21</v>
      </c>
      <c r="G13" s="47">
        <v>591</v>
      </c>
      <c r="H13" s="50" t="s">
        <v>58</v>
      </c>
      <c r="I13" s="47">
        <v>80</v>
      </c>
      <c r="J13" s="50" t="s">
        <v>58</v>
      </c>
      <c r="K13" s="47">
        <v>100</v>
      </c>
    </row>
    <row r="14" spans="1:11" x14ac:dyDescent="0.25">
      <c r="A14" s="45" t="s">
        <v>73</v>
      </c>
      <c r="B14" s="47">
        <v>2150</v>
      </c>
      <c r="C14" s="47">
        <v>30</v>
      </c>
      <c r="D14" s="48">
        <v>45</v>
      </c>
      <c r="E14" s="47">
        <v>39.6</v>
      </c>
      <c r="F14" s="47">
        <v>0</v>
      </c>
      <c r="G14" s="47">
        <v>1440</v>
      </c>
      <c r="H14" s="50" t="s">
        <v>58</v>
      </c>
      <c r="I14" s="47">
        <v>591</v>
      </c>
      <c r="J14" s="50" t="s">
        <v>58</v>
      </c>
      <c r="K14" s="47">
        <v>100</v>
      </c>
    </row>
    <row r="15" spans="1:11" x14ac:dyDescent="0.25">
      <c r="A15" s="45" t="s">
        <v>74</v>
      </c>
      <c r="B15" s="47">
        <v>2600</v>
      </c>
      <c r="C15" s="47">
        <v>30</v>
      </c>
      <c r="D15" s="48">
        <v>45</v>
      </c>
      <c r="E15" s="47">
        <v>48.4</v>
      </c>
      <c r="F15" s="47">
        <v>0</v>
      </c>
      <c r="G15" s="47">
        <v>1760</v>
      </c>
      <c r="H15" s="50" t="s">
        <v>58</v>
      </c>
      <c r="I15" s="47">
        <v>591</v>
      </c>
      <c r="J15" s="50" t="s">
        <v>58</v>
      </c>
      <c r="K15" s="47">
        <v>100</v>
      </c>
    </row>
    <row r="16" spans="1:11" x14ac:dyDescent="0.25">
      <c r="A16" s="45" t="s">
        <v>68</v>
      </c>
      <c r="B16" s="47">
        <v>133.4</v>
      </c>
      <c r="C16" s="47">
        <v>12</v>
      </c>
      <c r="D16" s="47">
        <v>24</v>
      </c>
      <c r="E16" s="47">
        <v>0.81</v>
      </c>
      <c r="F16" s="47">
        <v>0.28000000000000003</v>
      </c>
      <c r="G16" s="47">
        <v>568</v>
      </c>
      <c r="H16" s="50" t="s">
        <v>58</v>
      </c>
      <c r="I16" s="47">
        <v>77</v>
      </c>
      <c r="J16" s="50" t="s">
        <v>58</v>
      </c>
      <c r="K16" s="47">
        <v>78</v>
      </c>
    </row>
    <row r="17" spans="1:14" x14ac:dyDescent="0.25">
      <c r="A17" s="45" t="s">
        <v>69</v>
      </c>
      <c r="B17" s="47">
        <v>146.5</v>
      </c>
      <c r="C17" s="47">
        <v>16</v>
      </c>
      <c r="D17" s="47">
        <v>24</v>
      </c>
      <c r="E17" s="47">
        <v>0.83</v>
      </c>
      <c r="F17" s="47">
        <v>0.3</v>
      </c>
      <c r="G17" s="47">
        <v>576</v>
      </c>
      <c r="H17" s="50" t="s">
        <v>58</v>
      </c>
      <c r="I17" s="47">
        <v>78</v>
      </c>
      <c r="J17" s="50" t="s">
        <v>58</v>
      </c>
      <c r="K17" s="47">
        <v>96</v>
      </c>
      <c r="N17" s="2"/>
    </row>
    <row r="18" spans="1:14" x14ac:dyDescent="0.25">
      <c r="A18" s="45" t="s">
        <v>70</v>
      </c>
      <c r="B18" s="47">
        <v>157</v>
      </c>
      <c r="C18" s="47">
        <v>16</v>
      </c>
      <c r="D18" s="47">
        <v>24</v>
      </c>
      <c r="E18" s="47">
        <v>1</v>
      </c>
      <c r="F18" s="47">
        <v>0.28000000000000003</v>
      </c>
      <c r="G18" s="47">
        <v>576</v>
      </c>
      <c r="H18" s="50" t="s">
        <v>58</v>
      </c>
      <c r="I18" s="47">
        <v>80</v>
      </c>
      <c r="J18" s="50" t="s">
        <v>58</v>
      </c>
      <c r="K18" s="47">
        <v>80</v>
      </c>
      <c r="N18" s="2"/>
    </row>
    <row r="19" spans="1:14" x14ac:dyDescent="0.25">
      <c r="A19" s="45" t="s">
        <v>71</v>
      </c>
      <c r="B19" s="47">
        <v>129.30000000000001</v>
      </c>
      <c r="C19" s="47">
        <v>18</v>
      </c>
      <c r="D19" s="47">
        <v>30</v>
      </c>
      <c r="E19" s="47">
        <v>1.22</v>
      </c>
      <c r="F19" s="47">
        <v>0.18</v>
      </c>
      <c r="G19" s="47">
        <v>560</v>
      </c>
      <c r="H19" s="50" t="s">
        <v>58</v>
      </c>
      <c r="I19" s="47">
        <v>77</v>
      </c>
      <c r="J19" s="50" t="s">
        <v>58</v>
      </c>
      <c r="K19" s="47">
        <v>78</v>
      </c>
      <c r="N19" s="2"/>
    </row>
    <row r="20" spans="1:14" x14ac:dyDescent="0.25">
      <c r="A20" s="45" t="s">
        <v>72</v>
      </c>
      <c r="B20" s="47">
        <v>143.30000000000001</v>
      </c>
      <c r="C20" s="47">
        <v>20</v>
      </c>
      <c r="D20" s="47">
        <v>36</v>
      </c>
      <c r="E20" s="47">
        <v>1.5</v>
      </c>
      <c r="F20" s="47">
        <v>0.18</v>
      </c>
      <c r="G20" s="47">
        <v>567</v>
      </c>
      <c r="H20" s="50" t="s">
        <v>58</v>
      </c>
      <c r="I20" s="47">
        <v>80</v>
      </c>
      <c r="J20" s="50" t="s">
        <v>58</v>
      </c>
      <c r="K20" s="47">
        <v>80</v>
      </c>
      <c r="N20" s="2"/>
    </row>
    <row r="21" spans="1:14" x14ac:dyDescent="0.25">
      <c r="N21" s="2"/>
    </row>
    <row r="22" spans="1:14" x14ac:dyDescent="0.25">
      <c r="N22" s="2"/>
    </row>
    <row r="23" spans="1:14" x14ac:dyDescent="0.25">
      <c r="N23" s="2"/>
    </row>
    <row r="24" spans="1:14" x14ac:dyDescent="0.25">
      <c r="N24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температурного режима</vt:lpstr>
      <vt:lpstr>Поправочный коэффициент</vt:lpstr>
      <vt:lpstr>Радиаторы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2018-10-10T08:48:40Z</dcterms:modified>
</cp:coreProperties>
</file>