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10"/>
  <workbookPr filterPrivacy="1" codeName="ЭтаКнига"/>
  <xr:revisionPtr revIDLastSave="0" documentId="13_ncr:1_{77B37E37-CAD4-42A3-BFED-9CF3A4E49F51}" xr6:coauthVersionLast="39" xr6:coauthVersionMax="39" xr10:uidLastSave="{00000000-0000-0000-0000-000000000000}"/>
  <bookViews>
    <workbookView xWindow="0" yWindow="0" windowWidth="25200" windowHeight="8895" activeTab="1" xr2:uid="{00000000-000D-0000-FFFF-FFFF00000000}"/>
  </bookViews>
  <sheets>
    <sheet name="КАК ЕСТЬ" sheetId="5" r:id="rId1"/>
    <sheet name="КАК ДОЛЖНО БЫТЬ" sheetId="6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6" l="1" a="1"/>
  <c r="I21" i="6" s="1"/>
  <c r="I23" i="6" s="1" a="1"/>
  <c r="I23" i="6" s="1"/>
  <c r="I25" i="6" s="1" a="1"/>
  <c r="I25" i="6" s="1"/>
  <c r="J21" i="6" a="1"/>
  <c r="J21" i="6" s="1"/>
  <c r="K21" i="6" a="1"/>
  <c r="K21" i="6" s="1"/>
  <c r="L21" i="6" a="1"/>
  <c r="L21" i="6"/>
  <c r="M21" i="6" a="1"/>
  <c r="M21" i="6" s="1"/>
  <c r="I22" i="6" a="1"/>
  <c r="I22" i="6" s="1"/>
  <c r="I24" i="6" s="1" a="1"/>
  <c r="I24" i="6" s="1"/>
  <c r="J22" i="6" a="1"/>
  <c r="J22" i="6" s="1"/>
  <c r="K22" i="6" a="1"/>
  <c r="K22" i="6"/>
  <c r="L22" i="6" a="1"/>
  <c r="L22" i="6" s="1"/>
  <c r="M22" i="6" a="1"/>
  <c r="M22" i="6" s="1"/>
  <c r="J23" i="6" a="1"/>
  <c r="J23" i="6"/>
  <c r="K23" i="6" a="1"/>
  <c r="K23" i="6" s="1"/>
  <c r="L23" i="6" a="1"/>
  <c r="L23" i="6" s="1"/>
  <c r="M23" i="6" a="1"/>
  <c r="M23" i="6" s="1"/>
  <c r="J24" i="6" a="1"/>
  <c r="J24" i="6" s="1"/>
  <c r="K24" i="6" a="1"/>
  <c r="K24" i="6" s="1"/>
  <c r="L24" i="6" a="1"/>
  <c r="L24" i="6" s="1"/>
  <c r="M24" i="6" a="1"/>
  <c r="M24" i="6" s="1"/>
  <c r="J25" i="6" a="1"/>
  <c r="J25" i="6" s="1"/>
  <c r="K25" i="6" a="1"/>
  <c r="K25" i="6" s="1"/>
  <c r="L25" i="6" a="1"/>
  <c r="L25" i="6" s="1"/>
  <c r="M25" i="6" a="1"/>
  <c r="M25" i="6" s="1"/>
  <c r="M20" i="6" a="1"/>
  <c r="M20" i="6" s="1"/>
  <c r="L20" i="6" a="1"/>
  <c r="L20" i="6" s="1"/>
  <c r="K20" i="6" a="1"/>
  <c r="K20" i="6" s="1"/>
  <c r="J20" i="6" a="1"/>
  <c r="J20" i="6" s="1"/>
  <c r="M19" i="6" a="1"/>
  <c r="M19" i="6" s="1"/>
  <c r="L19" i="6" a="1"/>
  <c r="L19" i="6" s="1"/>
  <c r="K19" i="6" a="1"/>
  <c r="K19" i="6" s="1"/>
  <c r="J19" i="6" a="1"/>
  <c r="J19" i="6" s="1"/>
  <c r="M18" i="6" a="1"/>
  <c r="M18" i="6" s="1"/>
  <c r="L18" i="6" a="1"/>
  <c r="L18" i="6" s="1"/>
  <c r="K18" i="6" a="1"/>
  <c r="K18" i="6" s="1"/>
  <c r="J18" i="6" a="1"/>
  <c r="J18" i="6" s="1"/>
  <c r="M17" i="6" a="1"/>
  <c r="M17" i="6" s="1"/>
  <c r="L17" i="6" a="1"/>
  <c r="L17" i="6" s="1"/>
  <c r="K17" i="6" a="1"/>
  <c r="K17" i="6" s="1"/>
  <c r="J17" i="6" a="1"/>
  <c r="J17" i="6" s="1"/>
  <c r="M16" i="6" a="1"/>
  <c r="M16" i="6" s="1"/>
  <c r="L16" i="6" a="1"/>
  <c r="L16" i="6" s="1"/>
  <c r="K16" i="6" a="1"/>
  <c r="K16" i="6" s="1"/>
  <c r="J16" i="6" a="1"/>
  <c r="J16" i="6" s="1"/>
  <c r="M15" i="6" a="1"/>
  <c r="M15" i="6" s="1"/>
  <c r="L15" i="6" a="1"/>
  <c r="L15" i="6" s="1"/>
  <c r="K15" i="6" a="1"/>
  <c r="K15" i="6" s="1"/>
  <c r="J15" i="6" a="1"/>
  <c r="J15" i="6" s="1"/>
  <c r="M14" i="6" a="1"/>
  <c r="M14" i="6" s="1"/>
  <c r="L14" i="6" a="1"/>
  <c r="L14" i="6" s="1"/>
  <c r="K14" i="6" a="1"/>
  <c r="K14" i="6" s="1"/>
  <c r="J14" i="6" a="1"/>
  <c r="J14" i="6" s="1"/>
  <c r="M13" i="6" a="1"/>
  <c r="M13" i="6" s="1"/>
  <c r="L13" i="6" a="1"/>
  <c r="L13" i="6" s="1"/>
  <c r="K13" i="6" a="1"/>
  <c r="K13" i="6" s="1"/>
  <c r="J13" i="6" a="1"/>
  <c r="J13" i="6" s="1"/>
  <c r="M12" i="6" a="1"/>
  <c r="M12" i="6" s="1"/>
  <c r="L12" i="6" a="1"/>
  <c r="L12" i="6" s="1"/>
  <c r="K12" i="6" a="1"/>
  <c r="K12" i="6" s="1"/>
  <c r="J12" i="6" a="1"/>
  <c r="J12" i="6" s="1"/>
  <c r="M11" i="6" a="1"/>
  <c r="M11" i="6" s="1"/>
  <c r="L11" i="6" a="1"/>
  <c r="L11" i="6" s="1"/>
  <c r="K11" i="6" a="1"/>
  <c r="K11" i="6" s="1"/>
  <c r="J11" i="6" a="1"/>
  <c r="J11" i="6" s="1"/>
  <c r="M10" i="6" a="1"/>
  <c r="M10" i="6" s="1"/>
  <c r="L10" i="6" a="1"/>
  <c r="L10" i="6" s="1"/>
  <c r="K10" i="6" a="1"/>
  <c r="K10" i="6" s="1"/>
  <c r="J10" i="6" a="1"/>
  <c r="J10" i="6" s="1"/>
  <c r="M9" i="6" a="1"/>
  <c r="M9" i="6" s="1"/>
  <c r="L9" i="6" a="1"/>
  <c r="L9" i="6" s="1"/>
  <c r="K9" i="6" a="1"/>
  <c r="K9" i="6" s="1"/>
  <c r="J9" i="6" a="1"/>
  <c r="J9" i="6" s="1"/>
  <c r="M8" i="6" a="1"/>
  <c r="M8" i="6" s="1"/>
  <c r="L8" i="6" a="1"/>
  <c r="L8" i="6" s="1"/>
  <c r="K8" i="6" a="1"/>
  <c r="K8" i="6" s="1"/>
  <c r="J8" i="6" a="1"/>
  <c r="J8" i="6" s="1"/>
  <c r="M7" i="6" a="1"/>
  <c r="M7" i="6" s="1"/>
  <c r="L7" i="6" a="1"/>
  <c r="L7" i="6" s="1"/>
  <c r="K7" i="6" a="1"/>
  <c r="K7" i="6" s="1"/>
  <c r="J7" i="6" a="1"/>
  <c r="J7" i="6" s="1"/>
  <c r="M6" i="6" a="1"/>
  <c r="M6" i="6" s="1"/>
  <c r="L6" i="6" a="1"/>
  <c r="L6" i="6" s="1"/>
  <c r="K6" i="6" a="1"/>
  <c r="K6" i="6" s="1"/>
  <c r="J6" i="6" a="1"/>
  <c r="J6" i="6" s="1"/>
  <c r="M5" i="6" a="1"/>
  <c r="M5" i="6" s="1"/>
  <c r="L5" i="6" a="1"/>
  <c r="L5" i="6" s="1"/>
  <c r="K5" i="6" a="1"/>
  <c r="K5" i="6" s="1"/>
  <c r="J5" i="6" a="1"/>
  <c r="J5" i="6" s="1"/>
  <c r="M4" i="6" a="1"/>
  <c r="M4" i="6" s="1"/>
  <c r="L4" i="6" a="1"/>
  <c r="L4" i="6" s="1"/>
  <c r="K4" i="6" a="1"/>
  <c r="K4" i="6" s="1"/>
  <c r="J4" i="6" a="1"/>
  <c r="J4" i="6" s="1"/>
  <c r="I4" i="6" a="1"/>
  <c r="I4" i="6" s="1"/>
  <c r="I6" i="6" s="1" a="1"/>
  <c r="I6" i="6" s="1"/>
  <c r="I8" i="6" s="1" a="1"/>
  <c r="I8" i="6" s="1"/>
  <c r="I10" i="6" s="1" a="1"/>
  <c r="I10" i="6" s="1"/>
  <c r="I12" i="6" s="1" a="1"/>
  <c r="I12" i="6" s="1"/>
  <c r="I14" i="6" s="1" a="1"/>
  <c r="I14" i="6" s="1"/>
  <c r="I16" i="6" s="1" a="1"/>
  <c r="I16" i="6" s="1"/>
  <c r="I18" i="6" s="1" a="1"/>
  <c r="I18" i="6" s="1"/>
  <c r="I20" i="6" s="1" a="1"/>
  <c r="I20" i="6" s="1"/>
  <c r="M3" i="6" a="1"/>
  <c r="M3" i="6" s="1"/>
  <c r="L3" i="6" a="1"/>
  <c r="L3" i="6" s="1"/>
  <c r="K3" i="6" a="1"/>
  <c r="K3" i="6" s="1"/>
  <c r="J3" i="6" a="1"/>
  <c r="J3" i="6" s="1"/>
  <c r="I3" i="6" a="1"/>
  <c r="I3" i="6" s="1"/>
  <c r="I5" i="6" s="1" a="1"/>
  <c r="I5" i="6" s="1"/>
  <c r="I7" i="6" s="1" a="1"/>
  <c r="I7" i="6" s="1"/>
  <c r="I9" i="6" s="1" a="1"/>
  <c r="I9" i="6" s="1"/>
  <c r="I11" i="6" s="1" a="1"/>
  <c r="I11" i="6" s="1"/>
  <c r="I13" i="6" s="1" a="1"/>
  <c r="I13" i="6" s="1"/>
  <c r="I15" i="6" s="1" a="1"/>
  <c r="I15" i="6" s="1"/>
  <c r="I17" i="6" s="1" a="1"/>
  <c r="I17" i="6" s="1"/>
  <c r="I19" i="6" s="1" a="1"/>
  <c r="I19" i="6" s="1"/>
  <c r="J10" i="5" a="1"/>
  <c r="J10" i="5" s="1"/>
  <c r="K10" i="5" a="1"/>
  <c r="K10" i="5" s="1"/>
  <c r="L10" i="5" a="1"/>
  <c r="L10" i="5" s="1"/>
  <c r="M10" i="5" a="1"/>
  <c r="M10" i="5" s="1"/>
  <c r="J11" i="5" a="1"/>
  <c r="J11" i="5" s="1"/>
  <c r="K11" i="5" a="1"/>
  <c r="K11" i="5" s="1"/>
  <c r="L11" i="5" a="1"/>
  <c r="L11" i="5" s="1"/>
  <c r="M11" i="5" a="1"/>
  <c r="M11" i="5" s="1"/>
  <c r="J12" i="5" a="1"/>
  <c r="J12" i="5" s="1"/>
  <c r="K12" i="5" a="1"/>
  <c r="K12" i="5" s="1"/>
  <c r="L12" i="5" a="1"/>
  <c r="L12" i="5" s="1"/>
  <c r="M12" i="5" a="1"/>
  <c r="M12" i="5" s="1"/>
  <c r="J13" i="5" a="1"/>
  <c r="J13" i="5" s="1"/>
  <c r="K13" i="5" a="1"/>
  <c r="K13" i="5" s="1"/>
  <c r="L13" i="5" a="1"/>
  <c r="L13" i="5" s="1"/>
  <c r="M13" i="5" a="1"/>
  <c r="M13" i="5" s="1"/>
  <c r="J14" i="5" a="1"/>
  <c r="J14" i="5" s="1"/>
  <c r="K14" i="5" a="1"/>
  <c r="K14" i="5" s="1"/>
  <c r="L14" i="5" a="1"/>
  <c r="L14" i="5" s="1"/>
  <c r="M14" i="5" a="1"/>
  <c r="M14" i="5" s="1"/>
  <c r="J15" i="5" a="1"/>
  <c r="J15" i="5" s="1"/>
  <c r="K15" i="5" a="1"/>
  <c r="K15" i="5" s="1"/>
  <c r="L15" i="5" a="1"/>
  <c r="L15" i="5" s="1"/>
  <c r="M15" i="5" a="1"/>
  <c r="M15" i="5" s="1"/>
  <c r="J16" i="5" a="1"/>
  <c r="J16" i="5" s="1"/>
  <c r="K16" i="5" a="1"/>
  <c r="K16" i="5" s="1"/>
  <c r="L16" i="5" a="1"/>
  <c r="L16" i="5" s="1"/>
  <c r="M16" i="5" a="1"/>
  <c r="M16" i="5" s="1"/>
  <c r="J17" i="5" a="1"/>
  <c r="J17" i="5" s="1"/>
  <c r="K17" i="5" a="1"/>
  <c r="K17" i="5" s="1"/>
  <c r="L17" i="5" a="1"/>
  <c r="L17" i="5" s="1"/>
  <c r="M17" i="5" a="1"/>
  <c r="M17" i="5" s="1"/>
  <c r="J18" i="5" a="1"/>
  <c r="J18" i="5" s="1"/>
  <c r="K18" i="5" a="1"/>
  <c r="K18" i="5" s="1"/>
  <c r="L18" i="5" a="1"/>
  <c r="L18" i="5" s="1"/>
  <c r="M18" i="5" a="1"/>
  <c r="M18" i="5" s="1"/>
  <c r="J19" i="5" a="1"/>
  <c r="J19" i="5" s="1"/>
  <c r="K19" i="5" a="1"/>
  <c r="K19" i="5" s="1"/>
  <c r="L19" i="5" a="1"/>
  <c r="L19" i="5" s="1"/>
  <c r="M19" i="5" a="1"/>
  <c r="M19" i="5" s="1"/>
  <c r="J20" i="5" a="1"/>
  <c r="J20" i="5" s="1"/>
  <c r="K20" i="5" a="1"/>
  <c r="K20" i="5" s="1"/>
  <c r="L20" i="5" a="1"/>
  <c r="L20" i="5" s="1"/>
  <c r="M20" i="5" a="1"/>
  <c r="M20" i="5" s="1"/>
  <c r="J21" i="5" a="1"/>
  <c r="J21" i="5" s="1"/>
  <c r="K21" i="5" a="1"/>
  <c r="K21" i="5" s="1"/>
  <c r="L21" i="5" a="1"/>
  <c r="L21" i="5" s="1"/>
  <c r="M21" i="5" a="1"/>
  <c r="M21" i="5" s="1"/>
  <c r="I3" i="5" l="1" a="1"/>
  <c r="I3" i="5" s="1"/>
  <c r="I5" i="5" s="1" a="1"/>
  <c r="I5" i="5" s="1"/>
  <c r="I7" i="5" s="1" a="1"/>
  <c r="I7" i="5" s="1"/>
  <c r="I9" i="5" s="1" a="1"/>
  <c r="I9" i="5" s="1"/>
  <c r="I11" i="5" s="1" a="1"/>
  <c r="I11" i="5" s="1"/>
  <c r="I13" i="5" s="1" a="1"/>
  <c r="I13" i="5" s="1"/>
  <c r="I15" i="5" s="1" a="1"/>
  <c r="I15" i="5" s="1"/>
  <c r="I17" i="5" s="1" a="1"/>
  <c r="I17" i="5" s="1"/>
  <c r="I19" i="5" s="1" a="1"/>
  <c r="I19" i="5" s="1"/>
  <c r="I21" i="5" s="1" a="1"/>
  <c r="I21" i="5" s="1"/>
  <c r="I4" i="5" a="1"/>
  <c r="I4" i="5" s="1"/>
  <c r="I6" i="5" s="1" a="1"/>
  <c r="I6" i="5" s="1"/>
  <c r="I8" i="5" s="1" a="1"/>
  <c r="I8" i="5" s="1"/>
  <c r="I10" i="5" s="1" a="1"/>
  <c r="I10" i="5" s="1"/>
  <c r="I12" i="5" s="1" a="1"/>
  <c r="I12" i="5" s="1"/>
  <c r="I14" i="5" s="1" a="1"/>
  <c r="I14" i="5" s="1"/>
  <c r="I16" i="5" s="1" a="1"/>
  <c r="I16" i="5" s="1"/>
  <c r="I18" i="5" s="1" a="1"/>
  <c r="I18" i="5" s="1"/>
  <c r="I20" i="5" s="1" a="1"/>
  <c r="I20" i="5" s="1"/>
  <c r="J3" i="5" a="1"/>
  <c r="J3" i="5" s="1"/>
  <c r="J9" i="5" a="1"/>
  <c r="J9" i="5" s="1"/>
  <c r="J8" i="5" a="1"/>
  <c r="J8" i="5" s="1"/>
  <c r="J7" i="5" a="1"/>
  <c r="J7" i="5" s="1"/>
  <c r="J6" i="5" a="1"/>
  <c r="J6" i="5" s="1"/>
  <c r="J5" i="5" a="1"/>
  <c r="J5" i="5" s="1"/>
  <c r="J4" i="5" a="1"/>
  <c r="J4" i="5" s="1"/>
  <c r="K3" i="5" l="1" a="1"/>
  <c r="K3" i="5" s="1"/>
  <c r="L4" i="5" a="1"/>
  <c r="L4" i="5" s="1"/>
  <c r="M4" i="5" a="1"/>
  <c r="M4" i="5" s="1"/>
  <c r="L5" i="5" a="1"/>
  <c r="L5" i="5" s="1"/>
  <c r="M5" i="5" a="1"/>
  <c r="M5" i="5" s="1"/>
  <c r="L6" i="5" a="1"/>
  <c r="L6" i="5" s="1"/>
  <c r="M6" i="5" a="1"/>
  <c r="M6" i="5" s="1"/>
  <c r="L7" i="5" a="1"/>
  <c r="L7" i="5" s="1"/>
  <c r="M7" i="5" a="1"/>
  <c r="M7" i="5" s="1"/>
  <c r="L8" i="5" a="1"/>
  <c r="L8" i="5" s="1"/>
  <c r="M8" i="5" a="1"/>
  <c r="M8" i="5" s="1"/>
  <c r="L9" i="5" a="1"/>
  <c r="L9" i="5" s="1"/>
  <c r="M9" i="5" a="1"/>
  <c r="M9" i="5" s="1"/>
  <c r="M3" i="5" a="1"/>
  <c r="M3" i="5" s="1"/>
  <c r="L3" i="5" a="1"/>
  <c r="L3" i="5" s="1"/>
  <c r="K7" i="5" a="1"/>
  <c r="K7" i="5" s="1"/>
  <c r="K8" i="5" a="1"/>
  <c r="K8" i="5" s="1"/>
  <c r="K9" i="5" a="1"/>
  <c r="K9" i="5" s="1"/>
  <c r="K4" i="5" a="1"/>
  <c r="K4" i="5" s="1"/>
  <c r="K5" i="5" a="1"/>
  <c r="K5" i="5" s="1"/>
  <c r="K6" i="5" a="1"/>
  <c r="K6" i="5" s="1"/>
</calcChain>
</file>

<file path=xl/sharedStrings.xml><?xml version="1.0" encoding="utf-8"?>
<sst xmlns="http://schemas.openxmlformats.org/spreadsheetml/2006/main" count="152" uniqueCount="78">
  <si>
    <t>Столбец1</t>
  </si>
  <si>
    <t>Столбец2</t>
  </si>
  <si>
    <t>Столбец3</t>
  </si>
  <si>
    <t>Столбец4</t>
  </si>
  <si>
    <t>Столбец5</t>
  </si>
  <si>
    <t>Столбец6</t>
  </si>
  <si>
    <t>Должно получиться</t>
  </si>
  <si>
    <t>Коэффициенты</t>
  </si>
  <si>
    <t>marathonbet</t>
  </si>
  <si>
    <t>betcity</t>
  </si>
  <si>
    <t>fonbet</t>
  </si>
  <si>
    <t>Анадолу Эфес</t>
  </si>
  <si>
    <t>Даруссафака</t>
  </si>
  <si>
    <t>flagГОЛЛАНДИЯ DBL     </t>
  </si>
  <si>
    <t>Веерт</t>
  </si>
  <si>
    <t>flagДАНИЯ BASKETLIGAEN     </t>
  </si>
  <si>
    <t>Баккен Бирс</t>
  </si>
  <si>
    <t>12 октября 2018</t>
  </si>
  <si>
    <t>flagЕВРОЛИГА ULEB     ТУР 1</t>
  </si>
  <si>
    <t>ЦСКА</t>
  </si>
  <si>
    <t>Барселона</t>
  </si>
  <si>
    <t>95:75 (21:17, 30:12, 18:29, 26:17)</t>
  </si>
  <si>
    <t>Панатинаикос</t>
  </si>
  <si>
    <t>Маккаби Т-А</t>
  </si>
  <si>
    <t>89:84 (26:24, 20:21, 24:22, 19:17)</t>
  </si>
  <si>
    <t>Бавария</t>
  </si>
  <si>
    <t>71:90 (19:18, 18:26, 14:28, 20:18)</t>
  </si>
  <si>
    <t>Реал</t>
  </si>
  <si>
    <t>109:93 (25:18, 28:20, 38:31, 18:24)</t>
  </si>
  <si>
    <t>flagЕВРОЛИГА. ЖЕНЩИНЫ     </t>
  </si>
  <si>
    <t>Надежда</t>
  </si>
  <si>
    <t>Чукурова</t>
  </si>
  <si>
    <t>76:74 (25:29, 17:18, 20:9, 14:18)</t>
  </si>
  <si>
    <t>flagАВСТРАЛИЯ NBL     ТУР 1</t>
  </si>
  <si>
    <t>Иллавара</t>
  </si>
  <si>
    <t>Мельбурн</t>
  </si>
  <si>
    <t>122:123 (23:19, 23:23, 20:27, 22:19, 34:35) OT</t>
  </si>
  <si>
    <t>flagБЕЛЬГИЯ BLB     ТУР 3</t>
  </si>
  <si>
    <t>Льеж</t>
  </si>
  <si>
    <t>Дексия</t>
  </si>
  <si>
    <t>78:92 (17:25, 19:23, 21:24, 21:20)</t>
  </si>
  <si>
    <t>Зволле</t>
  </si>
  <si>
    <t>Роттердам</t>
  </si>
  <si>
    <t>85:48 (22:12, 24:14, 17:13, 22:9)</t>
  </si>
  <si>
    <t>Амстердам</t>
  </si>
  <si>
    <t>91:71 (23:17, 28:23, 18:18, 22:13)</t>
  </si>
  <si>
    <t>Ден Бош</t>
  </si>
  <si>
    <t>Ден Хелдер</t>
  </si>
  <si>
    <t>91:70 (29:19, 20:14, 24:20, 18:17)</t>
  </si>
  <si>
    <t>Рандерс</t>
  </si>
  <si>
    <t>109:74 (23:22, 36:10, 24:15, 26:27)</t>
  </si>
  <si>
    <t>flagУКРАИНА СУПЕРЛИГА     </t>
  </si>
  <si>
    <t>Черкасские Мавпы</t>
  </si>
  <si>
    <t>Николаев</t>
  </si>
  <si>
    <t>Отложен</t>
  </si>
  <si>
    <t>flagФИНЛЯНДИЯ KORISLIIGAN     </t>
  </si>
  <si>
    <t>Вилпас</t>
  </si>
  <si>
    <t>Нокиа</t>
  </si>
  <si>
    <t>75:69 (13:14, 23:11, 18:21, 21:23)</t>
  </si>
  <si>
    <t>flagЯПОНИЯ B.LEAGUE     </t>
  </si>
  <si>
    <t>Точиги</t>
  </si>
  <si>
    <t>Тояма</t>
  </si>
  <si>
    <t>104:84 (25:18, 26:18, 29:22, 24:26)</t>
  </si>
  <si>
    <t>Киото</t>
  </si>
  <si>
    <t>Йокогама</t>
  </si>
  <si>
    <t>84:80 (31:10, 14:26, 21:17, 18:27)</t>
  </si>
  <si>
    <t>Тошиба</t>
  </si>
  <si>
    <t>Сига</t>
  </si>
  <si>
    <t>76:64 (6:21, 25:8, 24:18, 21:17)</t>
  </si>
  <si>
    <t>Осака</t>
  </si>
  <si>
    <t>Райзинг Фукуока</t>
  </si>
  <si>
    <t>73:56 (13:12, 19:16, 18:11, 23:17)</t>
  </si>
  <si>
    <t>Ниигата</t>
  </si>
  <si>
    <t>Акита</t>
  </si>
  <si>
    <t>104:92 (24:18, 28:18, 21:28, 31:28)</t>
  </si>
  <si>
    <t>Окинава</t>
  </si>
  <si>
    <t>Мицубиси</t>
  </si>
  <si>
    <t>88:87 (20:17, 25:24, 20:22, 23:24)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</si>
</sst>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0" fillId="3" borderId="0" xfId="0" applyNumberFormat="1" applyFill="1"/>
    <xf numFmtId="0" fontId="0" fillId="3" borderId="0" xfId="0" applyFill="1"/>
    <xf numFmtId="17" fontId="0" fillId="3" borderId="0" xfId="0" applyNumberFormat="1" applyFill="1"/>
    <xf numFmtId="20" fontId="0" fillId="3" borderId="0" xfId="0" applyNumberFormat="1" applyFill="1"/>
  </cellXfs>
  <cellStyles count="1">
    <cellStyle name="Обычный" xfId="0" builtinId="0"/>
  </cellStyles>
  <dxfs count="6">
    <dxf>
      <numFmt numFmtId="22" formatCode="mmm/yy"/>
    </dxf>
    <dxf>
      <numFmt numFmtId="22" formatCode="mmm/yy"/>
    </dxf>
    <dxf>
      <numFmt numFmtId="164" formatCode="h:mm"/>
    </dxf>
    <dxf>
      <numFmt numFmtId="22" formatCode="mmm/yy"/>
    </dxf>
    <dxf>
      <numFmt numFmtId="22" formatCode="mmm/yy"/>
    </dxf>
    <dxf>
      <numFmt numFmtId="164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Данные_черновик" displayName="Данные_черновик" ref="A1:F47" totalsRowShown="0">
  <autoFilter ref="A1:F47" xr:uid="{00000000-0009-0000-0100-000001000000}"/>
  <tableColumns count="6">
    <tableColumn id="1" xr3:uid="{00000000-0010-0000-0000-000001000000}" name="Столбец1" dataDxfId="5"/>
    <tableColumn id="2" xr3:uid="{00000000-0010-0000-0000-000002000000}" name="Столбец2"/>
    <tableColumn id="3" xr3:uid="{00000000-0010-0000-0000-000003000000}" name="Столбец3"/>
    <tableColumn id="4" xr3:uid="{00000000-0010-0000-0000-000004000000}" name="Столбец4"/>
    <tableColumn id="5" xr3:uid="{00000000-0010-0000-0000-000005000000}" name="Столбец5" dataDxfId="4"/>
    <tableColumn id="6" xr3:uid="{00000000-0010-0000-0000-000006000000}" name="Столбец6" dataDxfId="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1691CF-A0D4-4AB0-BF9C-10C791537DE1}" name="Данные_черновик3" displayName="Данные_черновик3" ref="A1:F47" totalsRowShown="0">
  <autoFilter ref="A1:F47" xr:uid="{00000000-0009-0000-0100-000001000000}"/>
  <tableColumns count="6">
    <tableColumn id="1" xr3:uid="{71C7A2DE-C2F1-41FF-B678-903E24A9DD2B}" name="Столбец1" dataDxfId="2"/>
    <tableColumn id="2" xr3:uid="{F8E7A7EA-8080-4C4A-ABD1-596B55374775}" name="Столбец2"/>
    <tableColumn id="3" xr3:uid="{A1D67D98-DF69-4B7C-8AFD-2CB08BDB52ED}" name="Столбец3"/>
    <tableColumn id="4" xr3:uid="{448E19BC-C47D-43E1-AACB-0C12DB021638}" name="Столбец4"/>
    <tableColumn id="5" xr3:uid="{BE0FF09B-ABB6-48BD-954C-249855D9588E}" name="Столбец5" dataDxfId="1"/>
    <tableColumn id="6" xr3:uid="{55C63398-E0CF-42E8-8123-D005520476B5}" name="Столбец6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47"/>
  <sheetViews>
    <sheetView workbookViewId="0">
      <selection activeCell="C20" sqref="C20"/>
    </sheetView>
  </sheetViews>
  <sheetFormatPr defaultRowHeight="15" x14ac:dyDescent="0.25"/>
  <cols>
    <col min="1" max="1" width="26.7109375" bestFit="1" customWidth="1"/>
    <col min="2" max="2" width="13.28515625" bestFit="1" customWidth="1"/>
    <col min="3" max="3" width="14.5703125" bestFit="1" customWidth="1"/>
    <col min="4" max="7" width="11.85546875" customWidth="1"/>
    <col min="9" max="9" width="19.5703125" bestFit="1" customWidth="1"/>
    <col min="10" max="10" width="22.140625" bestFit="1" customWidth="1"/>
    <col min="11" max="11" width="5.5703125" bestFit="1" customWidth="1"/>
    <col min="12" max="12" width="13.28515625" bestFit="1" customWidth="1"/>
    <col min="13" max="13" width="14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8" t="s">
        <v>6</v>
      </c>
    </row>
    <row r="2" spans="1:13" x14ac:dyDescent="0.25">
      <c r="A2" s="10"/>
      <c r="B2" s="11"/>
      <c r="C2" s="11"/>
      <c r="D2" s="11"/>
      <c r="E2" s="12"/>
      <c r="F2" s="12"/>
      <c r="G2" s="3"/>
      <c r="I2" s="9"/>
    </row>
    <row r="3" spans="1:13" x14ac:dyDescent="0.25">
      <c r="A3" s="2" t="s">
        <v>17</v>
      </c>
      <c r="E3" s="3"/>
      <c r="F3" s="3"/>
      <c r="G3" s="3"/>
      <c r="I3" s="7" t="str">
        <f t="array" ref="I3">IFERROR(DATE(RIGHTB(INDEX(Данные_черновик[Столбец1],MATCH("我",A$2:INDEX(Данные_черновик[Столбец1],SMALL(IF(Данные_черновик[Столбец2]&lt;&gt;"",ROW(Данные_черновик[Столбец2])-1),ROW(I1)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1))),1)-1),2)),I1)</f>
        <v>Должно получиться</v>
      </c>
      <c r="J3" s="5" t="str">
        <f t="array" ref="J3">TRIM(LEFTB(SUBSTITUTE(SUBSTITUTE(VLOOKUP("我",A$2:INDEX(Данные_черновик[Столбец1],SMALL(IF(Данные_черновик[Столбец2]&lt;&gt;"",ROW(Данные_черновик[Столбец2])-1),ROW(I1))),1),"flag",),CHAR(160),REPT(" ",99)),99))</f>
        <v>ЕВРОЛИГА ULEB</v>
      </c>
      <c r="K3" s="6">
        <f t="array" ref="K3">INDEX(Данные_черновик[Столбец1],SMALL(IF(Данные_черновик[Столбец2]&lt;&gt;"",ROW(Данные_черновик[Столбец2])-1),ROW(I1)))</f>
        <v>0.125</v>
      </c>
      <c r="L3" s="5" t="str">
        <f t="array" ref="L3">INDEX(Данные_черновик[Столбец2],SMALL(IF(Данные_черновик[Столбец2]&lt;&gt;"",ROW(Данные_черновик[Столбец2])-1),ROW(I1)))</f>
        <v>ЦСКА</v>
      </c>
      <c r="M3" s="5" t="str">
        <f t="array" ref="M3">INDEX(Данные_черновик[Столбец3],SMALL(IF(Данные_черновик[Столбец2]&lt;&gt;"",ROW(Данные_черновик[Столбец2])-1),ROW(K1)))</f>
        <v>Барселона</v>
      </c>
    </row>
    <row r="4" spans="1:13" x14ac:dyDescent="0.25">
      <c r="A4" s="13"/>
      <c r="B4" s="11"/>
      <c r="C4" s="11"/>
      <c r="D4" s="11"/>
      <c r="E4" s="12"/>
      <c r="F4" s="12"/>
      <c r="G4" s="3"/>
      <c r="I4" s="7">
        <f t="array" ref="I4">IFERROR(DATE(RIGHTB(INDEX(Данные_черновик[Столбец1],MATCH("我",A$2:INDEX(Данные_черновик[Столбец1],SMALL(IF(Данные_черновик[Столбец2]&lt;&gt;"",ROW(Данные_черновик[Столбец2])-1),ROW(I2)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2)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2))),1)-1),2)),I2)</f>
        <v>0</v>
      </c>
      <c r="J4" s="5" t="str">
        <f t="array" ref="J4">TRIM(LEFTB(SUBSTITUTE(SUBSTITUTE(VLOOKUP("我",A$2:INDEX(Данные_черновик[Столбец1],SMALL(IF(Данные_черновик[Столбец2]&lt;&gt;"",ROW(Данные_черновик[Столбец2])-1),ROW(J2))),1),"flag",),CHAR(160),REPT(" ",99)),99))</f>
        <v>ЕВРОЛИГА ULEB</v>
      </c>
      <c r="K4" s="6">
        <f t="array" ref="K4">INDEX(Данные_черновик[Столбец1],SMALL(IF(Данные_черновик[Столбец2]&lt;&gt;"",ROW(Данные_черновик[Столбец2])-1),ROW(J2)))</f>
        <v>0.16666666666666666</v>
      </c>
      <c r="L4" s="5" t="str">
        <f t="array" ref="L4">INDEX(Данные_черновик[Столбец2],SMALL(IF(Данные_черновик[Столбец2]&lt;&gt;"",ROW(Данные_черновик[Столбец2])-1),ROW(J2)))</f>
        <v>Панатинаикос</v>
      </c>
      <c r="M4" s="5" t="str">
        <f t="array" ref="M4">INDEX(Данные_черновик[Столбец3],SMALL(IF(Данные_черновик[Столбец2]&lt;&gt;"",ROW(Данные_черновик[Столбец2])-1),ROW(K2)))</f>
        <v>Маккаби Т-А</v>
      </c>
    </row>
    <row r="5" spans="1:13" x14ac:dyDescent="0.25">
      <c r="A5" s="13" t="s">
        <v>7</v>
      </c>
      <c r="B5" s="11"/>
      <c r="C5" s="11"/>
      <c r="D5" s="11"/>
      <c r="E5" s="12"/>
      <c r="F5" s="12"/>
      <c r="G5" s="3"/>
      <c r="I5" s="7" t="str">
        <f t="array" ref="I5">IFERROR(DATE(RIGHTB(INDEX(Данные_черновик[Столбец1],MATCH("我",A$2:INDEX(Данные_черновик[Столбец1],SMALL(IF(Данные_черновик[Столбец2]&lt;&gt;"",ROW(Данные_черновик[Столбец2])-1),ROW(I3)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3)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3))),1)-1),2)),I3)</f>
        <v>Должно получиться</v>
      </c>
      <c r="J5" s="5" t="str">
        <f t="array" ref="J5">TRIM(LEFTB(SUBSTITUTE(SUBSTITUTE(VLOOKUP("我",A$2:INDEX(Данные_черновик[Столбец1],SMALL(IF(Данные_черновик[Столбец2]&lt;&gt;"",ROW(Данные_черновик[Столбец2])-1),ROW(J3))),1),"flag",),CHAR(160),REPT(" ",99)),99))</f>
        <v>ЕВРОЛИГА ULEB</v>
      </c>
      <c r="K5" s="6">
        <f t="array" ref="K5">INDEX(Данные_черновик[Столбец1],SMALL(IF(Данные_черновик[Столбец2]&lt;&gt;"",ROW(Данные_черновик[Столбец2])-1),ROW(J3)))</f>
        <v>0.1875</v>
      </c>
      <c r="L5" s="5" t="str">
        <f t="array" ref="L5">INDEX(Данные_черновик[Столбец2],SMALL(IF(Данные_черновик[Столбец2]&lt;&gt;"",ROW(Данные_черновик[Столбец2])-1),ROW(J3)))</f>
        <v>Бавария</v>
      </c>
      <c r="M5" s="5" t="str">
        <f t="array" ref="M5">INDEX(Данные_черновик[Столбец3],SMALL(IF(Данные_черновик[Столбец2]&lt;&gt;"",ROW(Данные_черновик[Столбец2])-1),ROW(K3)))</f>
        <v>Анадолу Эфес</v>
      </c>
    </row>
    <row r="6" spans="1:13" x14ac:dyDescent="0.25">
      <c r="A6" s="13" t="s">
        <v>8</v>
      </c>
      <c r="B6" s="11"/>
      <c r="C6" s="11"/>
      <c r="D6" s="11"/>
      <c r="E6" s="12"/>
      <c r="F6" s="12"/>
      <c r="G6" s="3"/>
      <c r="I6" s="7">
        <f t="array" ref="I6">IFERROR(DATE(RIGHTB(INDEX(Данные_черновик[Столбец1],MATCH("我",A$2:INDEX(Данные_черновик[Столбец1],SMALL(IF(Данные_черновик[Столбец2]&lt;&gt;"",ROW(Данные_черновик[Столбец2])-1),ROW(I4)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4)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4))),1)-1),2)),I4)</f>
        <v>0</v>
      </c>
      <c r="J6" s="5" t="str">
        <f t="array" ref="J6">TRIM(LEFTB(SUBSTITUTE(SUBSTITUTE(VLOOKUP("我",A$2:INDEX(Данные_черновик[Столбец1],SMALL(IF(Данные_черновик[Столбец2]&lt;&gt;"",ROW(Данные_черновик[Столбец2])-1),ROW(J4))),1),"flag",),CHAR(160),REPT(" ",99)),99))</f>
        <v>ЕВРОЛИГА ULEB</v>
      </c>
      <c r="K6" s="6">
        <f t="array" ref="K6">INDEX(Данные_черновик[Столбец1],SMALL(IF(Данные_черновик[Столбец2]&lt;&gt;"",ROW(Данные_черновик[Столбец2])-1),ROW(J4)))</f>
        <v>0.20833333333333334</v>
      </c>
      <c r="L6" s="5" t="str">
        <f t="array" ref="L6">INDEX(Данные_черновик[Столбец2],SMALL(IF(Данные_черновик[Столбец2]&lt;&gt;"",ROW(Данные_черновик[Столбец2])-1),ROW(J4)))</f>
        <v>Реал</v>
      </c>
      <c r="M6" s="5" t="str">
        <f t="array" ref="M6">INDEX(Данные_черновик[Столбец3],SMALL(IF(Данные_черновик[Столбец2]&lt;&gt;"",ROW(Данные_черновик[Столбец2])-1),ROW(K4)))</f>
        <v>Даруссафака</v>
      </c>
    </row>
    <row r="7" spans="1:13" x14ac:dyDescent="0.25">
      <c r="A7" s="13"/>
      <c r="B7" s="11"/>
      <c r="C7" s="11"/>
      <c r="D7" s="11"/>
      <c r="E7" s="12"/>
      <c r="F7" s="12"/>
      <c r="G7" s="3"/>
      <c r="I7" s="7" t="str">
        <f t="array" ref="I7">IFERROR(DATE(RIGHTB(INDEX(Данные_черновик[Столбец1],MATCH("我",A$2:INDEX(Данные_черновик[Столбец1],SMALL(IF(Данные_черновик[Столбец2]&lt;&gt;"",ROW(Данные_черновик[Столбец2])-1),ROW(I5)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5)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5))),1)-1),2)),I5)</f>
        <v>Должно получиться</v>
      </c>
      <c r="J7" s="1" t="str">
        <f t="array" ref="J7">TRIM(LEFTB(SUBSTITUTE(SUBSTITUTE(VLOOKUP("我",A$2:INDEX(Данные_черновик[Столбец1],SMALL(IF(Данные_черновик[Столбец2]&lt;&gt;"",ROW(Данные_черновик[Столбец2])-1),ROW(J5))),1),"flag",),CHAR(160),REPT(" ",99)),99))</f>
        <v>ЕВРОЛИГА. ЖЕНЩИНЫ</v>
      </c>
      <c r="K7" s="6">
        <f t="array" ref="K7">INDEX(Данные_черновик[Столбец1],SMALL(IF(Данные_черновик[Столбец2]&lt;&gt;"",ROW(Данные_черновик[Столбец2])-1),ROW(J5)))</f>
        <v>0</v>
      </c>
      <c r="L7" s="5" t="str">
        <f t="array" ref="L7">INDEX(Данные_черновик[Столбец2],SMALL(IF(Данные_черновик[Столбец2]&lt;&gt;"",ROW(Данные_черновик[Столбец2])-1),ROW(J5)))</f>
        <v>Надежда</v>
      </c>
      <c r="M7" s="5" t="str">
        <f t="array" ref="M7">INDEX(Данные_черновик[Столбец3],SMALL(IF(Данные_черновик[Столбец2]&lt;&gt;"",ROW(Данные_черновик[Столбец2])-1),ROW(K5)))</f>
        <v>Чукурова</v>
      </c>
    </row>
    <row r="8" spans="1:13" x14ac:dyDescent="0.25">
      <c r="A8" s="13" t="s">
        <v>9</v>
      </c>
      <c r="B8" s="11"/>
      <c r="C8" s="11"/>
      <c r="D8" s="11"/>
      <c r="E8" s="12"/>
      <c r="F8" s="12"/>
      <c r="G8" s="3"/>
      <c r="I8" s="7">
        <f t="array" ref="I8">IFERROR(DATE(RIGHTB(INDEX(Данные_черновик[Столбец1],MATCH("我",A$2:INDEX(Данные_черновик[Столбец1],SMALL(IF(Данные_черновик[Столбец2]&lt;&gt;"",ROW(Данные_черновик[Столбец2])-1),ROW(I6)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6)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6))),1)-1),2)),I6)</f>
        <v>0</v>
      </c>
      <c r="J8" s="1" t="str">
        <f t="array" ref="J8">TRIM(LEFTB(SUBSTITUTE(SUBSTITUTE(VLOOKUP("我",A$2:INDEX(Данные_черновик[Столбец1],SMALL(IF(Данные_черновик[Столбец2]&lt;&gt;"",ROW(Данные_черновик[Столбец2])-1),ROW(J6))),1),"flag",),CHAR(160),REPT(" ",99)),99))</f>
        <v>АВСТРАЛИЯ NBL</v>
      </c>
      <c r="K8" s="6">
        <f t="array" ref="K8">INDEX(Данные_черновик[Столбец1],SMALL(IF(Данные_черновик[Столбец2]&lt;&gt;"",ROW(Данные_черновик[Столбец2])-1),ROW(J6)))</f>
        <v>0.78472222222222221</v>
      </c>
      <c r="L8" s="5" t="str">
        <f t="array" ref="L8">INDEX(Данные_черновик[Столбец2],SMALL(IF(Данные_черновик[Столбец2]&lt;&gt;"",ROW(Данные_черновик[Столбец2])-1),ROW(J6)))</f>
        <v>Иллавара</v>
      </c>
      <c r="M8" s="5" t="str">
        <f t="array" ref="M8">INDEX(Данные_черновик[Столбец3],SMALL(IF(Данные_черновик[Столбец2]&lt;&gt;"",ROW(Данные_черновик[Столбец2])-1),ROW(K6)))</f>
        <v>Мельбурн</v>
      </c>
    </row>
    <row r="9" spans="1:13" x14ac:dyDescent="0.25">
      <c r="A9" s="13"/>
      <c r="B9" s="11"/>
      <c r="C9" s="11"/>
      <c r="D9" s="11"/>
      <c r="E9" s="12"/>
      <c r="F9" s="12"/>
      <c r="G9" s="3"/>
      <c r="I9" s="7" t="str">
        <f t="array" ref="I9">IFERROR(DATE(RIGHTB(INDEX(Данные_черновик[Столбец1],MATCH("我",A$2:INDEX(Данные_черновик[Столбец1],SMALL(IF(Данные_черновик[Столбец2]&lt;&gt;"",ROW(Данные_черновик[Столбец2])-1),ROW(I7)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7)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7))),1)-1),2)),I7)</f>
        <v>Должно получиться</v>
      </c>
      <c r="J9" s="1" t="str">
        <f t="array" ref="J9">TRIM(LEFTB(SUBSTITUTE(SUBSTITUTE(VLOOKUP("我",A$2:INDEX(Данные_черновик[Столбец1],SMALL(IF(Данные_черновик[Столбец2]&lt;&gt;"",ROW(Данные_черновик[Столбец2])-1),ROW(J7))),1),"flag",),CHAR(160),REPT(" ",99)),99))</f>
        <v>БЕЛЬГИЯ BLB</v>
      </c>
      <c r="K9" s="6">
        <f t="array" ref="K9">INDEX(Данные_черновик[Столбец1],SMALL(IF(Данные_черновик[Столбец2]&lt;&gt;"",ROW(Данные_черновик[Столбец2])-1),ROW(J7)))</f>
        <v>0.14583333333333334</v>
      </c>
      <c r="L9" s="5" t="str">
        <f t="array" ref="L9">INDEX(Данные_черновик[Столбец2],SMALL(IF(Данные_черновик[Столбец2]&lt;&gt;"",ROW(Данные_черновик[Столбец2])-1),ROW(J7)))</f>
        <v>Льеж</v>
      </c>
      <c r="M9" s="5" t="str">
        <f t="array" ref="M9">INDEX(Данные_черновик[Столбец3],SMALL(IF(Данные_черновик[Столбец2]&lt;&gt;"",ROW(Данные_черновик[Столбец2])-1),ROW(K7)))</f>
        <v>Дексия</v>
      </c>
    </row>
    <row r="10" spans="1:13" x14ac:dyDescent="0.25">
      <c r="A10" s="13" t="s">
        <v>10</v>
      </c>
      <c r="B10" s="11"/>
      <c r="C10" s="11"/>
      <c r="D10" s="11"/>
      <c r="E10" s="12"/>
      <c r="F10" s="12"/>
      <c r="G10" s="3"/>
      <c r="I10" s="7">
        <f t="array" ref="I10">IFERROR(DATE(RIGHTB(INDEX(Данные_черновик[Столбец1],MATCH("我",A$2:INDEX(Данные_черновик[Столбец1],SMALL(IF(Данные_черновик[Столбец2]&lt;&gt;"",ROW(Данные_черновик[Столбец2])-1),ROW(I8)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8)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8))),1)-1),2)),I8)</f>
        <v>0</v>
      </c>
      <c r="J10" s="1" t="str">
        <f t="array" ref="J10">TRIM(LEFTB(SUBSTITUTE(SUBSTITUTE(VLOOKUP("我",A$2:INDEX(Данные_черновик[Столбец1],SMALL(IF(Данные_черновик[Столбец2]&lt;&gt;"",ROW(Данные_черновик[Столбец2])-1),ROW(J8))),1),"flag",),CHAR(160),REPT(" ",99)),99))</f>
        <v>ГОЛЛАНДИЯ DBL</v>
      </c>
      <c r="K10" s="6">
        <f t="array" ref="K10">INDEX(Данные_черновик[Столбец1],SMALL(IF(Данные_черновик[Столбец2]&lt;&gt;"",ROW(Данные_черновик[Столбец2])-1),ROW(J8)))</f>
        <v>0.14583333333333334</v>
      </c>
      <c r="L10" s="5" t="str">
        <f t="array" ref="L10">INDEX(Данные_черновик[Столбец2],SMALL(IF(Данные_черновик[Столбец2]&lt;&gt;"",ROW(Данные_черновик[Столбец2])-1),ROW(J8)))</f>
        <v>Зволле</v>
      </c>
      <c r="M10" s="5" t="str">
        <f t="array" ref="M10">INDEX(Данные_черновик[Столбец3],SMALL(IF(Данные_черновик[Столбец2]&lt;&gt;"",ROW(Данные_черновик[Столбец2])-1),ROW(K8)))</f>
        <v>Роттердам</v>
      </c>
    </row>
    <row r="11" spans="1:13" x14ac:dyDescent="0.25">
      <c r="A11" s="2" t="s">
        <v>18</v>
      </c>
      <c r="E11" s="3">
        <v>1</v>
      </c>
      <c r="F11" s="3">
        <v>2</v>
      </c>
      <c r="G11" s="3"/>
      <c r="I11" s="7" t="str">
        <f t="array" ref="I11">IFERROR(DATE(RIGHTB(INDEX(Данные_черновик[Столбец1],MATCH("我",A$2:INDEX(Данные_черновик[Столбец1],SMALL(IF(Данные_черновик[Столбец2]&lt;&gt;"",ROW(Данные_черновик[Столбец2])-1),ROW(I9)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9)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9))),1)-1),2)),I9)</f>
        <v>Должно получиться</v>
      </c>
      <c r="J11" s="1" t="str">
        <f t="array" ref="J11">TRIM(LEFTB(SUBSTITUTE(SUBSTITUTE(VLOOKUP("我",A$2:INDEX(Данные_черновик[Столбец1],SMALL(IF(Данные_черновик[Столбец2]&lt;&gt;"",ROW(Данные_черновик[Столбец2])-1),ROW(J9))),1),"flag",),CHAR(160),REPT(" ",99)),99))</f>
        <v>ГОЛЛАНДИЯ DBL</v>
      </c>
      <c r="K11" s="6">
        <f t="array" ref="K11">INDEX(Данные_черновик[Столбец1],SMALL(IF(Данные_черновик[Столбец2]&lt;&gt;"",ROW(Данные_черновик[Столбец2])-1),ROW(J9)))</f>
        <v>0.16666666666666666</v>
      </c>
      <c r="L11" s="5" t="str">
        <f t="array" ref="L11">INDEX(Данные_черновик[Столбец2],SMALL(IF(Данные_черновик[Столбец2]&lt;&gt;"",ROW(Данные_черновик[Столбец2])-1),ROW(J9)))</f>
        <v>Амстердам</v>
      </c>
      <c r="M11" s="5" t="str">
        <f t="array" ref="M11">INDEX(Данные_черновик[Столбец3],SMALL(IF(Данные_черновик[Столбец2]&lt;&gt;"",ROW(Данные_черновик[Столбец2])-1),ROW(K9)))</f>
        <v>Веерт</v>
      </c>
    </row>
    <row r="12" spans="1:13" x14ac:dyDescent="0.25">
      <c r="A12" s="2">
        <v>0.125</v>
      </c>
      <c r="B12" t="s">
        <v>19</v>
      </c>
      <c r="C12" t="s">
        <v>20</v>
      </c>
      <c r="D12" t="s">
        <v>21</v>
      </c>
      <c r="E12" s="3"/>
      <c r="F12" s="4"/>
      <c r="G12" s="3"/>
      <c r="I12" s="7">
        <f t="array" ref="I12">IFERROR(DATE(RIGHTB(INDEX(Данные_черновик[Столбец1],MATCH("我",A$2:INDEX(Данные_черновик[Столбец1],SMALL(IF(Данные_черновик[Столбец2]&lt;&gt;"",ROW(Данные_черновик[Столбец2])-1),ROW(I10)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10)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10))),1)-1),2)),I10)</f>
        <v>0</v>
      </c>
      <c r="J12" s="1" t="str">
        <f t="array" ref="J12">TRIM(LEFTB(SUBSTITUTE(SUBSTITUTE(VLOOKUP("我",A$2:INDEX(Данные_черновик[Столбец1],SMALL(IF(Данные_черновик[Столбец2]&lt;&gt;"",ROW(Данные_черновик[Столбец2])-1),ROW(J10))),1),"flag",),CHAR(160),REPT(" ",99)),99))</f>
        <v>ГОЛЛАНДИЯ DBL</v>
      </c>
      <c r="K12" s="6">
        <f t="array" ref="K12">INDEX(Данные_черновик[Столбец1],SMALL(IF(Данные_черновик[Столбец2]&lt;&gt;"",ROW(Данные_черновик[Столбец2])-1),ROW(J10)))</f>
        <v>0.16666666666666666</v>
      </c>
      <c r="L12" s="5" t="str">
        <f t="array" ref="L12">INDEX(Данные_черновик[Столбец2],SMALL(IF(Данные_черновик[Столбец2]&lt;&gt;"",ROW(Данные_черновик[Столбец2])-1),ROW(J10)))</f>
        <v>Ден Бош</v>
      </c>
      <c r="M12" s="5" t="str">
        <f t="array" ref="M12">INDEX(Данные_черновик[Столбец3],SMALL(IF(Данные_черновик[Столбец2]&lt;&gt;"",ROW(Данные_черновик[Столбец2])-1),ROW(K10)))</f>
        <v>Ден Хелдер</v>
      </c>
    </row>
    <row r="13" spans="1:13" x14ac:dyDescent="0.25">
      <c r="A13" s="2">
        <v>0.16666666666666666</v>
      </c>
      <c r="B13" t="s">
        <v>22</v>
      </c>
      <c r="C13" t="s">
        <v>23</v>
      </c>
      <c r="D13" t="s">
        <v>24</v>
      </c>
      <c r="E13" s="3"/>
      <c r="F13" s="3"/>
      <c r="G13" s="3"/>
      <c r="I13" s="7" t="str">
        <f t="array" ref="I13">IFERROR(DATE(RIGHTB(INDEX(Данные_черновик[Столбец1],MATCH("我",A$2:INDEX(Данные_черновик[Столбец1],SMALL(IF(Данные_черновик[Столбец2]&lt;&gt;"",ROW(Данные_черновик[Столбец2])-1),ROW(I11)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11)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11))),1)-1),2)),I11)</f>
        <v>Должно получиться</v>
      </c>
      <c r="J13" s="1" t="str">
        <f t="array" ref="J13">TRIM(LEFTB(SUBSTITUTE(SUBSTITUTE(VLOOKUP("我",A$2:INDEX(Данные_черновик[Столбец1],SMALL(IF(Данные_черновик[Столбец2]&lt;&gt;"",ROW(Данные_черновик[Столбец2])-1),ROW(J11))),1),"flag",),CHAR(160),REPT(" ",99)),99))</f>
        <v>ДАНИЯ BASKETLIGAEN</v>
      </c>
      <c r="K13" s="6">
        <f t="array" ref="K13">INDEX(Данные_черновик[Столбец1],SMALL(IF(Данные_черновик[Столбец2]&lt;&gt;"",ROW(Данные_черновик[Столбец2])-1),ROW(J11)))</f>
        <v>0.10416666666666667</v>
      </c>
      <c r="L13" s="5" t="str">
        <f t="array" ref="L13">INDEX(Данные_черновик[Столбец2],SMALL(IF(Данные_черновик[Столбец2]&lt;&gt;"",ROW(Данные_черновик[Столбец2])-1),ROW(J11)))</f>
        <v>Баккен Бирс</v>
      </c>
      <c r="M13" s="5" t="str">
        <f t="array" ref="M13">INDEX(Данные_черновик[Столбец3],SMALL(IF(Данные_черновик[Столбец2]&lt;&gt;"",ROW(Данные_черновик[Столбец2])-1),ROW(K11)))</f>
        <v>Рандерс</v>
      </c>
    </row>
    <row r="14" spans="1:13" x14ac:dyDescent="0.25">
      <c r="A14" s="2">
        <v>0.1875</v>
      </c>
      <c r="B14" t="s">
        <v>25</v>
      </c>
      <c r="C14" t="s">
        <v>11</v>
      </c>
      <c r="D14" t="s">
        <v>26</v>
      </c>
      <c r="E14" s="3"/>
      <c r="F14" s="3"/>
      <c r="G14" s="3"/>
      <c r="I14" s="7">
        <f t="array" ref="I14">IFERROR(DATE(RIGHTB(INDEX(Данные_черновик[Столбец1],MATCH("我",A$2:INDEX(Данные_черновик[Столбец1],SMALL(IF(Данные_черновик[Столбец2]&lt;&gt;"",ROW(Данные_черновик[Столбец2])-1),ROW(I12)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12)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12))),1)-1),2)),I12)</f>
        <v>0</v>
      </c>
      <c r="J14" s="1" t="str">
        <f t="array" ref="J14">TRIM(LEFTB(SUBSTITUTE(SUBSTITUTE(VLOOKUP("我",A$2:INDEX(Данные_черновик[Столбец1],SMALL(IF(Данные_черновик[Столбец2]&lt;&gt;"",ROW(Данные_черновик[Столбец2])-1),ROW(J12))),1),"flag",),CHAR(160),REPT(" ",99)),99))</f>
        <v>УКРАИНА СУПЕРЛИГА</v>
      </c>
      <c r="K14" s="6">
        <f t="array" ref="K14">INDEX(Данные_черновик[Столбец1],SMALL(IF(Данные_черновик[Столбец2]&lt;&gt;"",ROW(Данные_черновик[Столбец2])-1),ROW(J12)))</f>
        <v>0.125</v>
      </c>
      <c r="L14" s="5" t="str">
        <f t="array" ref="L14">INDEX(Данные_черновик[Столбец2],SMALL(IF(Данные_черновик[Столбец2]&lt;&gt;"",ROW(Данные_черновик[Столбец2])-1),ROW(J12)))</f>
        <v>Черкасские Мавпы</v>
      </c>
      <c r="M14" s="5" t="str">
        <f t="array" ref="M14">INDEX(Данные_черновик[Столбец3],SMALL(IF(Данные_черновик[Столбец2]&lt;&gt;"",ROW(Данные_черновик[Столбец2])-1),ROW(K12)))</f>
        <v>Николаев</v>
      </c>
    </row>
    <row r="15" spans="1:13" x14ac:dyDescent="0.25">
      <c r="A15" s="2">
        <v>0.20833333333333334</v>
      </c>
      <c r="B15" t="s">
        <v>27</v>
      </c>
      <c r="C15" t="s">
        <v>12</v>
      </c>
      <c r="D15" t="s">
        <v>28</v>
      </c>
      <c r="E15" s="3"/>
      <c r="F15" s="3"/>
      <c r="G15" s="3"/>
      <c r="I15" s="7" t="str">
        <f t="array" ref="I15">IFERROR(DATE(RIGHTB(INDEX(Данные_черновик[Столбец1],MATCH("我",A$2:INDEX(Данные_черновик[Столбец1],SMALL(IF(Данные_черновик[Столбец2]&lt;&gt;"",ROW(Данные_черновик[Столбец2])-1),ROW(I13)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13)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13))),1)-1),2)),I13)</f>
        <v>Должно получиться</v>
      </c>
      <c r="J15" s="1" t="str">
        <f t="array" ref="J15">TRIM(LEFTB(SUBSTITUTE(SUBSTITUTE(VLOOKUP("我",A$2:INDEX(Данные_черновик[Столбец1],SMALL(IF(Данные_черновик[Столбец2]&lt;&gt;"",ROW(Данные_черновик[Столбец2])-1),ROW(J13))),1),"flag",),CHAR(160),REPT(" ",99)),99))</f>
        <v>ФИНЛЯНДИЯ KORISLIIGAN</v>
      </c>
      <c r="K15" s="6">
        <f t="array" ref="K15">INDEX(Данные_черновик[Столбец1],SMALL(IF(Данные_черновик[Столбец2]&lt;&gt;"",ROW(Данные_черновик[Столбец2])-1),ROW(J13)))</f>
        <v>6.25E-2</v>
      </c>
      <c r="L15" s="5" t="str">
        <f t="array" ref="L15">INDEX(Данные_черновик[Столбец2],SMALL(IF(Данные_черновик[Столбец2]&lt;&gt;"",ROW(Данные_черновик[Столбец2])-1),ROW(J13)))</f>
        <v>Вилпас</v>
      </c>
      <c r="M15" s="5" t="str">
        <f t="array" ref="M15">INDEX(Данные_черновик[Столбец3],SMALL(IF(Данные_черновик[Столбец2]&lt;&gt;"",ROW(Данные_черновик[Столбец2])-1),ROW(K13)))</f>
        <v>Нокиа</v>
      </c>
    </row>
    <row r="16" spans="1:13" x14ac:dyDescent="0.25">
      <c r="A16" s="2"/>
      <c r="E16" s="3"/>
      <c r="F16" s="3"/>
      <c r="G16" s="3"/>
      <c r="I16" s="7">
        <f t="array" ref="I16">IFERROR(DATE(RIGHTB(INDEX(Данные_черновик[Столбец1],MATCH("我",A$2:INDEX(Данные_черновик[Столбец1],SMALL(IF(Данные_черновик[Столбец2]&lt;&gt;"",ROW(Данные_черновик[Столбец2])-1),ROW(I14)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14)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14))),1)-1),2)),I14)</f>
        <v>0</v>
      </c>
      <c r="J16" s="1" t="str">
        <f t="array" ref="J16">TRIM(LEFTB(SUBSTITUTE(SUBSTITUTE(VLOOKUP("我",A$2:INDEX(Данные_черновик[Столбец1],SMALL(IF(Данные_черновик[Столбец2]&lt;&gt;"",ROW(Данные_черновик[Столбец2])-1),ROW(J14))),1),"flag",),CHAR(160),REPT(" ",99)),99))</f>
        <v>ЯПОНИЯ B.LEAGUE</v>
      </c>
      <c r="K16" s="6">
        <f t="array" ref="K16">INDEX(Данные_черновик[Столбец1],SMALL(IF(Данные_черновик[Столбец2]&lt;&gt;"",ROW(Данные_черновик[Столбец2])-1),ROW(J14)))</f>
        <v>0.83680555555555547</v>
      </c>
      <c r="L16" s="5" t="str">
        <f t="array" ref="L16">INDEX(Данные_черновик[Столбец2],SMALL(IF(Данные_черновик[Столбец2]&lt;&gt;"",ROW(Данные_черновик[Столбец2])-1),ROW(J14)))</f>
        <v>Точиги</v>
      </c>
      <c r="M16" s="5" t="str">
        <f t="array" ref="M16">INDEX(Данные_черновик[Столбец3],SMALL(IF(Данные_черновик[Столбец2]&lt;&gt;"",ROW(Данные_черновик[Столбец2])-1),ROW(K14)))</f>
        <v>Тояма</v>
      </c>
    </row>
    <row r="17" spans="1:13" x14ac:dyDescent="0.25">
      <c r="A17" s="2" t="s">
        <v>29</v>
      </c>
      <c r="E17" s="3">
        <v>1</v>
      </c>
      <c r="F17" s="3">
        <v>2</v>
      </c>
      <c r="G17" s="3"/>
      <c r="I17" s="7" t="str">
        <f t="array" ref="I17">IFERROR(DATE(RIGHTB(INDEX(Данные_черновик[Столбец1],MATCH("我",A$2:INDEX(Данные_черновик[Столбец1],SMALL(IF(Данные_черновик[Столбец2]&lt;&gt;"",ROW(Данные_черновик[Столбец2])-1),ROW(I15)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15)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15))),1)-1),2)),I15)</f>
        <v>Должно получиться</v>
      </c>
      <c r="J17" s="1" t="str">
        <f t="array" ref="J17">TRIM(LEFTB(SUBSTITUTE(SUBSTITUTE(VLOOKUP("我",A$2:INDEX(Данные_черновик[Столбец1],SMALL(IF(Данные_черновик[Столбец2]&lt;&gt;"",ROW(Данные_черновик[Столбец2])-1),ROW(J15))),1),"flag",),CHAR(160),REPT(" ",99)),99))</f>
        <v>ЯПОНИЯ B.LEAGUE</v>
      </c>
      <c r="K17" s="6">
        <f t="array" ref="K17">INDEX(Данные_черновик[Столбец1],SMALL(IF(Данные_черновик[Столбец2]&lt;&gt;"",ROW(Данные_черновик[Столбец2])-1),ROW(J15)))</f>
        <v>0.83680555555555547</v>
      </c>
      <c r="L17" s="5" t="str">
        <f t="array" ref="L17">INDEX(Данные_черновик[Столбец2],SMALL(IF(Данные_черновик[Столбец2]&lt;&gt;"",ROW(Данные_черновик[Столбец2])-1),ROW(J15)))</f>
        <v>Киото</v>
      </c>
      <c r="M17" s="5" t="str">
        <f t="array" ref="M17">INDEX(Данные_черновик[Столбец3],SMALL(IF(Данные_черновик[Столбец2]&lt;&gt;"",ROW(Данные_черновик[Столбец2])-1),ROW(K15)))</f>
        <v>Йокогама</v>
      </c>
    </row>
    <row r="18" spans="1:13" x14ac:dyDescent="0.25">
      <c r="A18" s="2">
        <v>0</v>
      </c>
      <c r="B18" t="s">
        <v>30</v>
      </c>
      <c r="C18" t="s">
        <v>31</v>
      </c>
      <c r="D18" t="s">
        <v>32</v>
      </c>
      <c r="E18" s="3"/>
      <c r="F18" s="4"/>
      <c r="G18" s="4"/>
      <c r="I18" s="7">
        <f t="array" ref="I18">IFERROR(DATE(RIGHTB(INDEX(Данные_черновик[Столбец1],MATCH("我",A$2:INDEX(Данные_черновик[Столбец1],SMALL(IF(Данные_черновик[Столбец2]&lt;&gt;"",ROW(Данные_черновик[Столбец2])-1),ROW(I16)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16)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16))),1)-1),2)),I16)</f>
        <v>0</v>
      </c>
      <c r="J18" s="1" t="str">
        <f t="array" ref="J18">TRIM(LEFTB(SUBSTITUTE(SUBSTITUTE(VLOOKUP("我",A$2:INDEX(Данные_черновик[Столбец1],SMALL(IF(Данные_черновик[Столбец2]&lt;&gt;"",ROW(Данные_черновик[Столбец2])-1),ROW(J16))),1),"flag",),CHAR(160),REPT(" ",99)),99))</f>
        <v>ЯПОНИЯ B.LEAGUE</v>
      </c>
      <c r="K18" s="6">
        <f t="array" ref="K18">INDEX(Данные_черновик[Столбец1],SMALL(IF(Данные_черновик[Столбец2]&lt;&gt;"",ROW(Данные_черновик[Столбец2])-1),ROW(J16)))</f>
        <v>0.83680555555555547</v>
      </c>
      <c r="L18" s="5" t="str">
        <f t="array" ref="L18">INDEX(Данные_черновик[Столбец2],SMALL(IF(Данные_черновик[Столбец2]&lt;&gt;"",ROW(Данные_черновик[Столбец2])-1),ROW(J16)))</f>
        <v>Тошиба</v>
      </c>
      <c r="M18" s="5" t="str">
        <f t="array" ref="M18">INDEX(Данные_черновик[Столбец3],SMALL(IF(Данные_черновик[Столбец2]&lt;&gt;"",ROW(Данные_черновик[Столбец2])-1),ROW(K16)))</f>
        <v>Сига</v>
      </c>
    </row>
    <row r="19" spans="1:13" x14ac:dyDescent="0.25">
      <c r="A19" s="2"/>
      <c r="E19" s="3"/>
      <c r="F19" s="3"/>
      <c r="I19" s="7" t="str">
        <f t="array" ref="I19">IFERROR(DATE(RIGHTB(INDEX(Данные_черновик[Столбец1],MATCH("我",A$2:INDEX(Данные_черновик[Столбец1],SMALL(IF(Данные_черновик[Столбец2]&lt;&gt;"",ROW(Данные_черновик[Столбец2])-1),ROW(I17)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17)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17))),1)-1),2)),I17)</f>
        <v>Должно получиться</v>
      </c>
      <c r="J19" s="1" t="str">
        <f t="array" ref="J19">TRIM(LEFTB(SUBSTITUTE(SUBSTITUTE(VLOOKUP("我",A$2:INDEX(Данные_черновик[Столбец1],SMALL(IF(Данные_черновик[Столбец2]&lt;&gt;"",ROW(Данные_черновик[Столбец2])-1),ROW(J17))),1),"flag",),CHAR(160),REPT(" ",99)),99))</f>
        <v>ЯПОНИЯ B.LEAGUE</v>
      </c>
      <c r="K19" s="6">
        <f t="array" ref="K19">INDEX(Данные_черновик[Столбец1],SMALL(IF(Данные_черновик[Столбец2]&lt;&gt;"",ROW(Данные_черновик[Столбец2])-1),ROW(J17)))</f>
        <v>0.83680555555555547</v>
      </c>
      <c r="L19" s="5" t="str">
        <f t="array" ref="L19">INDEX(Данные_черновик[Столбец2],SMALL(IF(Данные_черновик[Столбец2]&lt;&gt;"",ROW(Данные_черновик[Столбец2])-1),ROW(J17)))</f>
        <v>Осака</v>
      </c>
      <c r="M19" s="5" t="str">
        <f t="array" ref="M19">INDEX(Данные_черновик[Столбец3],SMALL(IF(Данные_черновик[Столбец2]&lt;&gt;"",ROW(Данные_черновик[Столбец2])-1),ROW(K17)))</f>
        <v>Райзинг Фукуока</v>
      </c>
    </row>
    <row r="20" spans="1:13" x14ac:dyDescent="0.25">
      <c r="A20" s="2" t="s">
        <v>33</v>
      </c>
      <c r="E20" s="3">
        <v>1</v>
      </c>
      <c r="F20" s="3">
        <v>2</v>
      </c>
      <c r="I20" s="7">
        <f t="array" ref="I20">IFERROR(DATE(RIGHTB(INDEX(Данные_черновик[Столбец1],MATCH("我",A$2:INDEX(Данные_черновик[Столбец1],SMALL(IF(Данные_черновик[Столбец2]&lt;&gt;"",ROW(Данные_черновик[Столбец2])-1),ROW(I18)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18)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18))),1)-1),2)),I18)</f>
        <v>0</v>
      </c>
      <c r="J20" s="1" t="str">
        <f t="array" ref="J20">TRIM(LEFTB(SUBSTITUTE(SUBSTITUTE(VLOOKUP("我",A$2:INDEX(Данные_черновик[Столбец1],SMALL(IF(Данные_черновик[Столбец2]&lt;&gt;"",ROW(Данные_черновик[Столбец2])-1),ROW(J18))),1),"flag",),CHAR(160),REPT(" ",99)),99))</f>
        <v>ЯПОНИЯ B.LEAGUE</v>
      </c>
      <c r="K20" s="6">
        <f t="array" ref="K20">INDEX(Данные_черновик[Столбец1],SMALL(IF(Данные_черновик[Столбец2]&lt;&gt;"",ROW(Данные_черновик[Столбец2])-1),ROW(J18)))</f>
        <v>0.83680555555555547</v>
      </c>
      <c r="L20" s="5" t="str">
        <f t="array" ref="L20">INDEX(Данные_черновик[Столбец2],SMALL(IF(Данные_черновик[Столбец2]&lt;&gt;"",ROW(Данные_черновик[Столбец2])-1),ROW(J18)))</f>
        <v>Ниигата</v>
      </c>
      <c r="M20" s="5" t="str">
        <f t="array" ref="M20">INDEX(Данные_черновик[Столбец3],SMALL(IF(Данные_черновик[Столбец2]&lt;&gt;"",ROW(Данные_черновик[Столбец2])-1),ROW(K18)))</f>
        <v>Акита</v>
      </c>
    </row>
    <row r="21" spans="1:13" x14ac:dyDescent="0.25">
      <c r="A21" s="2">
        <v>0.78472222222222221</v>
      </c>
      <c r="B21" t="s">
        <v>34</v>
      </c>
      <c r="C21" t="s">
        <v>35</v>
      </c>
      <c r="D21" t="s">
        <v>36</v>
      </c>
      <c r="E21" s="3"/>
      <c r="F21" s="3"/>
      <c r="I21" s="7" t="str">
        <f t="array" ref="I21">IFERROR(DATE(RIGHTB(INDEX(Данные_черновик[Столбец1],MATCH("我",A$2:INDEX(Данные_черновик[Столбец1],SMALL(IF(Данные_черновик[Столбец2]&lt;&gt;"",ROW(Данные_черновик[Столбец2])-1),ROW(I19))),1)-1),4),SEARCH(MID(TRIM(MID(INDEX(Данные_черновик[Столбец1],MATCH("我",A$2:INDEX(Данные_черновик[Столбец1],SMALL(IF(Данные_черновик[Столбец2]&lt;&gt;"",ROW(Данные_черновик[Столбец2])-1),ROW(I19))),1)-1),3,4)),2,2),"ёнвеварпраяюнюлвгенктояек")/2,LEFTB(INDEX(Данные_черновик[Столбец1],MATCH("我",A$2:INDEX(Данные_черновик[Столбец1],SMALL(IF(Данные_черновик[Столбец2]&lt;&gt;"",ROW(Данные_черновик[Столбец2])-1),ROW(I19))),1)-1),2)),I19)</f>
        <v>Должно получиться</v>
      </c>
      <c r="J21" s="1" t="str">
        <f t="array" ref="J21">TRIM(LEFTB(SUBSTITUTE(SUBSTITUTE(VLOOKUP("我",A$2:INDEX(Данные_черновик[Столбец1],SMALL(IF(Данные_черновик[Столбец2]&lt;&gt;"",ROW(Данные_черновик[Столбец2])-1),ROW(J19))),1),"flag",),CHAR(160),REPT(" ",99)),99))</f>
        <v>ЯПОНИЯ B.LEAGUE</v>
      </c>
      <c r="K21" s="6">
        <f t="array" ref="K21">INDEX(Данные_черновик[Столбец1],SMALL(IF(Данные_черновик[Столбец2]&lt;&gt;"",ROW(Данные_черновик[Столбец2])-1),ROW(J19)))</f>
        <v>0.85763888888888884</v>
      </c>
      <c r="L21" s="5" t="str">
        <f t="array" ref="L21">INDEX(Данные_черновик[Столбец2],SMALL(IF(Данные_черновик[Столбец2]&lt;&gt;"",ROW(Данные_черновик[Столбец2])-1),ROW(J19)))</f>
        <v>Окинава</v>
      </c>
      <c r="M21" s="5" t="str">
        <f t="array" ref="M21">INDEX(Данные_черновик[Столбец3],SMALL(IF(Данные_черновик[Столбец2]&lt;&gt;"",ROW(Данные_черновик[Столбец2])-1),ROW(K19)))</f>
        <v>Мицубиси</v>
      </c>
    </row>
    <row r="22" spans="1:13" x14ac:dyDescent="0.25">
      <c r="A22" s="2"/>
      <c r="E22" s="3"/>
      <c r="F22" s="3"/>
    </row>
    <row r="23" spans="1:13" x14ac:dyDescent="0.25">
      <c r="A23" s="2" t="s">
        <v>37</v>
      </c>
      <c r="E23" s="3">
        <v>1</v>
      </c>
      <c r="F23" s="3">
        <v>2</v>
      </c>
    </row>
    <row r="24" spans="1:13" x14ac:dyDescent="0.25">
      <c r="A24" s="2">
        <v>0.14583333333333334</v>
      </c>
      <c r="B24" t="s">
        <v>38</v>
      </c>
      <c r="C24" t="s">
        <v>39</v>
      </c>
      <c r="D24" t="s">
        <v>40</v>
      </c>
      <c r="E24" s="3"/>
      <c r="F24" s="3"/>
    </row>
    <row r="25" spans="1:13" x14ac:dyDescent="0.25">
      <c r="A25" s="2"/>
      <c r="E25" s="3"/>
      <c r="F25" s="3"/>
    </row>
    <row r="26" spans="1:13" x14ac:dyDescent="0.25">
      <c r="A26" s="2" t="s">
        <v>13</v>
      </c>
      <c r="E26" s="3">
        <v>1</v>
      </c>
      <c r="F26" s="3">
        <v>2</v>
      </c>
    </row>
    <row r="27" spans="1:13" x14ac:dyDescent="0.25">
      <c r="A27" s="2">
        <v>0.14583333333333334</v>
      </c>
      <c r="B27" t="s">
        <v>41</v>
      </c>
      <c r="C27" t="s">
        <v>42</v>
      </c>
      <c r="D27" t="s">
        <v>43</v>
      </c>
      <c r="E27" s="3"/>
      <c r="F27" s="3"/>
    </row>
    <row r="28" spans="1:13" x14ac:dyDescent="0.25">
      <c r="A28" s="2">
        <v>0.16666666666666666</v>
      </c>
      <c r="B28" t="s">
        <v>44</v>
      </c>
      <c r="C28" t="s">
        <v>14</v>
      </c>
      <c r="D28" t="s">
        <v>45</v>
      </c>
      <c r="E28" s="3"/>
      <c r="F28" s="3"/>
    </row>
    <row r="29" spans="1:13" x14ac:dyDescent="0.25">
      <c r="A29" s="2">
        <v>0.16666666666666666</v>
      </c>
      <c r="B29" t="s">
        <v>46</v>
      </c>
      <c r="C29" t="s">
        <v>47</v>
      </c>
      <c r="D29" t="s">
        <v>48</v>
      </c>
      <c r="E29" s="3"/>
      <c r="F29" s="3"/>
    </row>
    <row r="30" spans="1:13" x14ac:dyDescent="0.25">
      <c r="A30" s="2"/>
      <c r="E30" s="3"/>
      <c r="F30" s="3"/>
    </row>
    <row r="31" spans="1:13" x14ac:dyDescent="0.25">
      <c r="A31" s="2" t="s">
        <v>15</v>
      </c>
      <c r="E31" s="3">
        <v>1</v>
      </c>
      <c r="F31" s="3">
        <v>2</v>
      </c>
    </row>
    <row r="32" spans="1:13" x14ac:dyDescent="0.25">
      <c r="A32" s="2">
        <v>0.10416666666666667</v>
      </c>
      <c r="B32" t="s">
        <v>16</v>
      </c>
      <c r="C32" t="s">
        <v>49</v>
      </c>
      <c r="D32" t="s">
        <v>50</v>
      </c>
      <c r="E32" s="3"/>
      <c r="F32" s="3"/>
    </row>
    <row r="33" spans="1:6" x14ac:dyDescent="0.25">
      <c r="A33" s="2"/>
      <c r="E33" s="3"/>
      <c r="F33" s="3"/>
    </row>
    <row r="34" spans="1:6" x14ac:dyDescent="0.25">
      <c r="A34" s="2" t="s">
        <v>51</v>
      </c>
      <c r="E34" s="3">
        <v>1</v>
      </c>
      <c r="F34" s="3">
        <v>2</v>
      </c>
    </row>
    <row r="35" spans="1:6" x14ac:dyDescent="0.25">
      <c r="A35" s="2">
        <v>0.125</v>
      </c>
      <c r="B35" t="s">
        <v>52</v>
      </c>
      <c r="C35" t="s">
        <v>53</v>
      </c>
      <c r="D35" t="s">
        <v>54</v>
      </c>
      <c r="E35" s="3"/>
      <c r="F35" s="3"/>
    </row>
    <row r="36" spans="1:6" x14ac:dyDescent="0.25">
      <c r="A36" s="2"/>
      <c r="E36" s="3"/>
      <c r="F36" s="3"/>
    </row>
    <row r="37" spans="1:6" x14ac:dyDescent="0.25">
      <c r="A37" s="2" t="s">
        <v>55</v>
      </c>
      <c r="E37" s="3">
        <v>1</v>
      </c>
      <c r="F37" s="3">
        <v>2</v>
      </c>
    </row>
    <row r="38" spans="1:6" x14ac:dyDescent="0.25">
      <c r="A38" s="2">
        <v>6.25E-2</v>
      </c>
      <c r="B38" t="s">
        <v>56</v>
      </c>
      <c r="C38" t="s">
        <v>57</v>
      </c>
      <c r="D38" t="s">
        <v>58</v>
      </c>
      <c r="E38" s="3"/>
      <c r="F38" s="3"/>
    </row>
    <row r="39" spans="1:6" x14ac:dyDescent="0.25">
      <c r="A39" s="2"/>
      <c r="E39" s="3"/>
      <c r="F39" s="3"/>
    </row>
    <row r="40" spans="1:6" x14ac:dyDescent="0.25">
      <c r="A40" s="2" t="s">
        <v>59</v>
      </c>
      <c r="E40" s="3">
        <v>1</v>
      </c>
      <c r="F40" s="3">
        <v>2</v>
      </c>
    </row>
    <row r="41" spans="1:6" x14ac:dyDescent="0.25">
      <c r="A41" s="2">
        <v>0.83680555555555547</v>
      </c>
      <c r="B41" t="s">
        <v>60</v>
      </c>
      <c r="C41" t="s">
        <v>61</v>
      </c>
      <c r="D41" t="s">
        <v>62</v>
      </c>
      <c r="E41" s="3"/>
      <c r="F41" s="3"/>
    </row>
    <row r="42" spans="1:6" x14ac:dyDescent="0.25">
      <c r="A42" s="2">
        <v>0.83680555555555547</v>
      </c>
      <c r="B42" t="s">
        <v>63</v>
      </c>
      <c r="C42" t="s">
        <v>64</v>
      </c>
      <c r="D42" t="s">
        <v>65</v>
      </c>
      <c r="E42" s="3"/>
      <c r="F42" s="3"/>
    </row>
    <row r="43" spans="1:6" x14ac:dyDescent="0.25">
      <c r="A43" s="2">
        <v>0.83680555555555547</v>
      </c>
      <c r="B43" t="s">
        <v>66</v>
      </c>
      <c r="C43" t="s">
        <v>67</v>
      </c>
      <c r="D43" t="s">
        <v>68</v>
      </c>
      <c r="E43" s="3"/>
      <c r="F43" s="3"/>
    </row>
    <row r="44" spans="1:6" x14ac:dyDescent="0.25">
      <c r="A44" s="2">
        <v>0.83680555555555547</v>
      </c>
      <c r="B44" t="s">
        <v>69</v>
      </c>
      <c r="C44" t="s">
        <v>70</v>
      </c>
      <c r="D44" t="s">
        <v>71</v>
      </c>
      <c r="E44" s="3"/>
      <c r="F44" s="3"/>
    </row>
    <row r="45" spans="1:6" x14ac:dyDescent="0.25">
      <c r="A45" s="2">
        <v>0.83680555555555547</v>
      </c>
      <c r="B45" t="s">
        <v>72</v>
      </c>
      <c r="C45" t="s">
        <v>73</v>
      </c>
      <c r="D45" t="s">
        <v>74</v>
      </c>
      <c r="E45" s="3"/>
      <c r="F45" s="3"/>
    </row>
    <row r="46" spans="1:6" x14ac:dyDescent="0.25">
      <c r="A46" s="2">
        <v>0.85763888888888884</v>
      </c>
      <c r="B46" t="s">
        <v>75</v>
      </c>
      <c r="C46" t="s">
        <v>76</v>
      </c>
      <c r="D46" t="s">
        <v>77</v>
      </c>
      <c r="E46" s="3"/>
      <c r="F46" s="3"/>
    </row>
    <row r="47" spans="1:6" x14ac:dyDescent="0.25">
      <c r="A47" s="2"/>
      <c r="E47" s="3"/>
      <c r="F47" s="3"/>
    </row>
  </sheetData>
  <mergeCells count="1">
    <mergeCell ref="I1:I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8E21-EFDD-4516-AB3D-F939CBEF6B80}">
  <sheetPr codeName="Лист2">
    <tabColor rgb="FF92D050"/>
  </sheetPr>
  <dimension ref="A1:M47"/>
  <sheetViews>
    <sheetView tabSelected="1" workbookViewId="0">
      <selection activeCell="B8" sqref="B8"/>
    </sheetView>
  </sheetViews>
  <sheetFormatPr defaultRowHeight="15" x14ac:dyDescent="0.25"/>
  <cols>
    <col min="1" max="1" width="26.7109375" bestFit="1" customWidth="1"/>
    <col min="2" max="2" width="13.28515625" bestFit="1" customWidth="1"/>
    <col min="3" max="3" width="14.5703125" bestFit="1" customWidth="1"/>
    <col min="4" max="7" width="11.85546875" customWidth="1"/>
    <col min="9" max="9" width="19.5703125" bestFit="1" customWidth="1"/>
    <col min="10" max="10" width="22.140625" bestFit="1" customWidth="1"/>
    <col min="11" max="11" width="5.5703125" bestFit="1" customWidth="1"/>
    <col min="12" max="12" width="13.28515625" bestFit="1" customWidth="1"/>
    <col min="13" max="13" width="14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8" t="s">
        <v>6</v>
      </c>
    </row>
    <row r="2" spans="1:13" x14ac:dyDescent="0.25">
      <c r="A2" s="2" t="s">
        <v>17</v>
      </c>
      <c r="E2" s="3"/>
      <c r="F2" s="3"/>
      <c r="G2" s="3"/>
      <c r="I2" s="9"/>
    </row>
    <row r="3" spans="1:13" x14ac:dyDescent="0.25">
      <c r="A3" s="2" t="s">
        <v>18</v>
      </c>
      <c r="E3" s="3">
        <v>1</v>
      </c>
      <c r="F3" s="3">
        <v>2</v>
      </c>
      <c r="G3" s="3"/>
      <c r="I3" s="7">
        <f t="array" ref="I3">IFERROR(DATE(RIGHTB(INDEX(Данные_черновик3[Столбец1],MATCH("我",A$2:INDEX(Данные_черновик3[Столбец1],SMALL(IF(Данные_черновик3[Столбец2]&lt;&gt;"",ROW(Данные_черновик3[Столбец2])-1),ROW(I1)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1))),1)-1),2)),I1)</f>
        <v>43385</v>
      </c>
      <c r="J3" s="5" t="str">
        <f t="array" ref="J3">TRIM(LEFTB(SUBSTITUTE(SUBSTITUTE(VLOOKUP("我",A$2:INDEX(Данные_черновик3[Столбец1],SMALL(IF(Данные_черновик3[Столбец2]&lt;&gt;"",ROW(Данные_черновик3[Столбец2])-1),ROW(I1))),1),"flag",),CHAR(160),REPT(" ",99)),99))</f>
        <v>ЕВРОЛИГА ULEB</v>
      </c>
      <c r="K3" s="6">
        <f t="array" ref="K3">INDEX(Данные_черновик3[Столбец1],SMALL(IF(Данные_черновик3[Столбец2]&lt;&gt;"",ROW(Данные_черновик3[Столбец2])-1),ROW(I1)))</f>
        <v>0.125</v>
      </c>
      <c r="L3" s="5" t="str">
        <f t="array" ref="L3">INDEX(Данные_черновик3[Столбец2],SMALL(IF(Данные_черновик3[Столбец2]&lt;&gt;"",ROW(Данные_черновик3[Столбец2])-1),ROW(I1)))</f>
        <v>ЦСКА</v>
      </c>
      <c r="M3" s="5" t="str">
        <f t="array" ref="M3">INDEX(Данные_черновик3[Столбец3],SMALL(IF(Данные_черновик3[Столбец2]&lt;&gt;"",ROW(Данные_черновик3[Столбец2])-1),ROW(K1)))</f>
        <v>Барселона</v>
      </c>
    </row>
    <row r="4" spans="1:13" x14ac:dyDescent="0.25">
      <c r="A4" s="2">
        <v>0.125</v>
      </c>
      <c r="B4" t="s">
        <v>19</v>
      </c>
      <c r="C4" t="s">
        <v>20</v>
      </c>
      <c r="D4" t="s">
        <v>21</v>
      </c>
      <c r="E4" s="3"/>
      <c r="F4" s="4"/>
      <c r="G4" s="3"/>
      <c r="I4" s="7">
        <f t="array" ref="I4">IFERROR(DATE(RIGHTB(INDEX(Данные_черновик3[Столбец1],MATCH("我",A$2:INDEX(Данные_черновик3[Столбец1],SMALL(IF(Данные_черновик3[Столбец2]&lt;&gt;"",ROW(Данные_черновик3[Столбец2])-1),ROW(I2)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2)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2))),1)-1),2)),I2)</f>
        <v>43385</v>
      </c>
      <c r="J4" s="5" t="str">
        <f t="array" ref="J4">TRIM(LEFTB(SUBSTITUTE(SUBSTITUTE(VLOOKUP("我",A$2:INDEX(Данные_черновик3[Столбец1],SMALL(IF(Данные_черновик3[Столбец2]&lt;&gt;"",ROW(Данные_черновик3[Столбец2])-1),ROW(J2))),1),"flag",),CHAR(160),REPT(" ",99)),99))</f>
        <v>ЕВРОЛИГА ULEB</v>
      </c>
      <c r="K4" s="6">
        <f t="array" ref="K4">INDEX(Данные_черновик3[Столбец1],SMALL(IF(Данные_черновик3[Столбец2]&lt;&gt;"",ROW(Данные_черновик3[Столбец2])-1),ROW(J2)))</f>
        <v>0.16666666666666666</v>
      </c>
      <c r="L4" s="5" t="str">
        <f t="array" ref="L4">INDEX(Данные_черновик3[Столбец2],SMALL(IF(Данные_черновик3[Столбец2]&lt;&gt;"",ROW(Данные_черновик3[Столбец2])-1),ROW(J2)))</f>
        <v>Панатинаикос</v>
      </c>
      <c r="M4" s="5" t="str">
        <f t="array" ref="M4">INDEX(Данные_черновик3[Столбец3],SMALL(IF(Данные_черновик3[Столбец2]&lt;&gt;"",ROW(Данные_черновик3[Столбец2])-1),ROW(K2)))</f>
        <v>Маккаби Т-А</v>
      </c>
    </row>
    <row r="5" spans="1:13" x14ac:dyDescent="0.25">
      <c r="A5" s="2">
        <v>0.16666666666666666</v>
      </c>
      <c r="B5" t="s">
        <v>22</v>
      </c>
      <c r="C5" t="s">
        <v>23</v>
      </c>
      <c r="D5" t="s">
        <v>24</v>
      </c>
      <c r="E5" s="3"/>
      <c r="F5" s="3"/>
      <c r="G5" s="3"/>
      <c r="I5" s="7">
        <f t="array" ref="I5">IFERROR(DATE(RIGHTB(INDEX(Данные_черновик3[Столбец1],MATCH("我",A$2:INDEX(Данные_черновик3[Столбец1],SMALL(IF(Данные_черновик3[Столбец2]&lt;&gt;"",ROW(Данные_черновик3[Столбец2])-1),ROW(I3)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3)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3))),1)-1),2)),I3)</f>
        <v>43385</v>
      </c>
      <c r="J5" s="5" t="str">
        <f t="array" ref="J5">TRIM(LEFTB(SUBSTITUTE(SUBSTITUTE(VLOOKUP("我",A$2:INDEX(Данные_черновик3[Столбец1],SMALL(IF(Данные_черновик3[Столбец2]&lt;&gt;"",ROW(Данные_черновик3[Столбец2])-1),ROW(J3))),1),"flag",),CHAR(160),REPT(" ",99)),99))</f>
        <v>ЕВРОЛИГА ULEB</v>
      </c>
      <c r="K5" s="6">
        <f t="array" ref="K5">INDEX(Данные_черновик3[Столбец1],SMALL(IF(Данные_черновик3[Столбец2]&lt;&gt;"",ROW(Данные_черновик3[Столбец2])-1),ROW(J3)))</f>
        <v>0.1875</v>
      </c>
      <c r="L5" s="5" t="str">
        <f t="array" ref="L5">INDEX(Данные_черновик3[Столбец2],SMALL(IF(Данные_черновик3[Столбец2]&lt;&gt;"",ROW(Данные_черновик3[Столбец2])-1),ROW(J3)))</f>
        <v>Бавария</v>
      </c>
      <c r="M5" s="5" t="str">
        <f t="array" ref="M5">INDEX(Данные_черновик3[Столбец3],SMALL(IF(Данные_черновик3[Столбец2]&lt;&gt;"",ROW(Данные_черновик3[Столбец2])-1),ROW(K3)))</f>
        <v>Анадолу Эфес</v>
      </c>
    </row>
    <row r="6" spans="1:13" x14ac:dyDescent="0.25">
      <c r="A6" s="2">
        <v>0.1875</v>
      </c>
      <c r="B6" t="s">
        <v>25</v>
      </c>
      <c r="C6" t="s">
        <v>11</v>
      </c>
      <c r="D6" t="s">
        <v>26</v>
      </c>
      <c r="E6" s="3"/>
      <c r="F6" s="3"/>
      <c r="G6" s="3"/>
      <c r="I6" s="7">
        <f t="array" ref="I6">IFERROR(DATE(RIGHTB(INDEX(Данные_черновик3[Столбец1],MATCH("我",A$2:INDEX(Данные_черновик3[Столбец1],SMALL(IF(Данные_черновик3[Столбец2]&lt;&gt;"",ROW(Данные_черновик3[Столбец2])-1),ROW(I4)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4)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4))),1)-1),2)),I4)</f>
        <v>43385</v>
      </c>
      <c r="J6" s="5" t="str">
        <f t="array" ref="J6">TRIM(LEFTB(SUBSTITUTE(SUBSTITUTE(VLOOKUP("我",A$2:INDEX(Данные_черновик3[Столбец1],SMALL(IF(Данные_черновик3[Столбец2]&lt;&gt;"",ROW(Данные_черновик3[Столбец2])-1),ROW(J4))),1),"flag",),CHAR(160),REPT(" ",99)),99))</f>
        <v>ЕВРОЛИГА ULEB</v>
      </c>
      <c r="K6" s="6">
        <f t="array" ref="K6">INDEX(Данные_черновик3[Столбец1],SMALL(IF(Данные_черновик3[Столбец2]&lt;&gt;"",ROW(Данные_черновик3[Столбец2])-1),ROW(J4)))</f>
        <v>0.20833333333333334</v>
      </c>
      <c r="L6" s="5" t="str">
        <f t="array" ref="L6">INDEX(Данные_черновик3[Столбец2],SMALL(IF(Данные_черновик3[Столбец2]&lt;&gt;"",ROW(Данные_черновик3[Столбец2])-1),ROW(J4)))</f>
        <v>Реал</v>
      </c>
      <c r="M6" s="5" t="str">
        <f t="array" ref="M6">INDEX(Данные_черновик3[Столбец3],SMALL(IF(Данные_черновик3[Столбец2]&lt;&gt;"",ROW(Данные_черновик3[Столбец2])-1),ROW(K4)))</f>
        <v>Даруссафака</v>
      </c>
    </row>
    <row r="7" spans="1:13" x14ac:dyDescent="0.25">
      <c r="A7" s="2">
        <v>0.20833333333333334</v>
      </c>
      <c r="B7" t="s">
        <v>27</v>
      </c>
      <c r="C7" t="s">
        <v>12</v>
      </c>
      <c r="D7" t="s">
        <v>28</v>
      </c>
      <c r="E7" s="3"/>
      <c r="F7" s="3"/>
      <c r="G7" s="3"/>
      <c r="I7" s="7">
        <f t="array" ref="I7">IFERROR(DATE(RIGHTB(INDEX(Данные_черновик3[Столбец1],MATCH("我",A$2:INDEX(Данные_черновик3[Столбец1],SMALL(IF(Данные_черновик3[Столбец2]&lt;&gt;"",ROW(Данные_черновик3[Столбец2])-1),ROW(I5)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5)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5))),1)-1),2)),I5)</f>
        <v>43385</v>
      </c>
      <c r="J7" s="1" t="str">
        <f t="array" ref="J7">TRIM(LEFTB(SUBSTITUTE(SUBSTITUTE(VLOOKUP("我",A$2:INDEX(Данные_черновик3[Столбец1],SMALL(IF(Данные_черновик3[Столбец2]&lt;&gt;"",ROW(Данные_черновик3[Столбец2])-1),ROW(J5))),1),"flag",),CHAR(160),REPT(" ",99)),99))</f>
        <v>ЕВРОЛИГА. ЖЕНЩИНЫ</v>
      </c>
      <c r="K7" s="6">
        <f t="array" ref="K7">INDEX(Данные_черновик3[Столбец1],SMALL(IF(Данные_черновик3[Столбец2]&lt;&gt;"",ROW(Данные_черновик3[Столбец2])-1),ROW(J5)))</f>
        <v>0</v>
      </c>
      <c r="L7" s="5" t="str">
        <f t="array" ref="L7">INDEX(Данные_черновик3[Столбец2],SMALL(IF(Данные_черновик3[Столбец2]&lt;&gt;"",ROW(Данные_черновик3[Столбец2])-1),ROW(J5)))</f>
        <v>Надежда</v>
      </c>
      <c r="M7" s="5" t="str">
        <f t="array" ref="M7">INDEX(Данные_черновик3[Столбец3],SMALL(IF(Данные_черновик3[Столбец2]&lt;&gt;"",ROW(Данные_черновик3[Столбец2])-1),ROW(K5)))</f>
        <v>Чукурова</v>
      </c>
    </row>
    <row r="8" spans="1:13" x14ac:dyDescent="0.25">
      <c r="A8" s="2"/>
      <c r="E8" s="3"/>
      <c r="F8" s="3"/>
      <c r="G8" s="3"/>
      <c r="I8" s="7">
        <f t="array" ref="I8">IFERROR(DATE(RIGHTB(INDEX(Данные_черновик3[Столбец1],MATCH("我",A$2:INDEX(Данные_черновик3[Столбец1],SMALL(IF(Данные_черновик3[Столбец2]&lt;&gt;"",ROW(Данные_черновик3[Столбец2])-1),ROW(I6)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6)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6))),1)-1),2)),I6)</f>
        <v>43385</v>
      </c>
      <c r="J8" s="1" t="str">
        <f t="array" ref="J8">TRIM(LEFTB(SUBSTITUTE(SUBSTITUTE(VLOOKUP("我",A$2:INDEX(Данные_черновик3[Столбец1],SMALL(IF(Данные_черновик3[Столбец2]&lt;&gt;"",ROW(Данные_черновик3[Столбец2])-1),ROW(J6))),1),"flag",),CHAR(160),REPT(" ",99)),99))</f>
        <v>АВСТРАЛИЯ NBL</v>
      </c>
      <c r="K8" s="6">
        <f t="array" ref="K8">INDEX(Данные_черновик3[Столбец1],SMALL(IF(Данные_черновик3[Столбец2]&lt;&gt;"",ROW(Данные_черновик3[Столбец2])-1),ROW(J6)))</f>
        <v>0.78472222222222221</v>
      </c>
      <c r="L8" s="5" t="str">
        <f t="array" ref="L8">INDEX(Данные_черновик3[Столбец2],SMALL(IF(Данные_черновик3[Столбец2]&lt;&gt;"",ROW(Данные_черновик3[Столбец2])-1),ROW(J6)))</f>
        <v>Иллавара</v>
      </c>
      <c r="M8" s="5" t="str">
        <f t="array" ref="M8">INDEX(Данные_черновик3[Столбец3],SMALL(IF(Данные_черновик3[Столбец2]&lt;&gt;"",ROW(Данные_черновик3[Столбец2])-1),ROW(K6)))</f>
        <v>Мельбурн</v>
      </c>
    </row>
    <row r="9" spans="1:13" x14ac:dyDescent="0.25">
      <c r="A9" s="2" t="s">
        <v>29</v>
      </c>
      <c r="E9" s="3">
        <v>1</v>
      </c>
      <c r="F9" s="3">
        <v>2</v>
      </c>
      <c r="G9" s="3"/>
      <c r="I9" s="7">
        <f t="array" ref="I9">IFERROR(DATE(RIGHTB(INDEX(Данные_черновик3[Столбец1],MATCH("我",A$2:INDEX(Данные_черновик3[Столбец1],SMALL(IF(Данные_черновик3[Столбец2]&lt;&gt;"",ROW(Данные_черновик3[Столбец2])-1),ROW(I7)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7)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7))),1)-1),2)),I7)</f>
        <v>43385</v>
      </c>
      <c r="J9" s="1" t="str">
        <f t="array" ref="J9">TRIM(LEFTB(SUBSTITUTE(SUBSTITUTE(VLOOKUP("我",A$2:INDEX(Данные_черновик3[Столбец1],SMALL(IF(Данные_черновик3[Столбец2]&lt;&gt;"",ROW(Данные_черновик3[Столбец2])-1),ROW(J7))),1),"flag",),CHAR(160),REPT(" ",99)),99))</f>
        <v>БЕЛЬГИЯ BLB</v>
      </c>
      <c r="K9" s="6">
        <f t="array" ref="K9">INDEX(Данные_черновик3[Столбец1],SMALL(IF(Данные_черновик3[Столбец2]&lt;&gt;"",ROW(Данные_черновик3[Столбец2])-1),ROW(J7)))</f>
        <v>0.14583333333333334</v>
      </c>
      <c r="L9" s="5" t="str">
        <f t="array" ref="L9">INDEX(Данные_черновик3[Столбец2],SMALL(IF(Данные_черновик3[Столбец2]&lt;&gt;"",ROW(Данные_черновик3[Столбец2])-1),ROW(J7)))</f>
        <v>Льеж</v>
      </c>
      <c r="M9" s="5" t="str">
        <f t="array" ref="M9">INDEX(Данные_черновик3[Столбец3],SMALL(IF(Данные_черновик3[Столбец2]&lt;&gt;"",ROW(Данные_черновик3[Столбец2])-1),ROW(K7)))</f>
        <v>Дексия</v>
      </c>
    </row>
    <row r="10" spans="1:13" x14ac:dyDescent="0.25">
      <c r="A10" s="2">
        <v>0</v>
      </c>
      <c r="B10" t="s">
        <v>30</v>
      </c>
      <c r="C10" t="s">
        <v>31</v>
      </c>
      <c r="D10" t="s">
        <v>32</v>
      </c>
      <c r="E10" s="3"/>
      <c r="F10" s="4"/>
      <c r="G10" s="3"/>
      <c r="I10" s="7">
        <f t="array" ref="I10">IFERROR(DATE(RIGHTB(INDEX(Данные_черновик3[Столбец1],MATCH("我",A$2:INDEX(Данные_черновик3[Столбец1],SMALL(IF(Данные_черновик3[Столбец2]&lt;&gt;"",ROW(Данные_черновик3[Столбец2])-1),ROW(I8)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8)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8))),1)-1),2)),I8)</f>
        <v>43385</v>
      </c>
      <c r="J10" s="1" t="str">
        <f t="array" ref="J10">TRIM(LEFTB(SUBSTITUTE(SUBSTITUTE(VLOOKUP("我",A$2:INDEX(Данные_черновик3[Столбец1],SMALL(IF(Данные_черновик3[Столбец2]&lt;&gt;"",ROW(Данные_черновик3[Столбец2])-1),ROW(J8))),1),"flag",),CHAR(160),REPT(" ",99)),99))</f>
        <v>ГОЛЛАНДИЯ DBL</v>
      </c>
      <c r="K10" s="6">
        <f t="array" ref="K10">INDEX(Данные_черновик3[Столбец1],SMALL(IF(Данные_черновик3[Столбец2]&lt;&gt;"",ROW(Данные_черновик3[Столбец2])-1),ROW(J8)))</f>
        <v>0.14583333333333334</v>
      </c>
      <c r="L10" s="5" t="str">
        <f t="array" ref="L10">INDEX(Данные_черновик3[Столбец2],SMALL(IF(Данные_черновик3[Столбец2]&lt;&gt;"",ROW(Данные_черновик3[Столбец2])-1),ROW(J8)))</f>
        <v>Зволле</v>
      </c>
      <c r="M10" s="5" t="str">
        <f t="array" ref="M10">INDEX(Данные_черновик3[Столбец3],SMALL(IF(Данные_черновик3[Столбец2]&lt;&gt;"",ROW(Данные_черновик3[Столбец2])-1),ROW(K8)))</f>
        <v>Роттердам</v>
      </c>
    </row>
    <row r="11" spans="1:13" x14ac:dyDescent="0.25">
      <c r="A11" s="2"/>
      <c r="E11" s="3"/>
      <c r="F11" s="3"/>
      <c r="G11" s="3"/>
      <c r="I11" s="7">
        <f t="array" ref="I11">IFERROR(DATE(RIGHTB(INDEX(Данные_черновик3[Столбец1],MATCH("我",A$2:INDEX(Данные_черновик3[Столбец1],SMALL(IF(Данные_черновик3[Столбец2]&lt;&gt;"",ROW(Данные_черновик3[Столбец2])-1),ROW(I9)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9)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9))),1)-1),2)),I9)</f>
        <v>43385</v>
      </c>
      <c r="J11" s="1" t="str">
        <f t="array" ref="J11">TRIM(LEFTB(SUBSTITUTE(SUBSTITUTE(VLOOKUP("我",A$2:INDEX(Данные_черновик3[Столбец1],SMALL(IF(Данные_черновик3[Столбец2]&lt;&gt;"",ROW(Данные_черновик3[Столбец2])-1),ROW(J9))),1),"flag",),CHAR(160),REPT(" ",99)),99))</f>
        <v>ГОЛЛАНДИЯ DBL</v>
      </c>
      <c r="K11" s="6">
        <f t="array" ref="K11">INDEX(Данные_черновик3[Столбец1],SMALL(IF(Данные_черновик3[Столбец2]&lt;&gt;"",ROW(Данные_черновик3[Столбец2])-1),ROW(J9)))</f>
        <v>0.16666666666666666</v>
      </c>
      <c r="L11" s="5" t="str">
        <f t="array" ref="L11">INDEX(Данные_черновик3[Столбец2],SMALL(IF(Данные_черновик3[Столбец2]&lt;&gt;"",ROW(Данные_черновик3[Столбец2])-1),ROW(J9)))</f>
        <v>Амстердам</v>
      </c>
      <c r="M11" s="5" t="str">
        <f t="array" ref="M11">INDEX(Данные_черновик3[Столбец3],SMALL(IF(Данные_черновик3[Столбец2]&lt;&gt;"",ROW(Данные_черновик3[Столбец2])-1),ROW(K9)))</f>
        <v>Веерт</v>
      </c>
    </row>
    <row r="12" spans="1:13" x14ac:dyDescent="0.25">
      <c r="A12" s="2" t="s">
        <v>33</v>
      </c>
      <c r="E12" s="3">
        <v>1</v>
      </c>
      <c r="F12" s="3">
        <v>2</v>
      </c>
      <c r="G12" s="3"/>
      <c r="I12" s="7">
        <f t="array" ref="I12">IFERROR(DATE(RIGHTB(INDEX(Данные_черновик3[Столбец1],MATCH("我",A$2:INDEX(Данные_черновик3[Столбец1],SMALL(IF(Данные_черновик3[Столбец2]&lt;&gt;"",ROW(Данные_черновик3[Столбец2])-1),ROW(I10)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10)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10))),1)-1),2)),I10)</f>
        <v>43385</v>
      </c>
      <c r="J12" s="1" t="str">
        <f t="array" ref="J12">TRIM(LEFTB(SUBSTITUTE(SUBSTITUTE(VLOOKUP("我",A$2:INDEX(Данные_черновик3[Столбец1],SMALL(IF(Данные_черновик3[Столбец2]&lt;&gt;"",ROW(Данные_черновик3[Столбец2])-1),ROW(J10))),1),"flag",),CHAR(160),REPT(" ",99)),99))</f>
        <v>ГОЛЛАНДИЯ DBL</v>
      </c>
      <c r="K12" s="6">
        <f t="array" ref="K12">INDEX(Данные_черновик3[Столбец1],SMALL(IF(Данные_черновик3[Столбец2]&lt;&gt;"",ROW(Данные_черновик3[Столбец2])-1),ROW(J10)))</f>
        <v>0.16666666666666666</v>
      </c>
      <c r="L12" s="5" t="str">
        <f t="array" ref="L12">INDEX(Данные_черновик3[Столбец2],SMALL(IF(Данные_черновик3[Столбец2]&lt;&gt;"",ROW(Данные_черновик3[Столбец2])-1),ROW(J10)))</f>
        <v>Ден Бош</v>
      </c>
      <c r="M12" s="5" t="str">
        <f t="array" ref="M12">INDEX(Данные_черновик3[Столбец3],SMALL(IF(Данные_черновик3[Столбец2]&lt;&gt;"",ROW(Данные_черновик3[Столбец2])-1),ROW(K10)))</f>
        <v>Ден Хелдер</v>
      </c>
    </row>
    <row r="13" spans="1:13" x14ac:dyDescent="0.25">
      <c r="A13" s="2">
        <v>0.78472222222222221</v>
      </c>
      <c r="B13" t="s">
        <v>34</v>
      </c>
      <c r="C13" t="s">
        <v>35</v>
      </c>
      <c r="D13" t="s">
        <v>36</v>
      </c>
      <c r="E13" s="3"/>
      <c r="F13" s="3"/>
      <c r="G13" s="3"/>
      <c r="I13" s="7">
        <f t="array" ref="I13">IFERROR(DATE(RIGHTB(INDEX(Данные_черновик3[Столбец1],MATCH("我",A$2:INDEX(Данные_черновик3[Столбец1],SMALL(IF(Данные_черновик3[Столбец2]&lt;&gt;"",ROW(Данные_черновик3[Столбец2])-1),ROW(I11)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11)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11))),1)-1),2)),I11)</f>
        <v>43385</v>
      </c>
      <c r="J13" s="1" t="str">
        <f t="array" ref="J13">TRIM(LEFTB(SUBSTITUTE(SUBSTITUTE(VLOOKUP("我",A$2:INDEX(Данные_черновик3[Столбец1],SMALL(IF(Данные_черновик3[Столбец2]&lt;&gt;"",ROW(Данные_черновик3[Столбец2])-1),ROW(J11))),1),"flag",),CHAR(160),REPT(" ",99)),99))</f>
        <v>ДАНИЯ BASKETLIGAEN</v>
      </c>
      <c r="K13" s="6">
        <f t="array" ref="K13">INDEX(Данные_черновик3[Столбец1],SMALL(IF(Данные_черновик3[Столбец2]&lt;&gt;"",ROW(Данные_черновик3[Столбец2])-1),ROW(J11)))</f>
        <v>0.10416666666666667</v>
      </c>
      <c r="L13" s="5" t="str">
        <f t="array" ref="L13">INDEX(Данные_черновик3[Столбец2],SMALL(IF(Данные_черновик3[Столбец2]&lt;&gt;"",ROW(Данные_черновик3[Столбец2])-1),ROW(J11)))</f>
        <v>Баккен Бирс</v>
      </c>
      <c r="M13" s="5" t="str">
        <f t="array" ref="M13">INDEX(Данные_черновик3[Столбец3],SMALL(IF(Данные_черновик3[Столбец2]&lt;&gt;"",ROW(Данные_черновик3[Столбец2])-1),ROW(K11)))</f>
        <v>Рандерс</v>
      </c>
    </row>
    <row r="14" spans="1:13" x14ac:dyDescent="0.25">
      <c r="A14" s="2"/>
      <c r="E14" s="3"/>
      <c r="F14" s="3"/>
      <c r="G14" s="3"/>
      <c r="I14" s="7">
        <f t="array" ref="I14">IFERROR(DATE(RIGHTB(INDEX(Данные_черновик3[Столбец1],MATCH("我",A$2:INDEX(Данные_черновик3[Столбец1],SMALL(IF(Данные_черновик3[Столбец2]&lt;&gt;"",ROW(Данные_черновик3[Столбец2])-1),ROW(I12)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12)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12))),1)-1),2)),I12)</f>
        <v>43385</v>
      </c>
      <c r="J14" s="1" t="str">
        <f t="array" ref="J14">TRIM(LEFTB(SUBSTITUTE(SUBSTITUTE(VLOOKUP("我",A$2:INDEX(Данные_черновик3[Столбец1],SMALL(IF(Данные_черновик3[Столбец2]&lt;&gt;"",ROW(Данные_черновик3[Столбец2])-1),ROW(J12))),1),"flag",),CHAR(160),REPT(" ",99)),99))</f>
        <v>УКРАИНА СУПЕРЛИГА</v>
      </c>
      <c r="K14" s="6">
        <f t="array" ref="K14">INDEX(Данные_черновик3[Столбец1],SMALL(IF(Данные_черновик3[Столбец2]&lt;&gt;"",ROW(Данные_черновик3[Столбец2])-1),ROW(J12)))</f>
        <v>0.125</v>
      </c>
      <c r="L14" s="5" t="str">
        <f t="array" ref="L14">INDEX(Данные_черновик3[Столбец2],SMALL(IF(Данные_черновик3[Столбец2]&lt;&gt;"",ROW(Данные_черновик3[Столбец2])-1),ROW(J12)))</f>
        <v>Черкасские Мавпы</v>
      </c>
      <c r="M14" s="5" t="str">
        <f t="array" ref="M14">INDEX(Данные_черновик3[Столбец3],SMALL(IF(Данные_черновик3[Столбец2]&lt;&gt;"",ROW(Данные_черновик3[Столбец2])-1),ROW(K12)))</f>
        <v>Николаев</v>
      </c>
    </row>
    <row r="15" spans="1:13" x14ac:dyDescent="0.25">
      <c r="A15" s="2" t="s">
        <v>37</v>
      </c>
      <c r="E15" s="3">
        <v>1</v>
      </c>
      <c r="F15" s="3">
        <v>2</v>
      </c>
      <c r="G15" s="3"/>
      <c r="I15" s="7">
        <f t="array" ref="I15">IFERROR(DATE(RIGHTB(INDEX(Данные_черновик3[Столбец1],MATCH("我",A$2:INDEX(Данные_черновик3[Столбец1],SMALL(IF(Данные_черновик3[Столбец2]&lt;&gt;"",ROW(Данные_черновик3[Столбец2])-1),ROW(I13)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13)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13))),1)-1),2)),I13)</f>
        <v>43385</v>
      </c>
      <c r="J15" s="1" t="str">
        <f t="array" ref="J15">TRIM(LEFTB(SUBSTITUTE(SUBSTITUTE(VLOOKUP("我",A$2:INDEX(Данные_черновик3[Столбец1],SMALL(IF(Данные_черновик3[Столбец2]&lt;&gt;"",ROW(Данные_черновик3[Столбец2])-1),ROW(J13))),1),"flag",),CHAR(160),REPT(" ",99)),99))</f>
        <v>ФИНЛЯНДИЯ KORISLIIGAN</v>
      </c>
      <c r="K15" s="6">
        <f t="array" ref="K15">INDEX(Данные_черновик3[Столбец1],SMALL(IF(Данные_черновик3[Столбец2]&lt;&gt;"",ROW(Данные_черновик3[Столбец2])-1),ROW(J13)))</f>
        <v>6.25E-2</v>
      </c>
      <c r="L15" s="5" t="str">
        <f t="array" ref="L15">INDEX(Данные_черновик3[Столбец2],SMALL(IF(Данные_черновик3[Столбец2]&lt;&gt;"",ROW(Данные_черновик3[Столбец2])-1),ROW(J13)))</f>
        <v>Вилпас</v>
      </c>
      <c r="M15" s="5" t="str">
        <f t="array" ref="M15">INDEX(Данные_черновик3[Столбец3],SMALL(IF(Данные_черновик3[Столбец2]&lt;&gt;"",ROW(Данные_черновик3[Столбец2])-1),ROW(K13)))</f>
        <v>Нокиа</v>
      </c>
    </row>
    <row r="16" spans="1:13" x14ac:dyDescent="0.25">
      <c r="A16" s="2">
        <v>0.14583333333333334</v>
      </c>
      <c r="B16" t="s">
        <v>38</v>
      </c>
      <c r="C16" t="s">
        <v>39</v>
      </c>
      <c r="D16" t="s">
        <v>40</v>
      </c>
      <c r="E16" s="3"/>
      <c r="F16" s="3"/>
      <c r="G16" s="3"/>
      <c r="I16" s="7">
        <f t="array" ref="I16">IFERROR(DATE(RIGHTB(INDEX(Данные_черновик3[Столбец1],MATCH("我",A$2:INDEX(Данные_черновик3[Столбец1],SMALL(IF(Данные_черновик3[Столбец2]&lt;&gt;"",ROW(Данные_черновик3[Столбец2])-1),ROW(I14)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14)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14))),1)-1),2)),I14)</f>
        <v>43385</v>
      </c>
      <c r="J16" s="1" t="str">
        <f t="array" ref="J16">TRIM(LEFTB(SUBSTITUTE(SUBSTITUTE(VLOOKUP("我",A$2:INDEX(Данные_черновик3[Столбец1],SMALL(IF(Данные_черновик3[Столбец2]&lt;&gt;"",ROW(Данные_черновик3[Столбец2])-1),ROW(J14))),1),"flag",),CHAR(160),REPT(" ",99)),99))</f>
        <v>ЯПОНИЯ B.LEAGUE</v>
      </c>
      <c r="K16" s="6">
        <f t="array" ref="K16">INDEX(Данные_черновик3[Столбец1],SMALL(IF(Данные_черновик3[Столбец2]&lt;&gt;"",ROW(Данные_черновик3[Столбец2])-1),ROW(J14)))</f>
        <v>0.83680555555555547</v>
      </c>
      <c r="L16" s="5" t="str">
        <f t="array" ref="L16">INDEX(Данные_черновик3[Столбец2],SMALL(IF(Данные_черновик3[Столбец2]&lt;&gt;"",ROW(Данные_черновик3[Столбец2])-1),ROW(J14)))</f>
        <v>Точиги</v>
      </c>
      <c r="M16" s="5" t="str">
        <f t="array" ref="M16">INDEX(Данные_черновик3[Столбец3],SMALL(IF(Данные_черновик3[Столбец2]&lt;&gt;"",ROW(Данные_черновик3[Столбец2])-1),ROW(K14)))</f>
        <v>Тояма</v>
      </c>
    </row>
    <row r="17" spans="1:13" x14ac:dyDescent="0.25">
      <c r="A17" s="2"/>
      <c r="E17" s="3"/>
      <c r="F17" s="3"/>
      <c r="G17" s="3"/>
      <c r="I17" s="7">
        <f t="array" ref="I17">IFERROR(DATE(RIGHTB(INDEX(Данные_черновик3[Столбец1],MATCH("我",A$2:INDEX(Данные_черновик3[Столбец1],SMALL(IF(Данные_черновик3[Столбец2]&lt;&gt;"",ROW(Данные_черновик3[Столбец2])-1),ROW(I15)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15)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15))),1)-1),2)),I15)</f>
        <v>43385</v>
      </c>
      <c r="J17" s="1" t="str">
        <f t="array" ref="J17">TRIM(LEFTB(SUBSTITUTE(SUBSTITUTE(VLOOKUP("我",A$2:INDEX(Данные_черновик3[Столбец1],SMALL(IF(Данные_черновик3[Столбец2]&lt;&gt;"",ROW(Данные_черновик3[Столбец2])-1),ROW(J15))),1),"flag",),CHAR(160),REPT(" ",99)),99))</f>
        <v>ЯПОНИЯ B.LEAGUE</v>
      </c>
      <c r="K17" s="6">
        <f t="array" ref="K17">INDEX(Данные_черновик3[Столбец1],SMALL(IF(Данные_черновик3[Столбец2]&lt;&gt;"",ROW(Данные_черновик3[Столбец2])-1),ROW(J15)))</f>
        <v>0.83680555555555547</v>
      </c>
      <c r="L17" s="5" t="str">
        <f t="array" ref="L17">INDEX(Данные_черновик3[Столбец2],SMALL(IF(Данные_черновик3[Столбец2]&lt;&gt;"",ROW(Данные_черновик3[Столбец2])-1),ROW(J15)))</f>
        <v>Киото</v>
      </c>
      <c r="M17" s="5" t="str">
        <f t="array" ref="M17">INDEX(Данные_черновик3[Столбец3],SMALL(IF(Данные_черновик3[Столбец2]&lt;&gt;"",ROW(Данные_черновик3[Столбец2])-1),ROW(K15)))</f>
        <v>Йокогама</v>
      </c>
    </row>
    <row r="18" spans="1:13" x14ac:dyDescent="0.25">
      <c r="A18" s="2" t="s">
        <v>13</v>
      </c>
      <c r="E18" s="3">
        <v>1</v>
      </c>
      <c r="F18" s="3">
        <v>2</v>
      </c>
      <c r="G18" s="4"/>
      <c r="I18" s="7">
        <f t="array" ref="I18">IFERROR(DATE(RIGHTB(INDEX(Данные_черновик3[Столбец1],MATCH("我",A$2:INDEX(Данные_черновик3[Столбец1],SMALL(IF(Данные_черновик3[Столбец2]&lt;&gt;"",ROW(Данные_черновик3[Столбец2])-1),ROW(I16)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16)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16))),1)-1),2)),I16)</f>
        <v>43385</v>
      </c>
      <c r="J18" s="1" t="str">
        <f t="array" ref="J18">TRIM(LEFTB(SUBSTITUTE(SUBSTITUTE(VLOOKUP("我",A$2:INDEX(Данные_черновик3[Столбец1],SMALL(IF(Данные_черновик3[Столбец2]&lt;&gt;"",ROW(Данные_черновик3[Столбец2])-1),ROW(J16))),1),"flag",),CHAR(160),REPT(" ",99)),99))</f>
        <v>ЯПОНИЯ B.LEAGUE</v>
      </c>
      <c r="K18" s="6">
        <f t="array" ref="K18">INDEX(Данные_черновик3[Столбец1],SMALL(IF(Данные_черновик3[Столбец2]&lt;&gt;"",ROW(Данные_черновик3[Столбец2])-1),ROW(J16)))</f>
        <v>0.83680555555555547</v>
      </c>
      <c r="L18" s="5" t="str">
        <f t="array" ref="L18">INDEX(Данные_черновик3[Столбец2],SMALL(IF(Данные_черновик3[Столбец2]&lt;&gt;"",ROW(Данные_черновик3[Столбец2])-1),ROW(J16)))</f>
        <v>Тошиба</v>
      </c>
      <c r="M18" s="5" t="str">
        <f t="array" ref="M18">INDEX(Данные_черновик3[Столбец3],SMALL(IF(Данные_черновик3[Столбец2]&lt;&gt;"",ROW(Данные_черновик3[Столбец2])-1),ROW(K16)))</f>
        <v>Сига</v>
      </c>
    </row>
    <row r="19" spans="1:13" x14ac:dyDescent="0.25">
      <c r="A19" s="2">
        <v>0.14583333333333334</v>
      </c>
      <c r="B19" t="s">
        <v>41</v>
      </c>
      <c r="C19" t="s">
        <v>42</v>
      </c>
      <c r="D19" t="s">
        <v>43</v>
      </c>
      <c r="E19" s="3"/>
      <c r="F19" s="3"/>
      <c r="I19" s="7">
        <f t="array" ref="I19">IFERROR(DATE(RIGHTB(INDEX(Данные_черновик3[Столбец1],MATCH("我",A$2:INDEX(Данные_черновик3[Столбец1],SMALL(IF(Данные_черновик3[Столбец2]&lt;&gt;"",ROW(Данные_черновик3[Столбец2])-1),ROW(I17)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17)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17))),1)-1),2)),I17)</f>
        <v>43385</v>
      </c>
      <c r="J19" s="1" t="str">
        <f t="array" ref="J19">TRIM(LEFTB(SUBSTITUTE(SUBSTITUTE(VLOOKUP("我",A$2:INDEX(Данные_черновик3[Столбец1],SMALL(IF(Данные_черновик3[Столбец2]&lt;&gt;"",ROW(Данные_черновик3[Столбец2])-1),ROW(J17))),1),"flag",),CHAR(160),REPT(" ",99)),99))</f>
        <v>ЯПОНИЯ B.LEAGUE</v>
      </c>
      <c r="K19" s="6">
        <f t="array" ref="K19">INDEX(Данные_черновик3[Столбец1],SMALL(IF(Данные_черновик3[Столбец2]&lt;&gt;"",ROW(Данные_черновик3[Столбец2])-1),ROW(J17)))</f>
        <v>0.83680555555555547</v>
      </c>
      <c r="L19" s="5" t="str">
        <f t="array" ref="L19">INDEX(Данные_черновик3[Столбец2],SMALL(IF(Данные_черновик3[Столбец2]&lt;&gt;"",ROW(Данные_черновик3[Столбец2])-1),ROW(J17)))</f>
        <v>Осака</v>
      </c>
      <c r="M19" s="5" t="str">
        <f t="array" ref="M19">INDEX(Данные_черновик3[Столбец3],SMALL(IF(Данные_черновик3[Столбец2]&lt;&gt;"",ROW(Данные_черновик3[Столбец2])-1),ROW(K17)))</f>
        <v>Райзинг Фукуока</v>
      </c>
    </row>
    <row r="20" spans="1:13" x14ac:dyDescent="0.25">
      <c r="A20" s="2">
        <v>0.16666666666666666</v>
      </c>
      <c r="B20" t="s">
        <v>44</v>
      </c>
      <c r="C20" t="s">
        <v>14</v>
      </c>
      <c r="D20" t="s">
        <v>45</v>
      </c>
      <c r="E20" s="3"/>
      <c r="F20" s="3"/>
      <c r="I20" s="7">
        <f t="array" ref="I20">IFERROR(DATE(RIGHTB(INDEX(Данные_черновик3[Столбец1],MATCH("我",A$2:INDEX(Данные_черновик3[Столбец1],SMALL(IF(Данные_черновик3[Столбец2]&lt;&gt;"",ROW(Данные_черновик3[Столбец2])-1),ROW(I18)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18)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18))),1)-1),2)),I18)</f>
        <v>43385</v>
      </c>
      <c r="J20" s="1" t="str">
        <f t="array" ref="J20">TRIM(LEFTB(SUBSTITUTE(SUBSTITUTE(VLOOKUP("我",A$2:INDEX(Данные_черновик3[Столбец1],SMALL(IF(Данные_черновик3[Столбец2]&lt;&gt;"",ROW(Данные_черновик3[Столбец2])-1),ROW(J18))),1),"flag",),CHAR(160),REPT(" ",99)),99))</f>
        <v>ЯПОНИЯ B.LEAGUE</v>
      </c>
      <c r="K20" s="6">
        <f t="array" ref="K20">INDEX(Данные_черновик3[Столбец1],SMALL(IF(Данные_черновик3[Столбец2]&lt;&gt;"",ROW(Данные_черновик3[Столбец2])-1),ROW(J18)))</f>
        <v>0.83680555555555547</v>
      </c>
      <c r="L20" s="5" t="str">
        <f t="array" ref="L20">INDEX(Данные_черновик3[Столбец2],SMALL(IF(Данные_черновик3[Столбец2]&lt;&gt;"",ROW(Данные_черновик3[Столбец2])-1),ROW(J18)))</f>
        <v>Ниигата</v>
      </c>
      <c r="M20" s="5" t="str">
        <f t="array" ref="M20">INDEX(Данные_черновик3[Столбец3],SMALL(IF(Данные_черновик3[Столбец2]&lt;&gt;"",ROW(Данные_черновик3[Столбец2])-1),ROW(K18)))</f>
        <v>Акита</v>
      </c>
    </row>
    <row r="21" spans="1:13" x14ac:dyDescent="0.25">
      <c r="A21" s="2">
        <v>0.16666666666666666</v>
      </c>
      <c r="B21" t="s">
        <v>46</v>
      </c>
      <c r="C21" t="s">
        <v>47</v>
      </c>
      <c r="D21" t="s">
        <v>48</v>
      </c>
      <c r="E21" s="3"/>
      <c r="F21" s="3"/>
      <c r="I21" s="7">
        <f t="array" ref="I21">IFERROR(DATE(RIGHTB(INDEX(Данные_черновик3[Столбец1],MATCH("我",A$2:INDEX(Данные_черновик3[Столбец1],SMALL(IF(Данные_черновик3[Столбец2]&lt;&gt;"",ROW(Данные_черновик3[Столбец2])-1),ROW(I19)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19)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19))),1)-1),2)),I19)</f>
        <v>43385</v>
      </c>
      <c r="J21" s="1" t="str">
        <f t="array" ref="J21">TRIM(LEFTB(SUBSTITUTE(SUBSTITUTE(VLOOKUP("我",A$2:INDEX(Данные_черновик3[Столбец1],SMALL(IF(Данные_черновик3[Столбец2]&lt;&gt;"",ROW(Данные_черновик3[Столбец2])-1),ROW(J19))),1),"flag",),CHAR(160),REPT(" ",99)),99))</f>
        <v>ЯПОНИЯ B.LEAGUE</v>
      </c>
      <c r="K21" s="6">
        <f t="array" ref="K21">INDEX(Данные_черновик3[Столбец1],SMALL(IF(Данные_черновик3[Столбец2]&lt;&gt;"",ROW(Данные_черновик3[Столбец2])-1),ROW(J19)))</f>
        <v>0.85763888888888884</v>
      </c>
      <c r="L21" s="5" t="str">
        <f t="array" ref="L21">INDEX(Данные_черновик3[Столбец2],SMALL(IF(Данные_черновик3[Столбец2]&lt;&gt;"",ROW(Данные_черновик3[Столбец2])-1),ROW(J19)))</f>
        <v>Окинава</v>
      </c>
      <c r="M21" s="5" t="str">
        <f t="array" ref="M21">INDEX(Данные_черновик3[Столбец3],SMALL(IF(Данные_черновик3[Столбец2]&lt;&gt;"",ROW(Данные_черновик3[Столбец2])-1),ROW(K19)))</f>
        <v>Мицубиси</v>
      </c>
    </row>
    <row r="22" spans="1:13" x14ac:dyDescent="0.25">
      <c r="A22" s="2"/>
      <c r="E22" s="3"/>
      <c r="F22" s="3"/>
      <c r="I22" s="7">
        <f t="array" ref="I22">IFERROR(DATE(RIGHTB(INDEX(Данные_черновик3[Столбец1],MATCH("我",A$2:INDEX(Данные_черновик3[Столбец1],SMALL(IF(Данные_черновик3[Столбец2]&lt;&gt;"",ROW(Данные_черновик3[Столбец2])-1),ROW(I20)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20)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20))),1)-1),2)),I20)</f>
        <v>43385</v>
      </c>
      <c r="J22" s="1" t="e">
        <f t="array" ref="J22">TRIM(LEFTB(SUBSTITUTE(SUBSTITUTE(VLOOKUP("我",A$2:INDEX(Данные_черновик3[Столбец1],SMALL(IF(Данные_черновик3[Столбец2]&lt;&gt;"",ROW(Данные_черновик3[Столбец2])-1),ROW(J20))),1),"flag",),CHAR(160),REPT(" ",99)),99))</f>
        <v>#NUM!</v>
      </c>
      <c r="K22" s="6" t="e">
        <f t="array" ref="K22">INDEX(Данные_черновик3[Столбец1],SMALL(IF(Данные_черновик3[Столбец2]&lt;&gt;"",ROW(Данные_черновик3[Столбец2])-1),ROW(J20)))</f>
        <v>#NUM!</v>
      </c>
      <c r="L22" s="5" t="e">
        <f t="array" ref="L22">INDEX(Данные_черновик3[Столбец2],SMALL(IF(Данные_черновик3[Столбец2]&lt;&gt;"",ROW(Данные_черновик3[Столбец2])-1),ROW(J20)))</f>
        <v>#NUM!</v>
      </c>
      <c r="M22" s="5" t="e">
        <f t="array" ref="M22">INDEX(Данные_черновик3[Столбец3],SMALL(IF(Данные_черновик3[Столбец2]&lt;&gt;"",ROW(Данные_черновик3[Столбец2])-1),ROW(K20)))</f>
        <v>#NUM!</v>
      </c>
    </row>
    <row r="23" spans="1:13" x14ac:dyDescent="0.25">
      <c r="A23" s="2" t="s">
        <v>15</v>
      </c>
      <c r="E23" s="3">
        <v>1</v>
      </c>
      <c r="F23" s="3">
        <v>2</v>
      </c>
      <c r="I23" s="7">
        <f t="array" ref="I23">IFERROR(DATE(RIGHTB(INDEX(Данные_черновик3[Столбец1],MATCH("我",A$2:INDEX(Данные_черновик3[Столбец1],SMALL(IF(Данные_черновик3[Столбец2]&lt;&gt;"",ROW(Данные_черновик3[Столбец2])-1),ROW(I21)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21)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21))),1)-1),2)),I21)</f>
        <v>43385</v>
      </c>
      <c r="J23" s="1" t="e">
        <f t="array" ref="J23">TRIM(LEFTB(SUBSTITUTE(SUBSTITUTE(VLOOKUP("我",A$2:INDEX(Данные_черновик3[Столбец1],SMALL(IF(Данные_черновик3[Столбец2]&lt;&gt;"",ROW(Данные_черновик3[Столбец2])-1),ROW(J21))),1),"flag",),CHAR(160),REPT(" ",99)),99))</f>
        <v>#NUM!</v>
      </c>
      <c r="K23" s="6" t="e">
        <f t="array" ref="K23">INDEX(Данные_черновик3[Столбец1],SMALL(IF(Данные_черновик3[Столбец2]&lt;&gt;"",ROW(Данные_черновик3[Столбец2])-1),ROW(J21)))</f>
        <v>#NUM!</v>
      </c>
      <c r="L23" s="5" t="e">
        <f t="array" ref="L23">INDEX(Данные_черновик3[Столбец2],SMALL(IF(Данные_черновик3[Столбец2]&lt;&gt;"",ROW(Данные_черновик3[Столбец2])-1),ROW(J21)))</f>
        <v>#NUM!</v>
      </c>
      <c r="M23" s="5" t="e">
        <f t="array" ref="M23">INDEX(Данные_черновик3[Столбец3],SMALL(IF(Данные_черновик3[Столбец2]&lt;&gt;"",ROW(Данные_черновик3[Столбец2])-1),ROW(K21)))</f>
        <v>#NUM!</v>
      </c>
    </row>
    <row r="24" spans="1:13" x14ac:dyDescent="0.25">
      <c r="A24" s="2">
        <v>0.10416666666666667</v>
      </c>
      <c r="B24" t="s">
        <v>16</v>
      </c>
      <c r="C24" t="s">
        <v>49</v>
      </c>
      <c r="D24" t="s">
        <v>50</v>
      </c>
      <c r="E24" s="3"/>
      <c r="F24" s="3"/>
      <c r="I24" s="7">
        <f t="array" ref="I24">IFERROR(DATE(RIGHTB(INDEX(Данные_черновик3[Столбец1],MATCH("我",A$2:INDEX(Данные_черновик3[Столбец1],SMALL(IF(Данные_черновик3[Столбец2]&lt;&gt;"",ROW(Данные_черновик3[Столбец2])-1),ROW(I22)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22)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22))),1)-1),2)),I22)</f>
        <v>43385</v>
      </c>
      <c r="J24" s="1" t="e">
        <f t="array" ref="J24">TRIM(LEFTB(SUBSTITUTE(SUBSTITUTE(VLOOKUP("我",A$2:INDEX(Данные_черновик3[Столбец1],SMALL(IF(Данные_черновик3[Столбец2]&lt;&gt;"",ROW(Данные_черновик3[Столбец2])-1),ROW(J22))),1),"flag",),CHAR(160),REPT(" ",99)),99))</f>
        <v>#NUM!</v>
      </c>
      <c r="K24" s="6" t="e">
        <f t="array" ref="K24">INDEX(Данные_черновик3[Столбец1],SMALL(IF(Данные_черновик3[Столбец2]&lt;&gt;"",ROW(Данные_черновик3[Столбец2])-1),ROW(J22)))</f>
        <v>#NUM!</v>
      </c>
      <c r="L24" s="5" t="e">
        <f t="array" ref="L24">INDEX(Данные_черновик3[Столбец2],SMALL(IF(Данные_черновик3[Столбец2]&lt;&gt;"",ROW(Данные_черновик3[Столбец2])-1),ROW(J22)))</f>
        <v>#NUM!</v>
      </c>
      <c r="M24" s="5" t="e">
        <f t="array" ref="M24">INDEX(Данные_черновик3[Столбец3],SMALL(IF(Данные_черновик3[Столбец2]&lt;&gt;"",ROW(Данные_черновик3[Столбец2])-1),ROW(K22)))</f>
        <v>#NUM!</v>
      </c>
    </row>
    <row r="25" spans="1:13" x14ac:dyDescent="0.25">
      <c r="A25" s="2"/>
      <c r="E25" s="3"/>
      <c r="F25" s="3"/>
      <c r="I25" s="7">
        <f t="array" ref="I25">IFERROR(DATE(RIGHTB(INDEX(Данные_черновик3[Столбец1],MATCH("我",A$2:INDEX(Данные_черновик3[Столбец1],SMALL(IF(Данные_черновик3[Столбец2]&lt;&gt;"",ROW(Данные_черновик3[Столбец2])-1),ROW(I23))),1)-1),4),SEARCH(MID(TRIM(MID(INDEX(Данные_черновик3[Столбец1],MATCH("我",A$2:INDEX(Данные_черновик3[Столбец1],SMALL(IF(Данные_черновик3[Столбец2]&lt;&gt;"",ROW(Данные_черновик3[Столбец2])-1),ROW(I23))),1)-1),3,4)),2,2),"ёнвеварпраяюнюлвгенктояек")/2,LEFTB(INDEX(Данные_черновик3[Столбец1],MATCH("我",A$2:INDEX(Данные_черновик3[Столбец1],SMALL(IF(Данные_черновик3[Столбец2]&lt;&gt;"",ROW(Данные_черновик3[Столбец2])-1),ROW(I23))),1)-1),2)),I23)</f>
        <v>43385</v>
      </c>
      <c r="J25" s="1" t="e">
        <f t="array" ref="J25">TRIM(LEFTB(SUBSTITUTE(SUBSTITUTE(VLOOKUP("我",A$2:INDEX(Данные_черновик3[Столбец1],SMALL(IF(Данные_черновик3[Столбец2]&lt;&gt;"",ROW(Данные_черновик3[Столбец2])-1),ROW(J23))),1),"flag",),CHAR(160),REPT(" ",99)),99))</f>
        <v>#NUM!</v>
      </c>
      <c r="K25" s="6" t="e">
        <f t="array" ref="K25">INDEX(Данные_черновик3[Столбец1],SMALL(IF(Данные_черновик3[Столбец2]&lt;&gt;"",ROW(Данные_черновик3[Столбец2])-1),ROW(J23)))</f>
        <v>#NUM!</v>
      </c>
      <c r="L25" s="5" t="e">
        <f t="array" ref="L25">INDEX(Данные_черновик3[Столбец2],SMALL(IF(Данные_черновик3[Столбец2]&lt;&gt;"",ROW(Данные_черновик3[Столбец2])-1),ROW(J23)))</f>
        <v>#NUM!</v>
      </c>
      <c r="M25" s="5" t="e">
        <f t="array" ref="M25">INDEX(Данные_черновик3[Столбец3],SMALL(IF(Данные_черновик3[Столбец2]&lt;&gt;"",ROW(Данные_черновик3[Столбец2])-1),ROW(K23)))</f>
        <v>#NUM!</v>
      </c>
    </row>
    <row r="26" spans="1:13" x14ac:dyDescent="0.25">
      <c r="A26" s="2" t="s">
        <v>51</v>
      </c>
      <c r="E26" s="3">
        <v>1</v>
      </c>
      <c r="F26" s="3">
        <v>2</v>
      </c>
    </row>
    <row r="27" spans="1:13" x14ac:dyDescent="0.25">
      <c r="A27" s="2">
        <v>0.125</v>
      </c>
      <c r="B27" t="s">
        <v>52</v>
      </c>
      <c r="C27" t="s">
        <v>53</v>
      </c>
      <c r="D27" t="s">
        <v>54</v>
      </c>
      <c r="E27" s="3"/>
      <c r="F27" s="3"/>
    </row>
    <row r="28" spans="1:13" x14ac:dyDescent="0.25">
      <c r="A28" s="2"/>
      <c r="E28" s="3"/>
      <c r="F28" s="3"/>
    </row>
    <row r="29" spans="1:13" x14ac:dyDescent="0.25">
      <c r="A29" s="2" t="s">
        <v>55</v>
      </c>
      <c r="E29" s="3">
        <v>1</v>
      </c>
      <c r="F29" s="3">
        <v>2</v>
      </c>
    </row>
    <row r="30" spans="1:13" x14ac:dyDescent="0.25">
      <c r="A30" s="2">
        <v>6.25E-2</v>
      </c>
      <c r="B30" t="s">
        <v>56</v>
      </c>
      <c r="C30" t="s">
        <v>57</v>
      </c>
      <c r="D30" t="s">
        <v>58</v>
      </c>
      <c r="E30" s="3"/>
      <c r="F30" s="3"/>
    </row>
    <row r="31" spans="1:13" x14ac:dyDescent="0.25">
      <c r="A31" s="2"/>
      <c r="E31" s="3"/>
      <c r="F31" s="3"/>
    </row>
    <row r="32" spans="1:13" x14ac:dyDescent="0.25">
      <c r="A32" s="2" t="s">
        <v>59</v>
      </c>
      <c r="E32" s="3">
        <v>1</v>
      </c>
      <c r="F32" s="3">
        <v>2</v>
      </c>
    </row>
    <row r="33" spans="1:6" x14ac:dyDescent="0.25">
      <c r="A33" s="2">
        <v>0.83680555555555547</v>
      </c>
      <c r="B33" t="s">
        <v>60</v>
      </c>
      <c r="C33" t="s">
        <v>61</v>
      </c>
      <c r="D33" t="s">
        <v>62</v>
      </c>
      <c r="E33" s="3"/>
      <c r="F33" s="3"/>
    </row>
    <row r="34" spans="1:6" x14ac:dyDescent="0.25">
      <c r="A34" s="2">
        <v>0.83680555555555547</v>
      </c>
      <c r="B34" t="s">
        <v>63</v>
      </c>
      <c r="C34" t="s">
        <v>64</v>
      </c>
      <c r="D34" t="s">
        <v>65</v>
      </c>
      <c r="E34" s="3"/>
      <c r="F34" s="3"/>
    </row>
    <row r="35" spans="1:6" x14ac:dyDescent="0.25">
      <c r="A35" s="2">
        <v>0.83680555555555547</v>
      </c>
      <c r="B35" t="s">
        <v>66</v>
      </c>
      <c r="C35" t="s">
        <v>67</v>
      </c>
      <c r="D35" t="s">
        <v>68</v>
      </c>
      <c r="E35" s="3"/>
      <c r="F35" s="3"/>
    </row>
    <row r="36" spans="1:6" x14ac:dyDescent="0.25">
      <c r="A36" s="2">
        <v>0.83680555555555547</v>
      </c>
      <c r="B36" t="s">
        <v>69</v>
      </c>
      <c r="C36" t="s">
        <v>70</v>
      </c>
      <c r="D36" t="s">
        <v>71</v>
      </c>
      <c r="E36" s="3"/>
      <c r="F36" s="3"/>
    </row>
    <row r="37" spans="1:6" x14ac:dyDescent="0.25">
      <c r="A37" s="2">
        <v>0.83680555555555547</v>
      </c>
      <c r="B37" t="s">
        <v>72</v>
      </c>
      <c r="C37" t="s">
        <v>73</v>
      </c>
      <c r="D37" t="s">
        <v>74</v>
      </c>
      <c r="E37" s="3"/>
      <c r="F37" s="3"/>
    </row>
    <row r="38" spans="1:6" x14ac:dyDescent="0.25">
      <c r="A38" s="2">
        <v>0.85763888888888884</v>
      </c>
      <c r="B38" t="s">
        <v>75</v>
      </c>
      <c r="C38" t="s">
        <v>76</v>
      </c>
      <c r="D38" t="s">
        <v>77</v>
      </c>
      <c r="E38" s="3"/>
      <c r="F38" s="3"/>
    </row>
    <row r="39" spans="1:6" x14ac:dyDescent="0.25">
      <c r="A39" s="2"/>
      <c r="E39" s="3"/>
      <c r="F39" s="3"/>
    </row>
    <row r="40" spans="1:6" x14ac:dyDescent="0.25">
      <c r="A40" s="2"/>
      <c r="E40" s="3"/>
      <c r="F40" s="3"/>
    </row>
    <row r="41" spans="1:6" x14ac:dyDescent="0.25">
      <c r="A41" s="2"/>
      <c r="E41" s="3"/>
      <c r="F41" s="3"/>
    </row>
    <row r="42" spans="1:6" x14ac:dyDescent="0.25">
      <c r="A42" s="2"/>
      <c r="E42" s="3"/>
      <c r="F42" s="3"/>
    </row>
    <row r="43" spans="1:6" x14ac:dyDescent="0.25">
      <c r="A43" s="2"/>
      <c r="E43" s="3"/>
      <c r="F43" s="3"/>
    </row>
    <row r="44" spans="1:6" x14ac:dyDescent="0.25">
      <c r="A44" s="2"/>
      <c r="E44" s="3"/>
      <c r="F44" s="3"/>
    </row>
    <row r="45" spans="1:6" x14ac:dyDescent="0.25">
      <c r="A45" s="2"/>
      <c r="E45" s="3"/>
      <c r="F45" s="3"/>
    </row>
    <row r="46" spans="1:6" x14ac:dyDescent="0.25">
      <c r="A46" s="2"/>
      <c r="E46" s="3"/>
      <c r="F46" s="3"/>
    </row>
    <row r="47" spans="1:6" x14ac:dyDescent="0.25">
      <c r="A47" s="2"/>
      <c r="E47" s="3"/>
      <c r="F47" s="3"/>
    </row>
  </sheetData>
  <mergeCells count="1">
    <mergeCell ref="I1:I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ДОЛЖНО БЫТЬ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2018-10-16T10:38:24Z</dcterms:modified>
</cp:coreProperties>
</file>