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3150" yWindow="120" windowWidth="20730" windowHeight="8850"/>
  </bookViews>
  <sheets>
    <sheet name="АС" sheetId="1" r:id="rId1"/>
    <sheet name="Реестр АС" sheetId="2" r:id="rId2"/>
    <sheet name="Сертификаты" sheetId="6" r:id="rId3"/>
  </sheets>
  <definedNames>
    <definedName name="_xlnm.Print_Area" localSheetId="1">'Реестр АС'!$A$1:$L$33</definedName>
    <definedName name="_xlnm.Print_Area" localSheetId="2">Сертификаты!$A$1:$G$32</definedName>
  </definedNames>
  <calcPr calcId="145621"/>
</workbook>
</file>

<file path=xl/calcChain.xml><?xml version="1.0" encoding="utf-8"?>
<calcChain xmlns="http://schemas.openxmlformats.org/spreadsheetml/2006/main">
  <c r="U9" i="1" l="1"/>
  <c r="C16" i="2"/>
  <c r="G16" i="2" s="1"/>
  <c r="I16" i="2" s="1"/>
  <c r="D16" i="2"/>
  <c r="E16" i="2" s="1"/>
  <c r="C17" i="2"/>
  <c r="G17" i="2" s="1"/>
  <c r="I17" i="2" s="1"/>
  <c r="D17" i="2"/>
  <c r="E17" i="2" s="1"/>
  <c r="C18" i="2"/>
  <c r="G18" i="2"/>
  <c r="I18" i="2" s="1"/>
  <c r="D18" i="2"/>
  <c r="E18" i="2" s="1"/>
  <c r="C19" i="2"/>
  <c r="G19" i="2" s="1"/>
  <c r="I19" i="2" s="1"/>
  <c r="D19" i="2"/>
  <c r="E19" i="2"/>
  <c r="C20" i="2"/>
  <c r="H20" i="2" s="1"/>
  <c r="J20" i="2" s="1"/>
  <c r="D20" i="2"/>
  <c r="E20" i="2" s="1"/>
  <c r="C21" i="2"/>
  <c r="G21" i="2" s="1"/>
  <c r="I21" i="2" s="1"/>
  <c r="D21" i="2"/>
  <c r="E21" i="2" s="1"/>
  <c r="H16" i="2"/>
  <c r="J16" i="2" s="1"/>
  <c r="H17" i="2"/>
  <c r="J17" i="2"/>
  <c r="H18" i="2"/>
  <c r="J18" i="2" s="1"/>
  <c r="P16" i="2"/>
  <c r="P17" i="2"/>
  <c r="P18" i="2"/>
  <c r="P19" i="2"/>
  <c r="P20" i="2"/>
  <c r="P21" i="2"/>
  <c r="P15" i="2"/>
  <c r="B16" i="2"/>
  <c r="B17" i="2"/>
  <c r="B18" i="2"/>
  <c r="B19" i="2"/>
  <c r="B20" i="2"/>
  <c r="B21" i="2"/>
  <c r="B15" i="2"/>
  <c r="C15" i="2"/>
  <c r="A21" i="2" s="1"/>
  <c r="D15" i="2"/>
  <c r="E15" i="2"/>
  <c r="G15" i="2"/>
  <c r="I15" i="2" s="1"/>
  <c r="A18" i="2"/>
  <c r="A17" i="2"/>
  <c r="H15" i="2"/>
  <c r="J15" i="2" s="1"/>
  <c r="A2" i="1"/>
  <c r="A3" i="1"/>
  <c r="A4" i="1"/>
  <c r="A5" i="1"/>
  <c r="K15" i="6"/>
  <c r="M15" i="6"/>
  <c r="M14" i="6"/>
  <c r="K14" i="6"/>
  <c r="A15" i="6"/>
  <c r="A14" i="6"/>
  <c r="A20" i="2" l="1"/>
  <c r="H21" i="2"/>
  <c r="J21" i="2" s="1"/>
  <c r="A16" i="2"/>
  <c r="G20" i="2"/>
  <c r="I20" i="2" s="1"/>
  <c r="A15" i="2"/>
  <c r="A19" i="2"/>
  <c r="H19" i="2"/>
  <c r="J19" i="2" s="1"/>
</calcChain>
</file>

<file path=xl/comments1.xml><?xml version="1.0" encoding="utf-8"?>
<comments xmlns="http://schemas.openxmlformats.org/spreadsheetml/2006/main">
  <authors>
    <author>Кристина</author>
    <author>Пользователь</author>
    <author>User</author>
  </authors>
  <commentLis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не забудь</t>
        </r>
        <r>
          <rPr>
            <sz val="9"/>
            <color indexed="81"/>
            <rFont val="Tahoma"/>
            <family val="2"/>
            <charset val="204"/>
          </rPr>
          <t xml:space="preserve">
фундаменты --гидроизоляцию обмазочная + оклеечная
Засыпка пазух
Монтаж закладных.
ОПАЛУБКА</t>
        </r>
      </text>
    </comment>
    <comment ref="AM1" authorId="0">
      <text>
        <r>
          <rPr>
            <b/>
            <sz val="9"/>
            <color indexed="81"/>
            <rFont val="Tahoma"/>
            <family val="2"/>
            <charset val="204"/>
          </rPr>
          <t>Документы указанные в п.3 и п.4 настоящего акта
1)-Реестр сертификатов применяемых материалов №01</t>
        </r>
      </text>
    </comment>
    <comment ref="AN1" authorId="1">
      <text>
        <r>
          <rPr>
            <sz val="9"/>
            <color indexed="81"/>
            <rFont val="Tahoma"/>
            <family val="2"/>
            <charset val="204"/>
          </rPr>
          <t>=СЦЕПИТЬ(Z2;"; ";AA2;"") 
Формула для сцепки п. №3 и №4</t>
        </r>
      </text>
    </comment>
    <comment ref="S2" authorId="2">
      <text>
        <r>
          <rPr>
            <b/>
            <sz val="9"/>
            <color indexed="81"/>
            <rFont val="Tahoma"/>
            <family val="2"/>
            <charset val="204"/>
          </rPr>
          <t>Номера того порядка в котором я создавала эти акты по журналу</t>
        </r>
      </text>
    </comment>
  </commentList>
</comments>
</file>

<file path=xl/comments2.xml><?xml version="1.0" encoding="utf-8"?>
<comments xmlns="http://schemas.openxmlformats.org/spreadsheetml/2006/main">
  <authors>
    <author>User</author>
    <author>Кристина</author>
  </authors>
  <commentLis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>Если я удаляю строку во вкладке (Акты скрытых), то тут во вкладке (Реестр актов) я должна:
Выделить столбец В, С, D на 6 строке и протянуть всё до конца, чтобы формулы в них заработали. Или вписать в строку 6 столбцов  В, С, D новые формулы и протянуть все опять до самого низа.</t>
        </r>
      </text>
    </comment>
    <comment ref="A11" authorId="1">
      <text>
        <r>
          <rPr>
            <b/>
            <sz val="9"/>
            <color indexed="81"/>
            <rFont val="Tahoma"/>
            <family val="2"/>
            <charset val="204"/>
          </rPr>
          <t>Если я удаляю строку во вкладке (Акты скрытых), то тут во вкладке (Реестр актов) я должна:
Выделить столбец В, С, D на 6 строке и протянуть всё до конца, чтобы формулы в них заработали. Или вписать в строку 6 столбцов  В, С, D новые формулы и протянуть все опять до самого низа.</t>
        </r>
      </text>
    </comment>
    <comment ref="A12" authorId="1">
      <text>
        <r>
          <rPr>
            <b/>
            <sz val="9"/>
            <color indexed="81"/>
            <rFont val="Tahoma"/>
            <family val="2"/>
            <charset val="204"/>
          </rPr>
          <t>=ЕСЛИ(ЕПУСТО(B6);"";СЧЁТЗ($B$6:B6))</t>
        </r>
      </text>
    </comment>
    <comment ref="C12" authorId="1">
      <text>
        <r>
          <rPr>
            <b/>
            <sz val="9"/>
            <color indexed="81"/>
            <rFont val="Tahoma"/>
            <family val="2"/>
            <charset val="204"/>
          </rPr>
          <t>=ЕСЛИ(ЕТЕКСТ('Акты скрытых'!R2);'Акты скрытых'!R2;"")</t>
        </r>
      </text>
    </comment>
    <comment ref="D12" authorId="1">
      <text>
        <r>
          <rPr>
            <sz val="9"/>
            <color indexed="81"/>
            <rFont val="Tahoma"/>
            <family val="2"/>
            <charset val="204"/>
          </rPr>
          <t xml:space="preserve">Формула для переноса (текст и/или цифра)
</t>
        </r>
        <r>
          <rPr>
            <b/>
            <sz val="9"/>
            <color indexed="81"/>
            <rFont val="Tahoma"/>
            <family val="2"/>
            <charset val="204"/>
          </rPr>
          <t xml:space="preserve">=ЕСЛИ('Акты скрытых'!C2&lt;&gt;"";'Акты скрытых'!C2;"")
</t>
        </r>
        <r>
          <rPr>
            <sz val="9"/>
            <color indexed="81"/>
            <rFont val="Tahoma"/>
            <family val="2"/>
            <charset val="204"/>
          </rPr>
          <t>Формула для переноса (</t>
        </r>
        <r>
          <rPr>
            <b/>
            <sz val="9"/>
            <color indexed="81"/>
            <rFont val="Tahoma"/>
            <family val="2"/>
            <charset val="204"/>
          </rPr>
          <t>только ЧИСЛА</t>
        </r>
        <r>
          <rPr>
            <sz val="9"/>
            <color indexed="81"/>
            <rFont val="Tahoma"/>
            <family val="2"/>
            <charset val="204"/>
          </rPr>
          <t xml:space="preserve">)
</t>
        </r>
        <r>
          <rPr>
            <b/>
            <sz val="9"/>
            <color indexed="81"/>
            <rFont val="Tahoma"/>
            <family val="2"/>
            <charset val="204"/>
          </rPr>
          <t>=ЕСЛИ(ЕЧИСЛО('Акты скрытых'!C2);'Акты скрытых'!C2;"")</t>
        </r>
      </text>
    </comment>
    <comment ref="H12" authorId="1">
      <text>
        <r>
          <rPr>
            <b/>
            <sz val="9"/>
            <color indexed="81"/>
            <rFont val="Tahoma"/>
            <family val="2"/>
            <charset val="204"/>
          </rPr>
          <t>=ИНДЕКС('Акты скрытых'!$AD$2:$AD$591&amp;" "&amp;'Акты скрытых'!$AE$2:$AE$591&amp;" "&amp;'Акты скрытых'!$AF$2:$AF$591;ПОИСКПОЗ('Реестр актов'!$B6;'Акты скрытых'!$R$2:$R$591;0))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2" authorId="1">
      <text>
        <r>
          <rPr>
            <b/>
            <sz val="9"/>
            <color indexed="81"/>
            <rFont val="Tahoma"/>
            <family val="2"/>
            <charset val="204"/>
          </rPr>
          <t>(1-вар)-(включи нужный формат даты во вкладке число на ленте) 
 =ДАТАЗНАЧ(ПОДСТАВИТЬ(ЛЕВСИМВ(F13;ПОИСК(" ";F13)+3);"мая";"май")&amp;ПРАВСИМВ(F13;5)) 
(2-вар)-(включи нужный формат даты во вкладке число на ленте)      
=-ПРОСМОТР(;-ПОДСТАВИТЬ(ЛЕВБ(A1;{5;6})&amp;ПРАВБ(A1;5);"ая";"ай")) 
(3-вар)-(включи нужный формат даты во вкладке число на ленте)    
=--(ПОДСТАВИТЬ(ЛЕВБ(A1;ПОИСК(" ";A1)+3);"ая";"ай")&amp;ПРАВБ(A1;5))</t>
        </r>
      </text>
    </comment>
  </commentList>
</comments>
</file>

<file path=xl/sharedStrings.xml><?xml version="1.0" encoding="utf-8"?>
<sst xmlns="http://schemas.openxmlformats.org/spreadsheetml/2006/main" count="238" uniqueCount="149">
  <si>
    <t>(1) Вид работ</t>
  </si>
  <si>
    <t>(5) День начала</t>
  </si>
  <si>
    <t>(5) Месяц начала</t>
  </si>
  <si>
    <t>(5) Год начала</t>
  </si>
  <si>
    <t>(5) день окончания</t>
  </si>
  <si>
    <t>(5) Месяц  окончания</t>
  </si>
  <si>
    <t>(5) Год окончания</t>
  </si>
  <si>
    <t>(6) Ссылки на СНиП, проект</t>
  </si>
  <si>
    <t>(7) разрешенные последующие работы</t>
  </si>
  <si>
    <t>Колличество копий актов</t>
  </si>
  <si>
    <t>ФИО</t>
  </si>
  <si>
    <t>ИНЫЕ / Должность</t>
  </si>
  <si>
    <t>ИНЫЕ / ФИО</t>
  </si>
  <si>
    <t>Регистрационный номер акта</t>
  </si>
  <si>
    <t>Дата оформления акта</t>
  </si>
  <si>
    <t>№ п/п</t>
  </si>
  <si>
    <t>№ самого акта</t>
  </si>
  <si>
    <t>Объект капитального строительства</t>
  </si>
  <si>
    <t>Застройщик или технический заказчик</t>
  </si>
  <si>
    <t>Лицо, осуществляющее строительство</t>
  </si>
  <si>
    <t>Лицо, осуществляющее подготовку проектной документации</t>
  </si>
  <si>
    <t>Лицо, выполнившее работы, подлежащие освидетельствованию
ООО/ИНН/ОГРН</t>
  </si>
  <si>
    <t>(2)
 (№3 из четырех на штампе)</t>
  </si>
  <si>
    <t>(2) 
№ листов проекта</t>
  </si>
  <si>
    <t>(2)
ООО проектантов</t>
  </si>
  <si>
    <t>(2)
ГИП ФИО</t>
  </si>
  <si>
    <t>(3) примененные материалы, с ПАСПОРТАМИ</t>
  </si>
  <si>
    <t>(2) 
ШИФР проекта (№1 на штампе)</t>
  </si>
  <si>
    <t>Доп. сведения</t>
  </si>
  <si>
    <t>Приложения (п.п. 3+4 в акте)</t>
  </si>
  <si>
    <t>Первая шапка</t>
  </si>
  <si>
    <t>Вторая шапка</t>
  </si>
  <si>
    <r>
      <t xml:space="preserve">Представитель застройщика или заказчика по вопросам строительного контроля
</t>
    </r>
    <r>
      <rPr>
        <b/>
        <sz val="8"/>
        <color indexed="10"/>
        <rFont val="Times New Roman"/>
        <family val="1"/>
        <charset val="204"/>
      </rPr>
      <t>Приказ</t>
    </r>
  </si>
  <si>
    <r>
      <t xml:space="preserve">Представитель лица, осуществляющего строительство
</t>
    </r>
    <r>
      <rPr>
        <b/>
        <sz val="8"/>
        <color indexed="10"/>
        <rFont val="Times New Roman"/>
        <family val="1"/>
        <charset val="204"/>
      </rPr>
      <t>Приказ</t>
    </r>
  </si>
  <si>
    <r>
      <t xml:space="preserve">ИНЫЕ /
а также иные представители лиц, участвующих в освидетельствовании:
</t>
    </r>
    <r>
      <rPr>
        <b/>
        <sz val="8"/>
        <color indexed="10"/>
        <rFont val="Times New Roman"/>
        <family val="1"/>
        <charset val="204"/>
      </rPr>
      <t>Приказ</t>
    </r>
  </si>
  <si>
    <r>
      <t>произвели осмотр работ, выполненных
(</t>
    </r>
    <r>
      <rPr>
        <b/>
        <sz val="10"/>
        <color indexed="10"/>
        <rFont val="Times New Roman"/>
        <family val="1"/>
        <charset val="204"/>
      </rPr>
      <t>ООО "Фирма</t>
    </r>
    <r>
      <rPr>
        <b/>
        <sz val="10"/>
        <rFont val="Times New Roman"/>
        <family val="1"/>
        <charset val="204"/>
      </rPr>
      <t>)</t>
    </r>
  </si>
  <si>
    <r>
      <t>Должность на фирме (</t>
    </r>
    <r>
      <rPr>
        <b/>
        <sz val="10"/>
        <color indexed="10"/>
        <rFont val="Times New Roman"/>
        <family val="1"/>
        <charset val="204"/>
      </rPr>
      <t>застройщик или технический</t>
    </r>
    <r>
      <rPr>
        <b/>
        <sz val="10"/>
        <color indexed="8"/>
        <rFont val="Times New Roman"/>
        <family val="1"/>
        <charset val="204"/>
      </rPr>
      <t>)</t>
    </r>
  </si>
  <si>
    <r>
      <t>Должность на фирме (</t>
    </r>
    <r>
      <rPr>
        <b/>
        <sz val="10"/>
        <color indexed="10"/>
        <rFont val="Times New Roman"/>
        <family val="1"/>
        <charset val="204"/>
      </rPr>
      <t>осуществляющего строительство</t>
    </r>
    <r>
      <rPr>
        <b/>
        <sz val="10"/>
        <color indexed="8"/>
        <rFont val="Times New Roman"/>
        <family val="1"/>
        <charset val="204"/>
      </rPr>
      <t>)</t>
    </r>
  </si>
  <si>
    <r>
      <t>Должность на фирме (</t>
    </r>
    <r>
      <rPr>
        <b/>
        <sz val="10"/>
        <color indexed="10"/>
        <rFont val="Times New Roman"/>
        <family val="1"/>
        <charset val="204"/>
      </rPr>
      <t>технадзор</t>
    </r>
    <r>
      <rPr>
        <b/>
        <sz val="10"/>
        <color indexed="8"/>
        <rFont val="Times New Roman"/>
        <family val="1"/>
        <charset val="204"/>
      </rPr>
      <t>)</t>
    </r>
  </si>
  <si>
    <r>
      <t>Должность на фирме (</t>
    </r>
    <r>
      <rPr>
        <b/>
        <sz val="10"/>
        <color indexed="10"/>
        <rFont val="Times New Roman"/>
        <family val="1"/>
        <charset val="204"/>
      </rPr>
      <t>авторский надзор</t>
    </r>
    <r>
      <rPr>
        <b/>
        <sz val="10"/>
        <color indexed="8"/>
        <rFont val="Times New Roman"/>
        <family val="1"/>
        <charset val="204"/>
      </rPr>
      <t>)</t>
    </r>
  </si>
  <si>
    <r>
      <t>Должность на фирме (</t>
    </r>
    <r>
      <rPr>
        <b/>
        <sz val="10"/>
        <color indexed="10"/>
        <rFont val="Times New Roman"/>
        <family val="1"/>
        <charset val="204"/>
      </rPr>
      <t>его работы и акт</t>
    </r>
    <r>
      <rPr>
        <b/>
        <sz val="10"/>
        <color indexed="8"/>
        <rFont val="Times New Roman"/>
        <family val="1"/>
        <charset val="204"/>
      </rPr>
      <t>)</t>
    </r>
  </si>
  <si>
    <t>ООО и ГИП</t>
  </si>
  <si>
    <t>Подпися и ФИО</t>
  </si>
  <si>
    <t>ООО Субчика</t>
  </si>
  <si>
    <t>Наименование материала в документе о качестве</t>
  </si>
  <si>
    <t>ООО "Региональный Департамент Недвижимости"</t>
  </si>
  <si>
    <r>
      <rPr>
        <b/>
        <sz val="8"/>
        <color indexed="10"/>
        <rFont val="Times New Roman"/>
        <family val="1"/>
        <charset val="204"/>
      </rPr>
      <t>(технадзор)</t>
    </r>
    <r>
      <rPr>
        <b/>
        <sz val="8"/>
        <color indexed="8"/>
        <rFont val="Times New Roman"/>
        <family val="1"/>
        <charset val="204"/>
      </rPr>
      <t xml:space="preserve">
Представитель лица, осуществляющего строительство по вопросам строительного контроля
</t>
    </r>
    <r>
      <rPr>
        <b/>
        <sz val="8"/>
        <color indexed="10"/>
        <rFont val="Times New Roman"/>
        <family val="1"/>
        <charset val="204"/>
      </rPr>
      <t>Приказ</t>
    </r>
  </si>
  <si>
    <t>Регистрационный номер документа</t>
  </si>
  <si>
    <t>Дата действия документа начало</t>
  </si>
  <si>
    <t>Дата действия документа окончание</t>
  </si>
  <si>
    <t>Название документа</t>
  </si>
  <si>
    <t>СЦЕПИТЬ(C6;", ";B6;" №";D6;";" )</t>
  </si>
  <si>
    <t>СЦЕПИТЬ(C6;", ";B6;" №";D6;" от ";ТЕКСТ(E6;"ДД.ММ.ГГГГ");";")</t>
  </si>
  <si>
    <t>Объект капитального строительства "Многоквартирный жилой дом со встроенными офисными помещениями и пристроенным магазином, расположенный по адресу: г. Калининград, ул. Герцена"</t>
  </si>
  <si>
    <t>РЕЕСТР АКТОВ СКРЫТЫХ РАБОТ</t>
  </si>
  <si>
    <t>РЕЕСТР СЕРТИФИКАТОВ</t>
  </si>
  <si>
    <t>-</t>
  </si>
  <si>
    <t>Примечание
(приложения к сертиф)</t>
  </si>
  <si>
    <t>10</t>
  </si>
  <si>
    <t>21</t>
  </si>
  <si>
    <t>22</t>
  </si>
  <si>
    <t>бетон</t>
  </si>
  <si>
    <t>ООО «ИНТЭКО»</t>
  </si>
  <si>
    <t>Объект реконструкции "«ТК Запад 39»в Калининградской обл.,гор. Калининград,ул. Дачная 6."</t>
  </si>
  <si>
    <r>
      <t xml:space="preserve">ИНЫЕ2 /
а также иные представители лиц, участвующих в освидетельствовании:
</t>
    </r>
    <r>
      <rPr>
        <b/>
        <sz val="8"/>
        <color indexed="10"/>
        <rFont val="Times New Roman"/>
        <family val="1"/>
        <charset val="204"/>
      </rPr>
      <t>Приказ</t>
    </r>
  </si>
  <si>
    <t>отсутствуют</t>
  </si>
  <si>
    <t>ИНЫЕ-2 / Должность</t>
  </si>
  <si>
    <t>ИНЫЕ-2 / ФИО</t>
  </si>
  <si>
    <t>ООО «Калининградфундаментспецстрой", ОГРН 1163926064389, ИНН 3906987720; Адрес: 236004, Калининградская обл., г. Калининград, ул. Дюнная, д.18., тел/факс +7 (4012) 65-62-22; св-во № СРО-С-040-23092009 от 23.08.2017г. выдано АНП «СРО «ССКО», ОГРН 1083900002504, ИНН 3905090013</t>
  </si>
  <si>
    <t>ООО «Группа компаний «Атлантис», ОГРН 1063915017430, ИНН 3915452150; Адрес: 238460, Калининградская обл., Багратионовский р-он, пос. Совхозное, ул. Победы, д.1., тел/факс +7 (4012) 99-99-40</t>
  </si>
  <si>
    <t>приказ №2 от 02.02.2018г.</t>
  </si>
  <si>
    <t>приказ №1-п от 08.02.2018г.</t>
  </si>
  <si>
    <t>приказ №б/н от 24.04.2016г.</t>
  </si>
  <si>
    <t>ООО «Калининградфундаментспецстрой», ОГРН 1163926064389, ИНН 3906987720; Адрес: 236004, Калининградская обл., г. Калининград, ул. Дюнная, д.18., тел/факс +7 (4012) 65-62-22; св-во № СРО-С-040-23092009 от 23.08.2017г. выдано АНП «СРО «ССКО», ОГРН 1083900002504, ИНН 3905090013</t>
  </si>
  <si>
    <t>ООО «Калининградфундаментспецстрой»</t>
  </si>
  <si>
    <t>ООО «СанТермо-Проект», ОГРН 1133926025573, ИНН 3917517645; Адрес: 238324, Калининградская обл., Гурьевский р-н, п. Невское, улица Гагарина, д.229., тел/факс +7 (4012) 51-58-60 ; св-во СРО №0403.00-2014-3917517645-П-177 от 05.01.2015г. выдано Ассоциацией СРО «ОП «ТЭК», ОГРН 1127800004386, ИНН 7814290566</t>
  </si>
  <si>
    <t>февраля</t>
  </si>
  <si>
    <r>
      <t xml:space="preserve">Представитель лица, (ГИП)осущ. Подготовку проектной документации
</t>
    </r>
    <r>
      <rPr>
        <b/>
        <sz val="8"/>
        <color indexed="10"/>
        <rFont val="Times New Roman"/>
        <family val="1"/>
        <charset val="204"/>
      </rPr>
      <t>Приказ</t>
    </r>
  </si>
  <si>
    <r>
      <t xml:space="preserve">Представитель лица,(Прораб) выполнившего работы, подлежащие освидетельствованию
</t>
    </r>
    <r>
      <rPr>
        <b/>
        <sz val="8"/>
        <color indexed="10"/>
        <rFont val="Times New Roman"/>
        <family val="1"/>
        <charset val="204"/>
      </rPr>
      <t>Приказ</t>
    </r>
  </si>
  <si>
    <t>Наименование документа</t>
  </si>
  <si>
    <t>Организация, составившая документ</t>
  </si>
  <si>
    <t>Кол-во листов</t>
  </si>
  <si>
    <t>Страница по списку</t>
  </si>
  <si>
    <t>ООО "КФСС"</t>
  </si>
  <si>
    <t xml:space="preserve">(4) Исполнительные </t>
  </si>
  <si>
    <t>(4) Лаборатории</t>
  </si>
  <si>
    <t>марта</t>
  </si>
  <si>
    <t>Дата документа</t>
  </si>
  <si>
    <t>Объект:</t>
  </si>
  <si>
    <t>№ Документа</t>
  </si>
  <si>
    <t>Вид док-та</t>
  </si>
  <si>
    <t>АОСР</t>
  </si>
  <si>
    <t>Вид Акта</t>
  </si>
  <si>
    <t>23</t>
  </si>
  <si>
    <t>24</t>
  </si>
  <si>
    <t>28</t>
  </si>
  <si>
    <t>1 лист</t>
  </si>
  <si>
    <t>6839</t>
  </si>
  <si>
    <t>Документ о кач-ве бетонной смеси</t>
  </si>
  <si>
    <t>Бетон БСТ В 10 П4</t>
  </si>
  <si>
    <t>Бетон БСТ В 7,5 П3</t>
  </si>
  <si>
    <t>6968</t>
  </si>
  <si>
    <r>
      <t xml:space="preserve">Отрывка котлована. </t>
    </r>
    <r>
      <rPr>
        <b/>
        <sz val="10"/>
        <rFont val="Times New Roman"/>
        <family val="1"/>
        <charset val="204"/>
      </rPr>
      <t>Основное здание мельницы.</t>
    </r>
  </si>
  <si>
    <t xml:space="preserve"> без применения материалов</t>
  </si>
  <si>
    <t>Песок 1 класса</t>
  </si>
  <si>
    <t>Бетон В-7,5</t>
  </si>
  <si>
    <t>П-036-2017-КЖ</t>
  </si>
  <si>
    <t>СП 45.13330.2017  "Земляные сооружения, основания и фундаменты"; СП 70.13330.2012  "Несущие и ограждающие конструкции"; СНиП 12-04-2002 "Безопасность труда в строительстве" ; СНиП 12-03-2001 "Безопасность труда в строительстве".</t>
  </si>
  <si>
    <t>СП 45.13330.2017 "Землянные сооружения, основания и фундаменты";  СНиП 12-04-2002 "Безопасность труда в строительстве" ; СНиП 12-03-2001 "Безопасность труда в строительстве".</t>
  </si>
  <si>
    <t>Устройство песчаного основания.</t>
  </si>
  <si>
    <t>Устройство песчаного основания</t>
  </si>
  <si>
    <t>Устройство бетонной подготовки</t>
  </si>
  <si>
    <t>Армирование плиты основания, монтаж закладных элементов</t>
  </si>
  <si>
    <t>Дата Начала</t>
  </si>
  <si>
    <t>Дата Начала работ</t>
  </si>
  <si>
    <t>1)-Реестр сертификатов, паспартов, лабораторных изысканий и д.р. документов подтверждающих качество применяемых материалов №01
2)-Реестр исполнительных схем, чертежей №01
3)-Общий журнал работ №1 от 12.02.2018г.</t>
  </si>
  <si>
    <t>Производственный корпус, расположенный по адресу: Калининградская область, Багратионовский район, посёлок Совхозное, ул. Победы, д.1</t>
  </si>
  <si>
    <r>
      <rPr>
        <b/>
        <sz val="12"/>
        <color indexed="8"/>
        <rFont val="Times New Roman"/>
        <family val="1"/>
        <charset val="204"/>
      </rPr>
      <t>РЕЕСТР  №01</t>
    </r>
    <r>
      <rPr>
        <sz val="11"/>
        <color indexed="8"/>
        <rFont val="Times New Roman"/>
        <family val="1"/>
        <charset val="204"/>
      </rPr>
      <t xml:space="preserve">
Сертификатов, паспартов, лабораторных изысканий и д.р. документов подтверждающих качество применяемых материалов</t>
    </r>
  </si>
  <si>
    <t>Сдал:</t>
  </si>
  <si>
    <t xml:space="preserve">Представитель </t>
  </si>
  <si>
    <t xml:space="preserve">                   (подпись)                         (дата)</t>
  </si>
  <si>
    <t>подрядчика</t>
  </si>
  <si>
    <t xml:space="preserve">                                             (должность, фамилия, инициалы)</t>
  </si>
  <si>
    <t xml:space="preserve">                    </t>
  </si>
  <si>
    <t>заказчика</t>
  </si>
  <si>
    <t>Принял:</t>
  </si>
  <si>
    <t xml:space="preserve">          (должность, фамилия, инициалы)</t>
  </si>
  <si>
    <t xml:space="preserve">                            (подпись)                                     (дата)</t>
  </si>
  <si>
    <r>
      <t xml:space="preserve">Отрывка котлована.   </t>
    </r>
    <r>
      <rPr>
        <b/>
        <sz val="10"/>
        <rFont val="Times New Roman"/>
        <family val="1"/>
        <charset val="204"/>
      </rPr>
      <t>Силосы №1 и №2. Навес и оборудование (</t>
    </r>
    <r>
      <rPr>
        <sz val="10"/>
        <rFont val="Times New Roman"/>
        <family val="1"/>
        <charset val="204"/>
      </rPr>
      <t>Приемная яма с лотком, Яма ковшового элеватора, Сито</t>
    </r>
    <r>
      <rPr>
        <b/>
        <sz val="10"/>
        <rFont val="Times New Roman"/>
        <family val="1"/>
        <charset val="204"/>
      </rPr>
      <t>).</t>
    </r>
  </si>
  <si>
    <t>Б</t>
  </si>
  <si>
    <t>Заказчик: ООО ""</t>
  </si>
  <si>
    <t>Подрядчик: ООО ""</t>
  </si>
  <si>
    <t>Строительство производственного корпуса по адресу:  ул. Победы, д.1</t>
  </si>
  <si>
    <t xml:space="preserve">          Производитель работ ООО ""  </t>
  </si>
  <si>
    <t xml:space="preserve">              Строительство производственного корпуса по адресу: ул. Победы, д.1</t>
  </si>
  <si>
    <t>Производственный корпус, расположенный по адресу: Калининградская область, Багратионовский район, посёлок Совхозное, ул. Победы, д.2</t>
  </si>
  <si>
    <t>Производственный корпус, расположенный по адресу: Калининградская область, Багратионовский район, посёлок Совхозное, ул. Победы, д.3</t>
  </si>
  <si>
    <t>ООО «»</t>
  </si>
  <si>
    <t>ГИП- А.Н.</t>
  </si>
  <si>
    <t xml:space="preserve">           Производитель работ ООО ""  А.Н.</t>
  </si>
  <si>
    <t>Инженер по строительному контролю ООО «»</t>
  </si>
  <si>
    <t>Производитель работ ООО «»</t>
  </si>
  <si>
    <t xml:space="preserve"> Т.А.</t>
  </si>
  <si>
    <t xml:space="preserve"> А.Н.</t>
  </si>
  <si>
    <t>Ген. Директор ООО «»</t>
  </si>
  <si>
    <t xml:space="preserve"> В.А.</t>
  </si>
  <si>
    <t xml:space="preserve">РЕЕСТР №01
Актов освидетельствования скрытых работ </t>
  </si>
  <si>
    <r>
      <t>Устройство песчаного основания с послойным уплотнением .</t>
    </r>
    <r>
      <rPr>
        <b/>
        <sz val="10"/>
        <rFont val="Times New Roman"/>
        <family val="1"/>
        <charset val="204"/>
      </rPr>
      <t xml:space="preserve"> Приемная яма. </t>
    </r>
  </si>
  <si>
    <r>
      <t xml:space="preserve">Устройство бетонной подготовки. </t>
    </r>
    <r>
      <rPr>
        <b/>
        <sz val="10"/>
        <rFont val="Times New Roman"/>
        <family val="1"/>
        <charset val="204"/>
      </rPr>
      <t xml:space="preserve">Приемная яма.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</si>
</sst>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.5"/>
      <color indexed="8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left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22" fillId="0" borderId="3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13" fillId="7" borderId="8" xfId="1" applyFont="1" applyFill="1" applyBorder="1" applyAlignment="1">
      <alignment horizontal="center" vertical="center" wrapText="1"/>
    </xf>
    <xf numFmtId="0" fontId="13" fillId="8" borderId="8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25" fillId="7" borderId="3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right" vertical="center"/>
    </xf>
    <xf numFmtId="0" fontId="14" fillId="7" borderId="8" xfId="1" applyFont="1" applyFill="1" applyBorder="1" applyAlignment="1">
      <alignment horizontal="center" vertical="center" wrapText="1"/>
    </xf>
    <xf numFmtId="0" fontId="26" fillId="9" borderId="3" xfId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13" fillId="13" borderId="3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24" fillId="0" borderId="9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/>
    <xf numFmtId="0" fontId="28" fillId="0" borderId="0" xfId="0" applyFont="1" applyAlignment="1">
      <alignment horizontal="left" wrapText="1"/>
    </xf>
    <xf numFmtId="0" fontId="21" fillId="0" borderId="0" xfId="0" applyFont="1" applyFill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25" fillId="0" borderId="0" xfId="0" applyFont="1" applyFill="1" applyAlignment="1">
      <alignment horizontal="center" vertical="center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5" fillId="14" borderId="10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49" fontId="30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1" fillId="15" borderId="0" xfId="0" applyFont="1" applyFill="1" applyAlignment="1">
      <alignment horizontal="right" vertical="center" wrapText="1"/>
    </xf>
    <xf numFmtId="0" fontId="32" fillId="15" borderId="0" xfId="0" applyFont="1" applyFill="1" applyAlignment="1">
      <alignment horizontal="right" vertical="center" wrapText="1"/>
    </xf>
    <xf numFmtId="0" fontId="27" fillId="1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36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theme="5" tint="-0.24994659260841701"/>
      </font>
    </dxf>
    <dxf>
      <font>
        <color theme="6" tint="-0.24994659260841701"/>
      </font>
    </dxf>
    <dxf>
      <font>
        <color theme="7" tint="-0.2499465926084170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theme="5" tint="-0.24994659260841701"/>
      </font>
    </dxf>
    <dxf>
      <font>
        <color theme="6" tint="-0.24994659260841701"/>
      </font>
    </dxf>
    <dxf>
      <font>
        <color theme="7" tint="-0.2499465926084170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theme="5" tint="-0.24994659260841701"/>
      </font>
    </dxf>
    <dxf>
      <font>
        <color theme="6" tint="-0.24994659260841701"/>
      </font>
    </dxf>
    <dxf>
      <font>
        <color theme="7" tint="-0.2499465926084170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theme="5" tint="-0.24994659260841701"/>
      </font>
    </dxf>
    <dxf>
      <font>
        <color theme="6" tint="-0.24994659260841701"/>
      </font>
    </dxf>
    <dxf>
      <font>
        <color theme="7" tint="-0.2499465926084170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theme="5" tint="-0.24994659260841701"/>
      </font>
    </dxf>
    <dxf>
      <font>
        <color theme="6" tint="-0.24994659260841701"/>
      </font>
    </dxf>
    <dxf>
      <font>
        <color theme="7" tint="-0.2499465926084170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ont>
        <color theme="5" tint="-0.24994659260841701"/>
      </font>
    </dxf>
    <dxf>
      <font>
        <color theme="6" tint="-0.24994659260841701"/>
      </font>
    </dxf>
    <dxf>
      <font>
        <color theme="7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25</xdr:row>
      <xdr:rowOff>9525</xdr:rowOff>
    </xdr:from>
    <xdr:to>
      <xdr:col>4</xdr:col>
      <xdr:colOff>390525</xdr:colOff>
      <xdr:row>25</xdr:row>
      <xdr:rowOff>9525</xdr:rowOff>
    </xdr:to>
    <xdr:sp macro="" textlink="">
      <xdr:nvSpPr>
        <xdr:cNvPr id="3109" name="Line 3"/>
        <xdr:cNvSpPr>
          <a:spLocks noChangeShapeType="1"/>
        </xdr:cNvSpPr>
      </xdr:nvSpPr>
      <xdr:spPr bwMode="auto">
        <a:xfrm>
          <a:off x="1047750" y="5695950"/>
          <a:ext cx="3095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31</xdr:row>
      <xdr:rowOff>0</xdr:rowOff>
    </xdr:from>
    <xdr:to>
      <xdr:col>11</xdr:col>
      <xdr:colOff>514350</xdr:colOff>
      <xdr:row>31</xdr:row>
      <xdr:rowOff>0</xdr:rowOff>
    </xdr:to>
    <xdr:sp macro="" textlink="">
      <xdr:nvSpPr>
        <xdr:cNvPr id="3110" name="Line 3"/>
        <xdr:cNvSpPr>
          <a:spLocks noChangeShapeType="1"/>
        </xdr:cNvSpPr>
      </xdr:nvSpPr>
      <xdr:spPr bwMode="auto">
        <a:xfrm>
          <a:off x="4667250" y="6800850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25</xdr:row>
      <xdr:rowOff>0</xdr:rowOff>
    </xdr:from>
    <xdr:to>
      <xdr:col>11</xdr:col>
      <xdr:colOff>523875</xdr:colOff>
      <xdr:row>25</xdr:row>
      <xdr:rowOff>0</xdr:rowOff>
    </xdr:to>
    <xdr:sp macro="" textlink="">
      <xdr:nvSpPr>
        <xdr:cNvPr id="3111" name="Line 3"/>
        <xdr:cNvSpPr>
          <a:spLocks noChangeShapeType="1"/>
        </xdr:cNvSpPr>
      </xdr:nvSpPr>
      <xdr:spPr bwMode="auto">
        <a:xfrm>
          <a:off x="4676775" y="5686425"/>
          <a:ext cx="2457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31</xdr:row>
      <xdr:rowOff>9525</xdr:rowOff>
    </xdr:from>
    <xdr:to>
      <xdr:col>4</xdr:col>
      <xdr:colOff>400050</xdr:colOff>
      <xdr:row>31</xdr:row>
      <xdr:rowOff>9525</xdr:rowOff>
    </xdr:to>
    <xdr:sp macro="" textlink="">
      <xdr:nvSpPr>
        <xdr:cNvPr id="3112" name="Line 3"/>
        <xdr:cNvSpPr>
          <a:spLocks noChangeShapeType="1"/>
        </xdr:cNvSpPr>
      </xdr:nvSpPr>
      <xdr:spPr bwMode="auto">
        <a:xfrm>
          <a:off x="1057275" y="6810375"/>
          <a:ext cx="3095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21</xdr:row>
      <xdr:rowOff>9525</xdr:rowOff>
    </xdr:from>
    <xdr:to>
      <xdr:col>2</xdr:col>
      <xdr:colOff>2924175</xdr:colOff>
      <xdr:row>21</xdr:row>
      <xdr:rowOff>9525</xdr:rowOff>
    </xdr:to>
    <xdr:sp macro="" textlink="">
      <xdr:nvSpPr>
        <xdr:cNvPr id="8235" name="Line 3"/>
        <xdr:cNvSpPr>
          <a:spLocks noChangeShapeType="1"/>
        </xdr:cNvSpPr>
      </xdr:nvSpPr>
      <xdr:spPr bwMode="auto">
        <a:xfrm>
          <a:off x="1514475" y="524827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21</xdr:row>
      <xdr:rowOff>0</xdr:rowOff>
    </xdr:from>
    <xdr:to>
      <xdr:col>6</xdr:col>
      <xdr:colOff>990600</xdr:colOff>
      <xdr:row>21</xdr:row>
      <xdr:rowOff>0</xdr:rowOff>
    </xdr:to>
    <xdr:sp macro="" textlink="">
      <xdr:nvSpPr>
        <xdr:cNvPr id="8236" name="Line 3"/>
        <xdr:cNvSpPr>
          <a:spLocks noChangeShapeType="1"/>
        </xdr:cNvSpPr>
      </xdr:nvSpPr>
      <xdr:spPr bwMode="auto">
        <a:xfrm flipV="1">
          <a:off x="6381750" y="5238750"/>
          <a:ext cx="3381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27</xdr:row>
      <xdr:rowOff>9525</xdr:rowOff>
    </xdr:from>
    <xdr:to>
      <xdr:col>2</xdr:col>
      <xdr:colOff>2781300</xdr:colOff>
      <xdr:row>27</xdr:row>
      <xdr:rowOff>9525</xdr:rowOff>
    </xdr:to>
    <xdr:sp macro="" textlink="">
      <xdr:nvSpPr>
        <xdr:cNvPr id="8237" name="Line 3"/>
        <xdr:cNvSpPr>
          <a:spLocks noChangeShapeType="1"/>
        </xdr:cNvSpPr>
      </xdr:nvSpPr>
      <xdr:spPr bwMode="auto">
        <a:xfrm>
          <a:off x="1562100" y="6391275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27</xdr:row>
      <xdr:rowOff>0</xdr:rowOff>
    </xdr:from>
    <xdr:to>
      <xdr:col>6</xdr:col>
      <xdr:colOff>990600</xdr:colOff>
      <xdr:row>27</xdr:row>
      <xdr:rowOff>0</xdr:rowOff>
    </xdr:to>
    <xdr:sp macro="" textlink="">
      <xdr:nvSpPr>
        <xdr:cNvPr id="8238" name="Line 3"/>
        <xdr:cNvSpPr>
          <a:spLocks noChangeShapeType="1"/>
        </xdr:cNvSpPr>
      </xdr:nvSpPr>
      <xdr:spPr bwMode="auto">
        <a:xfrm flipV="1">
          <a:off x="6381750" y="6381750"/>
          <a:ext cx="3381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904875</xdr:colOff>
      <xdr:row>27</xdr:row>
      <xdr:rowOff>9525</xdr:rowOff>
    </xdr:from>
    <xdr:to>
      <xdr:col>2</xdr:col>
      <xdr:colOff>2924175</xdr:colOff>
      <xdr:row>27</xdr:row>
      <xdr:rowOff>9525</xdr:rowOff>
    </xdr:to>
    <xdr:sp macro="" textlink="">
      <xdr:nvSpPr>
        <xdr:cNvPr id="8239" name="Line 3"/>
        <xdr:cNvSpPr>
          <a:spLocks noChangeShapeType="1"/>
        </xdr:cNvSpPr>
      </xdr:nvSpPr>
      <xdr:spPr bwMode="auto">
        <a:xfrm>
          <a:off x="1514475" y="639127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27</xdr:row>
      <xdr:rowOff>0</xdr:rowOff>
    </xdr:from>
    <xdr:to>
      <xdr:col>6</xdr:col>
      <xdr:colOff>990600</xdr:colOff>
      <xdr:row>27</xdr:row>
      <xdr:rowOff>0</xdr:rowOff>
    </xdr:to>
    <xdr:sp macro="" textlink="">
      <xdr:nvSpPr>
        <xdr:cNvPr id="8240" name="Line 3"/>
        <xdr:cNvSpPr>
          <a:spLocks noChangeShapeType="1"/>
        </xdr:cNvSpPr>
      </xdr:nvSpPr>
      <xdr:spPr bwMode="auto">
        <a:xfrm flipV="1">
          <a:off x="6381750" y="6381750"/>
          <a:ext cx="3381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BD9"/>
  <sheetViews>
    <sheetView tabSelected="1" zoomScale="85" zoomScaleNormal="85" workbookViewId="0">
      <pane ySplit="1" topLeftCell="A2" activePane="bottomLeft" state="frozen"/>
      <selection activeCell="G1" sqref="G1"/>
      <selection pane="bottomLeft" activeCell="B2" sqref="B2:B5"/>
    </sheetView>
  </sheetViews>
  <sheetFormatPr defaultRowHeight="12.75" outlineLevelCol="3"/>
  <cols>
    <col min="1" max="1" width="6.140625" style="3" customWidth="1"/>
    <col min="2" max="2" width="6.7109375" style="3" customWidth="1"/>
    <col min="3" max="3" width="6.5703125" style="6" customWidth="1"/>
    <col min="4" max="4" width="47.140625" style="19" hidden="1" customWidth="1" outlineLevel="3"/>
    <col min="5" max="5" width="60.7109375" style="19" hidden="1" customWidth="1" outlineLevel="3"/>
    <col min="6" max="6" width="91" style="19" hidden="1" customWidth="1" outlineLevel="3"/>
    <col min="7" max="7" width="82.28515625" style="54" hidden="1" customWidth="1" outlineLevel="3"/>
    <col min="8" max="8" width="90.42578125" style="16" hidden="1" customWidth="1" outlineLevel="3"/>
    <col min="9" max="9" width="6.5703125" style="14" customWidth="1" collapsed="1"/>
    <col min="10" max="12" width="14" style="19" hidden="1" customWidth="1" outlineLevel="3"/>
    <col min="13" max="13" width="14" style="54" hidden="1" customWidth="1" outlineLevel="3"/>
    <col min="14" max="14" width="14" style="16" hidden="1" customWidth="1" outlineLevel="3"/>
    <col min="15" max="15" width="14" style="19" hidden="1" customWidth="1" outlineLevel="3"/>
    <col min="16" max="16" width="14.85546875" style="7" hidden="1" customWidth="1" outlineLevel="3"/>
    <col min="17" max="17" width="6.5703125" style="14" customWidth="1" collapsed="1"/>
    <col min="18" max="18" width="19.28515625" style="16" hidden="1" customWidth="1" outlineLevel="3"/>
    <col min="19" max="19" width="6.5703125" style="77" customWidth="1" collapsed="1"/>
    <col min="20" max="20" width="6.5703125" style="14" customWidth="1"/>
    <col min="21" max="21" width="32.5703125" style="81" customWidth="1"/>
    <col min="22" max="23" width="9.140625" style="50" customWidth="1" outlineLevel="1"/>
    <col min="24" max="24" width="8.140625" style="50" customWidth="1" outlineLevel="1"/>
    <col min="25" max="25" width="11" style="5" hidden="1" customWidth="1" outlineLevel="2"/>
    <col min="26" max="26" width="8.140625" style="5" hidden="1" customWidth="1" outlineLevel="2"/>
    <col min="27" max="27" width="6.5703125" style="14" customWidth="1" outlineLevel="1" collapsed="1"/>
    <col min="28" max="28" width="86.28515625" style="3" customWidth="1" outlineLevel="1"/>
    <col min="29" max="29" width="19.140625" style="81" customWidth="1" outlineLevel="1"/>
    <col min="30" max="30" width="14.42578125" style="3" customWidth="1" outlineLevel="1"/>
    <col min="31" max="31" width="8.5703125" style="4" customWidth="1" outlineLevel="1"/>
    <col min="32" max="32" width="8.28515625" style="4" customWidth="1" outlineLevel="1"/>
    <col min="33" max="33" width="9.140625" style="1" customWidth="1" outlineLevel="1"/>
    <col min="34" max="34" width="8" style="4" customWidth="1" outlineLevel="1"/>
    <col min="35" max="35" width="8.28515625" style="4" customWidth="1" outlineLevel="1"/>
    <col min="36" max="36" width="9.140625" style="1" customWidth="1" outlineLevel="1"/>
    <col min="37" max="37" width="42.28515625" style="3" customWidth="1" outlineLevel="1"/>
    <col min="38" max="38" width="28.28515625" style="3" customWidth="1"/>
    <col min="39" max="39" width="11" style="7" customWidth="1" outlineLevel="1"/>
    <col min="40" max="40" width="46.7109375" style="7" customWidth="1" outlineLevel="1"/>
    <col min="41" max="41" width="6.5703125" style="1" customWidth="1"/>
    <col min="42" max="42" width="27.7109375" style="19" customWidth="1" outlineLevel="3"/>
    <col min="43" max="43" width="15.7109375" style="19" customWidth="1" outlineLevel="3"/>
    <col min="44" max="44" width="28.42578125" style="19" customWidth="1" outlineLevel="3"/>
    <col min="45" max="45" width="15.7109375" style="19" customWidth="1" outlineLevel="3"/>
    <col min="46" max="46" width="28" style="19" customWidth="1" outlineLevel="3"/>
    <col min="47" max="47" width="15.7109375" style="19" customWidth="1" outlineLevel="3"/>
    <col min="48" max="49" width="15.7109375" style="54" customWidth="1" outlineLevel="3"/>
    <col min="50" max="50" width="27.5703125" style="16" customWidth="1" outlineLevel="3"/>
    <col min="51" max="51" width="15.7109375" style="16" customWidth="1" outlineLevel="3"/>
    <col min="52" max="52" width="6.7109375" style="7" customWidth="1" outlineLevel="3"/>
    <col min="53" max="55" width="6.42578125" style="7" customWidth="1" outlineLevel="3"/>
    <col min="56" max="56" width="6.5703125" style="14" customWidth="1"/>
    <col min="57" max="16384" width="9.140625" style="3"/>
  </cols>
  <sheetData>
    <row r="1" spans="1:56" s="1" customFormat="1" ht="95.25" thickBot="1">
      <c r="C1" s="9" t="s">
        <v>16</v>
      </c>
      <c r="D1" s="18" t="s">
        <v>17</v>
      </c>
      <c r="E1" s="18" t="s">
        <v>18</v>
      </c>
      <c r="F1" s="18" t="s">
        <v>19</v>
      </c>
      <c r="G1" s="52" t="s">
        <v>20</v>
      </c>
      <c r="H1" s="15" t="s">
        <v>21</v>
      </c>
      <c r="I1" s="13" t="s">
        <v>30</v>
      </c>
      <c r="J1" s="20" t="s">
        <v>32</v>
      </c>
      <c r="K1" s="20" t="s">
        <v>33</v>
      </c>
      <c r="L1" s="20" t="s">
        <v>46</v>
      </c>
      <c r="M1" s="55" t="s">
        <v>77</v>
      </c>
      <c r="N1" s="17" t="s">
        <v>78</v>
      </c>
      <c r="O1" s="20" t="s">
        <v>34</v>
      </c>
      <c r="P1" s="47" t="s">
        <v>64</v>
      </c>
      <c r="Q1" s="13" t="s">
        <v>31</v>
      </c>
      <c r="R1" s="21" t="s">
        <v>35</v>
      </c>
      <c r="S1" s="13" t="s">
        <v>43</v>
      </c>
      <c r="T1" s="13" t="s">
        <v>92</v>
      </c>
      <c r="U1" s="80" t="s">
        <v>0</v>
      </c>
      <c r="V1" s="12" t="s">
        <v>23</v>
      </c>
      <c r="W1" s="85" t="s">
        <v>27</v>
      </c>
      <c r="X1" s="12" t="s">
        <v>22</v>
      </c>
      <c r="Y1" s="10" t="s">
        <v>24</v>
      </c>
      <c r="Z1" s="10" t="s">
        <v>25</v>
      </c>
      <c r="AA1" s="13" t="s">
        <v>41</v>
      </c>
      <c r="AB1" s="11" t="s">
        <v>26</v>
      </c>
      <c r="AC1" s="82" t="s">
        <v>84</v>
      </c>
      <c r="AD1" s="11" t="s">
        <v>85</v>
      </c>
      <c r="AE1" s="12" t="s">
        <v>1</v>
      </c>
      <c r="AF1" s="12" t="s">
        <v>2</v>
      </c>
      <c r="AG1" s="11" t="s">
        <v>3</v>
      </c>
      <c r="AH1" s="12" t="s">
        <v>4</v>
      </c>
      <c r="AI1" s="12" t="s">
        <v>5</v>
      </c>
      <c r="AJ1" s="11" t="s">
        <v>6</v>
      </c>
      <c r="AK1" s="11" t="s">
        <v>7</v>
      </c>
      <c r="AL1" s="11" t="s">
        <v>8</v>
      </c>
      <c r="AM1" s="9" t="s">
        <v>28</v>
      </c>
      <c r="AN1" s="9" t="s">
        <v>29</v>
      </c>
      <c r="AO1" s="11" t="s">
        <v>9</v>
      </c>
      <c r="AP1" s="18" t="s">
        <v>36</v>
      </c>
      <c r="AQ1" s="18" t="s">
        <v>10</v>
      </c>
      <c r="AR1" s="18" t="s">
        <v>37</v>
      </c>
      <c r="AS1" s="18" t="s">
        <v>10</v>
      </c>
      <c r="AT1" s="18" t="s">
        <v>38</v>
      </c>
      <c r="AU1" s="18" t="s">
        <v>10</v>
      </c>
      <c r="AV1" s="52" t="s">
        <v>39</v>
      </c>
      <c r="AW1" s="52" t="s">
        <v>10</v>
      </c>
      <c r="AX1" s="15" t="s">
        <v>40</v>
      </c>
      <c r="AY1" s="15" t="s">
        <v>10</v>
      </c>
      <c r="AZ1" s="9" t="s">
        <v>11</v>
      </c>
      <c r="BA1" s="9" t="s">
        <v>12</v>
      </c>
      <c r="BB1" s="9" t="s">
        <v>66</v>
      </c>
      <c r="BC1" s="9" t="s">
        <v>67</v>
      </c>
      <c r="BD1" s="13" t="s">
        <v>42</v>
      </c>
    </row>
    <row r="2" spans="1:56" ht="75">
      <c r="A2" s="1">
        <f>IF(ISBLANK(U2),"",COUNTA($U$2:U2))</f>
        <v>1</v>
      </c>
      <c r="B2" s="54">
        <v>1.3</v>
      </c>
      <c r="C2" s="8">
        <v>1</v>
      </c>
      <c r="D2" s="34" t="s">
        <v>116</v>
      </c>
      <c r="E2" s="34" t="s">
        <v>69</v>
      </c>
      <c r="F2" s="34" t="s">
        <v>73</v>
      </c>
      <c r="G2" s="53" t="s">
        <v>75</v>
      </c>
      <c r="H2" s="39" t="s">
        <v>68</v>
      </c>
      <c r="I2" s="40"/>
      <c r="J2" s="34" t="s">
        <v>70</v>
      </c>
      <c r="K2" s="34" t="s">
        <v>71</v>
      </c>
      <c r="L2" s="34" t="s">
        <v>72</v>
      </c>
      <c r="M2" s="53"/>
      <c r="N2" s="39" t="s">
        <v>71</v>
      </c>
      <c r="O2" s="34"/>
      <c r="P2" s="8"/>
      <c r="Q2" s="40"/>
      <c r="R2" s="39" t="s">
        <v>74</v>
      </c>
      <c r="S2" s="87">
        <v>1</v>
      </c>
      <c r="T2" s="40" t="s">
        <v>91</v>
      </c>
      <c r="U2" s="51" t="s">
        <v>102</v>
      </c>
      <c r="V2" s="48"/>
      <c r="W2" s="86" t="s">
        <v>106</v>
      </c>
      <c r="X2" s="48"/>
      <c r="Y2" s="35" t="s">
        <v>137</v>
      </c>
      <c r="Z2" s="35" t="s">
        <v>138</v>
      </c>
      <c r="AA2" s="40"/>
      <c r="AB2" s="36" t="s">
        <v>103</v>
      </c>
      <c r="AC2" s="84"/>
      <c r="AD2" s="37"/>
      <c r="AE2" s="75" t="s">
        <v>59</v>
      </c>
      <c r="AF2" s="75" t="s">
        <v>76</v>
      </c>
      <c r="AG2" s="76">
        <v>2018</v>
      </c>
      <c r="AH2" s="75" t="s">
        <v>60</v>
      </c>
      <c r="AI2" s="75" t="s">
        <v>76</v>
      </c>
      <c r="AJ2" s="76">
        <v>2018</v>
      </c>
      <c r="AK2" s="41" t="s">
        <v>108</v>
      </c>
      <c r="AL2" s="36" t="s">
        <v>109</v>
      </c>
      <c r="AM2" s="8" t="s">
        <v>65</v>
      </c>
      <c r="AN2" s="8" t="s">
        <v>115</v>
      </c>
      <c r="AO2" s="37">
        <v>3</v>
      </c>
      <c r="AP2" s="34" t="s">
        <v>140</v>
      </c>
      <c r="AQ2" s="34" t="s">
        <v>142</v>
      </c>
      <c r="AR2" s="34" t="s">
        <v>141</v>
      </c>
      <c r="AS2" s="34" t="s">
        <v>143</v>
      </c>
      <c r="AT2" s="34" t="s">
        <v>144</v>
      </c>
      <c r="AU2" s="34" t="s">
        <v>145</v>
      </c>
      <c r="AV2" s="53"/>
      <c r="AW2" s="53"/>
      <c r="AX2" s="39" t="s">
        <v>141</v>
      </c>
      <c r="AY2" s="39" t="s">
        <v>143</v>
      </c>
      <c r="AZ2" s="8"/>
      <c r="BA2" s="8"/>
      <c r="BB2" s="8"/>
      <c r="BC2" s="8"/>
      <c r="BD2" s="40"/>
    </row>
    <row r="3" spans="1:56" ht="75">
      <c r="A3" s="1">
        <f>IF(ISBLANK(U3),"",COUNTA($U$2:U3))</f>
        <v>2</v>
      </c>
      <c r="B3" s="54">
        <v>0.3</v>
      </c>
      <c r="C3" s="8">
        <v>2</v>
      </c>
      <c r="D3" s="34" t="s">
        <v>116</v>
      </c>
      <c r="E3" s="34"/>
      <c r="F3" s="34"/>
      <c r="G3" s="53"/>
      <c r="H3" s="39"/>
      <c r="I3" s="40"/>
      <c r="J3" s="34"/>
      <c r="K3" s="34"/>
      <c r="L3" s="34"/>
      <c r="M3" s="53"/>
      <c r="N3" s="39"/>
      <c r="O3" s="34"/>
      <c r="P3" s="8"/>
      <c r="Q3" s="40"/>
      <c r="R3" s="39"/>
      <c r="S3" s="87">
        <v>2</v>
      </c>
      <c r="T3" s="40" t="s">
        <v>91</v>
      </c>
      <c r="U3" s="51" t="s">
        <v>128</v>
      </c>
      <c r="V3" s="48"/>
      <c r="W3" s="86" t="s">
        <v>106</v>
      </c>
      <c r="X3" s="48"/>
      <c r="Y3" s="35" t="s">
        <v>137</v>
      </c>
      <c r="Z3" s="35" t="s">
        <v>138</v>
      </c>
      <c r="AA3" s="40"/>
      <c r="AB3" s="36" t="s">
        <v>103</v>
      </c>
      <c r="AC3" s="83"/>
      <c r="AD3" s="37"/>
      <c r="AE3" s="75" t="s">
        <v>93</v>
      </c>
      <c r="AF3" s="75" t="s">
        <v>76</v>
      </c>
      <c r="AG3" s="76">
        <v>2018</v>
      </c>
      <c r="AH3" s="75" t="s">
        <v>94</v>
      </c>
      <c r="AI3" s="75" t="s">
        <v>76</v>
      </c>
      <c r="AJ3" s="76">
        <v>2018</v>
      </c>
      <c r="AK3" s="41" t="s">
        <v>108</v>
      </c>
      <c r="AL3" s="36" t="s">
        <v>110</v>
      </c>
      <c r="AM3" s="8" t="s">
        <v>65</v>
      </c>
      <c r="AN3" s="8" t="s">
        <v>115</v>
      </c>
      <c r="AO3" s="37">
        <v>3</v>
      </c>
      <c r="AP3" s="34" t="s">
        <v>140</v>
      </c>
      <c r="AQ3" s="34" t="s">
        <v>142</v>
      </c>
      <c r="AR3" s="34" t="s">
        <v>141</v>
      </c>
      <c r="AS3" s="34" t="s">
        <v>143</v>
      </c>
      <c r="AT3" s="34" t="s">
        <v>144</v>
      </c>
      <c r="AU3" s="34" t="s">
        <v>145</v>
      </c>
      <c r="AV3" s="53"/>
      <c r="AW3" s="53"/>
      <c r="AX3" s="39" t="s">
        <v>141</v>
      </c>
      <c r="AY3" s="39" t="s">
        <v>143</v>
      </c>
      <c r="AZ3" s="8"/>
      <c r="BA3" s="8"/>
      <c r="BB3" s="8"/>
      <c r="BC3" s="8"/>
      <c r="BD3" s="40"/>
    </row>
    <row r="4" spans="1:56" ht="75">
      <c r="A4" s="1">
        <f>IF(ISBLANK(U4),"",COUNTA($U$2:U4))</f>
        <v>3</v>
      </c>
      <c r="B4" s="54">
        <v>1</v>
      </c>
      <c r="C4" s="8">
        <v>3</v>
      </c>
      <c r="D4" s="34" t="s">
        <v>135</v>
      </c>
      <c r="E4" s="34"/>
      <c r="F4" s="34"/>
      <c r="G4" s="53"/>
      <c r="H4" s="39"/>
      <c r="I4" s="40"/>
      <c r="J4" s="34"/>
      <c r="K4" s="34"/>
      <c r="L4" s="34"/>
      <c r="M4" s="53"/>
      <c r="N4" s="39"/>
      <c r="O4" s="34"/>
      <c r="P4" s="8"/>
      <c r="Q4" s="40"/>
      <c r="R4" s="39"/>
      <c r="S4" s="87">
        <v>4</v>
      </c>
      <c r="T4" s="40" t="s">
        <v>91</v>
      </c>
      <c r="U4" s="118" t="s">
        <v>147</v>
      </c>
      <c r="V4" s="49"/>
      <c r="W4" s="86" t="s">
        <v>106</v>
      </c>
      <c r="X4" s="49"/>
      <c r="Y4" s="35" t="s">
        <v>137</v>
      </c>
      <c r="Z4" s="35" t="s">
        <v>138</v>
      </c>
      <c r="AA4" s="38"/>
      <c r="AB4" s="100" t="s">
        <v>104</v>
      </c>
      <c r="AC4" s="78"/>
      <c r="AD4" s="37"/>
      <c r="AE4" s="74" t="s">
        <v>95</v>
      </c>
      <c r="AF4" s="75" t="s">
        <v>76</v>
      </c>
      <c r="AG4" s="76">
        <v>2018</v>
      </c>
      <c r="AH4" s="74" t="s">
        <v>95</v>
      </c>
      <c r="AI4" s="75" t="s">
        <v>76</v>
      </c>
      <c r="AJ4" s="76">
        <v>2018</v>
      </c>
      <c r="AK4" s="41" t="s">
        <v>108</v>
      </c>
      <c r="AL4" s="2" t="s">
        <v>111</v>
      </c>
      <c r="AM4" s="8" t="s">
        <v>65</v>
      </c>
      <c r="AN4" s="8" t="s">
        <v>115</v>
      </c>
      <c r="AO4" s="37">
        <v>3</v>
      </c>
      <c r="AP4" s="34" t="s">
        <v>140</v>
      </c>
      <c r="AQ4" s="34" t="s">
        <v>142</v>
      </c>
      <c r="AR4" s="34" t="s">
        <v>141</v>
      </c>
      <c r="AS4" s="34" t="s">
        <v>143</v>
      </c>
      <c r="AT4" s="34" t="s">
        <v>144</v>
      </c>
      <c r="AU4" s="34" t="s">
        <v>145</v>
      </c>
      <c r="AV4" s="53"/>
      <c r="AW4" s="53"/>
      <c r="AX4" s="39" t="s">
        <v>141</v>
      </c>
      <c r="AY4" s="39" t="s">
        <v>143</v>
      </c>
      <c r="AZ4" s="8"/>
      <c r="BA4" s="8"/>
      <c r="BB4" s="8"/>
      <c r="BC4" s="8"/>
      <c r="BD4" s="40"/>
    </row>
    <row r="5" spans="1:56" ht="90">
      <c r="A5" s="1">
        <f>IF(ISBLANK(U5),"",COUNTA($U$2:U5))</f>
        <v>4</v>
      </c>
      <c r="B5" s="54">
        <v>2.2999999999999998</v>
      </c>
      <c r="C5" s="8">
        <v>4</v>
      </c>
      <c r="D5" s="34" t="s">
        <v>136</v>
      </c>
      <c r="E5" s="34"/>
      <c r="F5" s="34"/>
      <c r="G5" s="53"/>
      <c r="H5" s="39"/>
      <c r="I5" s="40"/>
      <c r="J5" s="34"/>
      <c r="K5" s="34"/>
      <c r="L5" s="34"/>
      <c r="M5" s="53"/>
      <c r="N5" s="39"/>
      <c r="O5" s="34"/>
      <c r="P5" s="8"/>
      <c r="Q5" s="40"/>
      <c r="R5" s="39"/>
      <c r="S5" s="87">
        <v>5</v>
      </c>
      <c r="T5" s="40" t="s">
        <v>91</v>
      </c>
      <c r="U5" s="118" t="s">
        <v>148</v>
      </c>
      <c r="V5" s="49"/>
      <c r="W5" s="86" t="s">
        <v>106</v>
      </c>
      <c r="X5" s="49"/>
      <c r="Y5" s="35" t="s">
        <v>137</v>
      </c>
      <c r="Z5" s="35" t="s">
        <v>138</v>
      </c>
      <c r="AA5" s="38"/>
      <c r="AB5" s="101" t="s">
        <v>105</v>
      </c>
      <c r="AC5" s="78"/>
      <c r="AD5" s="37"/>
      <c r="AE5" s="74" t="s">
        <v>58</v>
      </c>
      <c r="AF5" s="75" t="s">
        <v>86</v>
      </c>
      <c r="AG5" s="76">
        <v>2018</v>
      </c>
      <c r="AH5" s="74" t="s">
        <v>58</v>
      </c>
      <c r="AI5" s="75" t="s">
        <v>86</v>
      </c>
      <c r="AJ5" s="76">
        <v>2018</v>
      </c>
      <c r="AK5" s="41" t="s">
        <v>107</v>
      </c>
      <c r="AL5" s="2" t="s">
        <v>112</v>
      </c>
      <c r="AM5" s="8" t="s">
        <v>65</v>
      </c>
      <c r="AN5" s="8" t="s">
        <v>115</v>
      </c>
      <c r="AO5" s="37">
        <v>3</v>
      </c>
      <c r="AP5" s="34" t="s">
        <v>140</v>
      </c>
      <c r="AQ5" s="34" t="s">
        <v>142</v>
      </c>
      <c r="AR5" s="34" t="s">
        <v>141</v>
      </c>
      <c r="AS5" s="34" t="s">
        <v>143</v>
      </c>
      <c r="AT5" s="34" t="s">
        <v>144</v>
      </c>
      <c r="AU5" s="34" t="s">
        <v>145</v>
      </c>
      <c r="AV5" s="53"/>
      <c r="AW5" s="53"/>
      <c r="AX5" s="39" t="s">
        <v>141</v>
      </c>
      <c r="AY5" s="39" t="s">
        <v>143</v>
      </c>
      <c r="AZ5" s="8"/>
      <c r="BA5" s="8"/>
      <c r="BB5" s="8"/>
      <c r="BC5" s="8"/>
      <c r="BD5" s="40"/>
    </row>
    <row r="9" spans="1:56">
      <c r="U9" s="81">
        <f>MOD(B2,1)</f>
        <v>0.30000000000000004</v>
      </c>
    </row>
  </sheetData>
  <conditionalFormatting sqref="U2:U99">
    <cfRule type="expression" dxfId="35" priority="1">
      <formula>--MID(MOD($B2,1),3,9)=3</formula>
    </cfRule>
    <cfRule type="expression" dxfId="34" priority="2">
      <formula>--MID(MOD($B2,1),3,9)=2</formula>
    </cfRule>
    <cfRule type="expression" dxfId="33" priority="3">
      <formula>--MID(MOD($B2,1),3,9)=1</formula>
    </cfRule>
    <cfRule type="expression" dxfId="32" priority="4">
      <formula>TRUNC($B2)=3</formula>
    </cfRule>
    <cfRule type="expression" dxfId="31" priority="5">
      <formula>TRUNC($B2)=2</formula>
    </cfRule>
    <cfRule type="expression" dxfId="30" priority="6">
      <formula>TRUNC($B2)=1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C000"/>
  </sheetPr>
  <dimension ref="A2:W32"/>
  <sheetViews>
    <sheetView view="pageBreakPreview" topLeftCell="A5" zoomScaleNormal="130" zoomScaleSheetLayoutView="100" workbookViewId="0">
      <selection activeCell="C20" sqref="C20"/>
    </sheetView>
  </sheetViews>
  <sheetFormatPr defaultRowHeight="13.5" outlineLevelCol="2"/>
  <cols>
    <col min="1" max="1" width="4.42578125" style="58" customWidth="1"/>
    <col min="2" max="2" width="6" style="58" hidden="1" customWidth="1" outlineLevel="1"/>
    <col min="3" max="3" width="51.85546875" style="57" customWidth="1" collapsed="1"/>
    <col min="4" max="4" width="11.7109375" style="58" hidden="1" customWidth="1" outlineLevel="2"/>
    <col min="5" max="5" width="10.7109375" style="58" customWidth="1" collapsed="1"/>
    <col min="6" max="6" width="13.7109375" style="58" customWidth="1"/>
    <col min="7" max="7" width="16.85546875" style="58" hidden="1" customWidth="1" outlineLevel="2"/>
    <col min="8" max="8" width="17.140625" style="58" hidden="1" customWidth="1" outlineLevel="2"/>
    <col min="9" max="9" width="17.140625" style="58" hidden="1" customWidth="1" outlineLevel="1"/>
    <col min="10" max="10" width="10.85546875" style="58" customWidth="1" collapsed="1"/>
    <col min="11" max="12" width="7.7109375" style="58" customWidth="1"/>
    <col min="13" max="15" width="9.140625" style="58" customWidth="1"/>
    <col min="16" max="16" width="77" style="57" customWidth="1"/>
    <col min="17" max="16384" width="9.140625" style="58"/>
  </cols>
  <sheetData>
    <row r="2" spans="1:23">
      <c r="A2" s="56" t="s">
        <v>130</v>
      </c>
      <c r="B2" s="56"/>
    </row>
    <row r="3" spans="1:23">
      <c r="A3" s="59"/>
      <c r="B3" s="59"/>
    </row>
    <row r="4" spans="1:23">
      <c r="A4" s="56" t="s">
        <v>131</v>
      </c>
      <c r="B4" s="56"/>
    </row>
    <row r="5" spans="1:23">
      <c r="A5" s="56"/>
      <c r="B5" s="56"/>
    </row>
    <row r="6" spans="1:23">
      <c r="A6" s="60" t="s">
        <v>88</v>
      </c>
      <c r="B6" s="60"/>
    </row>
    <row r="7" spans="1:23" ht="36.6" customHeight="1">
      <c r="A7" s="103" t="s">
        <v>134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23" ht="39.6" customHeight="1" thickBot="1">
      <c r="A8" s="102" t="s">
        <v>146</v>
      </c>
      <c r="B8" s="102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23" s="61" customFormat="1" ht="15.6" hidden="1" customHeight="1">
      <c r="A9" s="102" t="s">
        <v>54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N9" s="62"/>
      <c r="P9" s="62"/>
    </row>
    <row r="10" spans="1:23" s="61" customFormat="1" ht="19.149999999999999" hidden="1" customHeight="1">
      <c r="C10" s="108" t="s">
        <v>45</v>
      </c>
      <c r="D10" s="108"/>
      <c r="E10" s="108"/>
      <c r="F10" s="108"/>
      <c r="G10" s="108"/>
      <c r="H10" s="108"/>
      <c r="I10" s="108"/>
      <c r="J10" s="108"/>
      <c r="K10" s="108"/>
      <c r="L10" s="108"/>
      <c r="N10" s="62"/>
      <c r="P10" s="62"/>
    </row>
    <row r="11" spans="1:23" s="61" customFormat="1" ht="57.6" hidden="1" customHeight="1" thickBot="1">
      <c r="A11" s="107" t="s">
        <v>53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N11" s="62"/>
      <c r="P11" s="62"/>
    </row>
    <row r="12" spans="1:23" ht="82.9" customHeight="1" thickBot="1">
      <c r="A12" s="63" t="s">
        <v>15</v>
      </c>
      <c r="B12" s="63" t="s">
        <v>90</v>
      </c>
      <c r="C12" s="63" t="s">
        <v>79</v>
      </c>
      <c r="D12" s="64" t="s">
        <v>13</v>
      </c>
      <c r="E12" s="65" t="s">
        <v>89</v>
      </c>
      <c r="F12" s="65" t="s">
        <v>80</v>
      </c>
      <c r="G12" s="64" t="s">
        <v>113</v>
      </c>
      <c r="H12" s="89" t="s">
        <v>14</v>
      </c>
      <c r="I12" s="66" t="s">
        <v>114</v>
      </c>
      <c r="J12" s="90" t="s">
        <v>87</v>
      </c>
      <c r="K12" s="63" t="s">
        <v>81</v>
      </c>
      <c r="L12" s="63" t="s">
        <v>82</v>
      </c>
      <c r="M12" s="95"/>
      <c r="N12" s="96"/>
      <c r="O12" s="96"/>
      <c r="Q12" s="96"/>
      <c r="R12" s="96"/>
      <c r="S12" s="96"/>
      <c r="T12" s="96"/>
      <c r="U12" s="96"/>
      <c r="V12" s="96"/>
      <c r="W12" s="96"/>
    </row>
    <row r="13" spans="1:23" ht="14.25" thickBot="1">
      <c r="A13" s="67">
        <v>1</v>
      </c>
      <c r="B13" s="67"/>
      <c r="C13" s="68">
        <v>2</v>
      </c>
      <c r="D13" s="72"/>
      <c r="E13" s="72">
        <v>3</v>
      </c>
      <c r="F13" s="72">
        <v>4</v>
      </c>
      <c r="G13" s="72"/>
      <c r="H13" s="68"/>
      <c r="I13" s="68"/>
      <c r="J13" s="68">
        <v>5</v>
      </c>
      <c r="K13" s="68">
        <v>6</v>
      </c>
      <c r="L13" s="68">
        <v>7</v>
      </c>
    </row>
    <row r="14" spans="1:23" ht="19.5" hidden="1" thickBot="1">
      <c r="A14" s="73">
        <v>1</v>
      </c>
      <c r="B14" s="73"/>
      <c r="C14" s="73">
        <v>2</v>
      </c>
      <c r="D14" s="73">
        <v>3</v>
      </c>
      <c r="E14" s="73">
        <v>4</v>
      </c>
      <c r="F14" s="73">
        <v>5</v>
      </c>
      <c r="G14" s="73"/>
      <c r="H14" s="73">
        <v>6</v>
      </c>
      <c r="I14" s="73"/>
      <c r="J14" s="73">
        <v>7</v>
      </c>
      <c r="K14" s="73">
        <v>8</v>
      </c>
      <c r="L14" s="73">
        <v>9</v>
      </c>
    </row>
    <row r="15" spans="1:23">
      <c r="A15" s="69">
        <f>IF(ISBLANK(C15),"",COUNTA($C$15:C15))</f>
        <v>1</v>
      </c>
      <c r="B15" s="69" t="str">
        <f>IF(ISTEXT(АС!T2),АС!T2,"")</f>
        <v>АОСР</v>
      </c>
      <c r="C15" s="117" t="str">
        <f>IF(ISTEXT(АС!U2),АС!U2,"")</f>
        <v>Отрывка котлована. Основное здание мельницы.</v>
      </c>
      <c r="D15" s="70">
        <f>IF(АС!C2&lt;&gt;"",АС!C2,"")</f>
        <v>1</v>
      </c>
      <c r="E15" s="70">
        <f>D15</f>
        <v>1</v>
      </c>
      <c r="F15" s="70" t="s">
        <v>83</v>
      </c>
      <c r="G15" s="88" t="str">
        <f>INDEX(АС!$AE$2:$AE$5&amp;" "&amp;АС!$AF$2:$AF$5&amp;" "&amp;АС!$AG$2:$AG$5,MATCH('Реестр АС'!$C15,АС!$U$2:$U$5,0))</f>
        <v>21 февраля 2018</v>
      </c>
      <c r="H15" s="71" t="str">
        <f>INDEX(АС!$AH$2:$AH$5&amp;" "&amp;АС!$AI$2:$AI$5&amp;" "&amp;АС!$AJ$2:$AJ$5,MATCH('Реестр АС'!$C15,АС!$U$2:$U$5,0))</f>
        <v>22 февраля 2018</v>
      </c>
      <c r="I15" s="71">
        <f>DATEVALUE(SUBSTITUTE(LEFT(G15,SEARCH(" ",G15)+3),"мая","май")&amp;RIGHT(G15,5))</f>
        <v>43152</v>
      </c>
      <c r="J15" s="71">
        <f>DATEVALUE(SUBSTITUTE(LEFT(H15,SEARCH(" ",H15)+3),"мая","май")&amp;RIGHT(H15,5))</f>
        <v>43153</v>
      </c>
      <c r="K15" s="71"/>
      <c r="L15" s="70"/>
      <c r="P15" s="57" t="str">
        <f>IF(ISTEXT(АС!AB2),АС!AB2,"")</f>
        <v xml:space="preserve"> без применения материалов</v>
      </c>
    </row>
    <row r="16" spans="1:23" ht="40.5">
      <c r="A16" s="69">
        <f>IF(ISBLANK(C16),"",COUNTA($C$15:C16))</f>
        <v>2</v>
      </c>
      <c r="B16" s="69" t="str">
        <f>IF(ISTEXT(АС!T3),АС!T3,"")</f>
        <v>АОСР</v>
      </c>
      <c r="C16" s="117" t="str">
        <f>IF(ISTEXT(АС!U3),АС!U3,"")</f>
        <v>Отрывка котлована.   Силосы №1 и №2. Навес и оборудование (Приемная яма с лотком, Яма ковшового элеватора, Сито).</v>
      </c>
      <c r="D16" s="70">
        <f>IF(АС!C3&lt;&gt;"",АС!C3,"")</f>
        <v>2</v>
      </c>
      <c r="E16" s="70">
        <f t="shared" ref="E16:E21" si="0">D16</f>
        <v>2</v>
      </c>
      <c r="F16" s="70" t="s">
        <v>83</v>
      </c>
      <c r="G16" s="88" t="str">
        <f>INDEX(АС!$AE$2:$AE$5&amp;" "&amp;АС!$AF$2:$AF$5&amp;" "&amp;АС!$AG$2:$AG$5,MATCH('Реестр АС'!$C16,АС!$U$2:$U$5,0))</f>
        <v>23 февраля 2018</v>
      </c>
      <c r="H16" s="71" t="str">
        <f>INDEX(АС!$AH$2:$AH$5&amp;" "&amp;АС!$AI$2:$AI$5&amp;" "&amp;АС!$AJ$2:$AJ$5,MATCH('Реестр АС'!$C16,АС!$U$2:$U$5,0))</f>
        <v>24 февраля 2018</v>
      </c>
      <c r="I16" s="71">
        <f t="shared" ref="I16:I21" si="1">DATEVALUE(SUBSTITUTE(LEFT(G16,SEARCH(" ",G16)+3),"мая","май")&amp;RIGHT(G16,5))</f>
        <v>43154</v>
      </c>
      <c r="J16" s="71">
        <f t="shared" ref="J16:J21" si="2">DATEVALUE(SUBSTITUTE(LEFT(H16,SEARCH(" ",H16)+3),"мая","май")&amp;RIGHT(H16,5))</f>
        <v>43155</v>
      </c>
      <c r="K16" s="71"/>
      <c r="L16" s="70"/>
      <c r="P16" s="57" t="str">
        <f>IF(ISTEXT(АС!AB3),АС!AB3,"")</f>
        <v xml:space="preserve"> без применения материалов</v>
      </c>
    </row>
    <row r="17" spans="1:16" ht="27">
      <c r="A17" s="69">
        <f>IF(ISBLANK(C17),"",COUNTA($C$15:C17))</f>
        <v>3</v>
      </c>
      <c r="B17" s="69" t="str">
        <f>IF(ISTEXT(АС!#REF!),АС!#REF!,"")</f>
        <v/>
      </c>
      <c r="C17" s="117" t="str">
        <f>IF(ISTEXT(АС!U4),АС!U4,"")</f>
        <v xml:space="preserve">Устройство песчаного основания с послойным уплотнением . Приемная яма. </v>
      </c>
      <c r="D17" s="70">
        <f>IF(АС!C4&lt;&gt;"",АС!C4,"")</f>
        <v>3</v>
      </c>
      <c r="E17" s="70">
        <f t="shared" si="0"/>
        <v>3</v>
      </c>
      <c r="F17" s="70" t="s">
        <v>83</v>
      </c>
      <c r="G17" s="88" t="str">
        <f>INDEX(АС!$AE$2:$AE$5&amp;" "&amp;АС!$AF$2:$AF$5&amp;" "&amp;АС!$AG$2:$AG$5,MATCH('Реестр АС'!$C17,АС!$U$2:$U$5,0))</f>
        <v>28 февраля 2018</v>
      </c>
      <c r="H17" s="71" t="str">
        <f>INDEX(АС!$AH$2:$AH$5&amp;" "&amp;АС!$AI$2:$AI$5&amp;" "&amp;АС!$AJ$2:$AJ$5,MATCH('Реестр АС'!$C17,АС!$U$2:$U$5,0))</f>
        <v>28 февраля 2018</v>
      </c>
      <c r="I17" s="71">
        <f t="shared" si="1"/>
        <v>43159</v>
      </c>
      <c r="J17" s="71">
        <f t="shared" si="2"/>
        <v>43159</v>
      </c>
      <c r="K17" s="71"/>
      <c r="L17" s="70"/>
      <c r="P17" s="57" t="str">
        <f>IF(ISTEXT(АС!AB4),АС!AB4,"")</f>
        <v>Песок 1 класса</v>
      </c>
    </row>
    <row r="18" spans="1:16">
      <c r="A18" s="69">
        <f>IF(ISBLANK(C18),"",COUNTA($C$15:C18))</f>
        <v>4</v>
      </c>
      <c r="B18" s="69" t="str">
        <f>IF(ISTEXT(АС!T4),АС!T4,"")</f>
        <v>АОСР</v>
      </c>
      <c r="C18" s="117" t="str">
        <f>IF(ISTEXT(АС!U5),АС!U5,"")</f>
        <v xml:space="preserve">Устройство бетонной подготовки. Приемная яма. </v>
      </c>
      <c r="D18" s="70">
        <f>IF(АС!C5&lt;&gt;"",АС!C5,"")</f>
        <v>4</v>
      </c>
      <c r="E18" s="70">
        <f t="shared" si="0"/>
        <v>4</v>
      </c>
      <c r="F18" s="70" t="s">
        <v>83</v>
      </c>
      <c r="G18" s="88" t="str">
        <f>INDEX(АС!$AE$2:$AE$5&amp;" "&amp;АС!$AF$2:$AF$5&amp;" "&amp;АС!$AG$2:$AG$5,MATCH('Реестр АС'!$C18,АС!$U$2:$U$5,0))</f>
        <v>10 марта 2018</v>
      </c>
      <c r="H18" s="71" t="str">
        <f>INDEX(АС!$AH$2:$AH$5&amp;" "&amp;АС!$AI$2:$AI$5&amp;" "&amp;АС!$AJ$2:$AJ$5,MATCH('Реестр АС'!$C18,АС!$U$2:$U$5,0))</f>
        <v>10 марта 2018</v>
      </c>
      <c r="I18" s="71">
        <f t="shared" si="1"/>
        <v>43169</v>
      </c>
      <c r="J18" s="71">
        <f t="shared" si="2"/>
        <v>43169</v>
      </c>
      <c r="K18" s="71"/>
      <c r="L18" s="70"/>
      <c r="P18" s="57" t="str">
        <f>IF(ISTEXT(АС!AB5),АС!AB5,"")</f>
        <v>Бетон В-7,5</v>
      </c>
    </row>
    <row r="19" spans="1:16">
      <c r="A19" s="69">
        <f>IF(ISBLANK(C19),"",COUNTA($C$15:C19))</f>
        <v>5</v>
      </c>
      <c r="B19" s="69" t="str">
        <f>IF(ISTEXT(АС!T5),АС!T5,"")</f>
        <v>АОСР</v>
      </c>
      <c r="C19" s="117" t="str">
        <f>IF(ISTEXT(АС!#REF!),АС!#REF!,"")</f>
        <v/>
      </c>
      <c r="D19" s="70" t="e">
        <f>IF(АС!#REF!&lt;&gt;"",АС!#REF!,"")</f>
        <v>#REF!</v>
      </c>
      <c r="E19" s="70" t="e">
        <f t="shared" si="0"/>
        <v>#REF!</v>
      </c>
      <c r="F19" s="70" t="s">
        <v>83</v>
      </c>
      <c r="G19" s="88" t="e">
        <f>INDEX(АС!$AE$2:$AE$5&amp;" "&amp;АС!$AF$2:$AF$5&amp;" "&amp;АС!$AG$2:$AG$5,MATCH('Реестр АС'!$C19,АС!$U$2:$U$5,0))</f>
        <v>#N/A</v>
      </c>
      <c r="H19" s="71" t="e">
        <f>INDEX(АС!$AH$2:$AH$5&amp;" "&amp;АС!$AI$2:$AI$5&amp;" "&amp;АС!$AJ$2:$AJ$5,MATCH('Реестр АС'!$C19,АС!$U$2:$U$5,0))</f>
        <v>#N/A</v>
      </c>
      <c r="I19" s="71" t="e">
        <f t="shared" si="1"/>
        <v>#N/A</v>
      </c>
      <c r="J19" s="71" t="e">
        <f t="shared" si="2"/>
        <v>#N/A</v>
      </c>
      <c r="K19" s="71"/>
      <c r="L19" s="70"/>
      <c r="P19" s="57" t="str">
        <f>IF(ISTEXT(АС!#REF!),АС!#REF!,"")</f>
        <v/>
      </c>
    </row>
    <row r="20" spans="1:16">
      <c r="A20" s="69">
        <f>IF(ISBLANK(C20),"",COUNTA($C$15:C20))</f>
        <v>6</v>
      </c>
      <c r="B20" s="69" t="str">
        <f>IF(ISTEXT(АС!#REF!),АС!#REF!,"")</f>
        <v/>
      </c>
      <c r="C20" s="117" t="str">
        <f>IF(ISTEXT(АС!#REF!),АС!#REF!,"")</f>
        <v/>
      </c>
      <c r="D20" s="70" t="e">
        <f>IF(АС!#REF!&lt;&gt;"",АС!#REF!,"")</f>
        <v>#REF!</v>
      </c>
      <c r="E20" s="70" t="e">
        <f t="shared" si="0"/>
        <v>#REF!</v>
      </c>
      <c r="F20" s="70" t="s">
        <v>83</v>
      </c>
      <c r="G20" s="88" t="e">
        <f>INDEX(АС!$AE$2:$AE$5&amp;" "&amp;АС!$AF$2:$AF$5&amp;" "&amp;АС!$AG$2:$AG$5,MATCH('Реестр АС'!$C20,АС!$U$2:$U$5,0))</f>
        <v>#N/A</v>
      </c>
      <c r="H20" s="71" t="e">
        <f>INDEX(АС!$AH$2:$AH$5&amp;" "&amp;АС!$AI$2:$AI$5&amp;" "&amp;АС!$AJ$2:$AJ$5,MATCH('Реестр АС'!$C20,АС!$U$2:$U$5,0))</f>
        <v>#N/A</v>
      </c>
      <c r="I20" s="71" t="e">
        <f t="shared" si="1"/>
        <v>#N/A</v>
      </c>
      <c r="J20" s="71" t="e">
        <f t="shared" si="2"/>
        <v>#N/A</v>
      </c>
      <c r="K20" s="71"/>
      <c r="L20" s="70"/>
      <c r="P20" s="57" t="str">
        <f>IF(ISTEXT(АС!#REF!),АС!#REF!,"")</f>
        <v/>
      </c>
    </row>
    <row r="21" spans="1:16">
      <c r="A21" s="69">
        <f>IF(ISBLANK(C21),"",COUNTA($C$15:C21))</f>
        <v>7</v>
      </c>
      <c r="B21" s="69" t="str">
        <f>IF(ISTEXT(АС!#REF!),АС!#REF!,"")</f>
        <v/>
      </c>
      <c r="C21" s="117" t="str">
        <f>IF(ISTEXT(АС!#REF!),АС!#REF!,"")</f>
        <v/>
      </c>
      <c r="D21" s="70" t="e">
        <f>IF(АС!#REF!&lt;&gt;"",АС!#REF!,"")</f>
        <v>#REF!</v>
      </c>
      <c r="E21" s="70" t="e">
        <f t="shared" si="0"/>
        <v>#REF!</v>
      </c>
      <c r="F21" s="70" t="s">
        <v>83</v>
      </c>
      <c r="G21" s="88" t="e">
        <f>INDEX(АС!$AE$2:$AE$5&amp;" "&amp;АС!$AF$2:$AF$5&amp;" "&amp;АС!$AG$2:$AG$5,MATCH('Реестр АС'!$C21,АС!$U$2:$U$5,0))</f>
        <v>#N/A</v>
      </c>
      <c r="H21" s="71" t="e">
        <f>INDEX(АС!$AH$2:$AH$5&amp;" "&amp;АС!$AI$2:$AI$5&amp;" "&amp;АС!$AJ$2:$AJ$5,MATCH('Реестр АС'!$C21,АС!$U$2:$U$5,0))</f>
        <v>#N/A</v>
      </c>
      <c r="I21" s="71" t="e">
        <f t="shared" si="1"/>
        <v>#N/A</v>
      </c>
      <c r="J21" s="71" t="e">
        <f t="shared" si="2"/>
        <v>#N/A</v>
      </c>
      <c r="K21" s="71"/>
      <c r="L21" s="70"/>
      <c r="P21" s="57" t="str">
        <f>IF(ISTEXT(АС!#REF!),АС!#REF!,"")</f>
        <v/>
      </c>
    </row>
    <row r="22" spans="1:16" ht="15">
      <c r="A22" s="97" t="s">
        <v>118</v>
      </c>
    </row>
    <row r="23" spans="1:16" ht="15">
      <c r="A23" s="93" t="s">
        <v>119</v>
      </c>
    </row>
    <row r="24" spans="1:16" ht="15">
      <c r="A24" s="93" t="s">
        <v>121</v>
      </c>
    </row>
    <row r="25" spans="1:16" ht="15">
      <c r="A25" s="93"/>
      <c r="B25" s="92" t="s">
        <v>118</v>
      </c>
      <c r="C25" s="106" t="s">
        <v>139</v>
      </c>
      <c r="D25" s="106"/>
      <c r="E25" s="106"/>
      <c r="F25" s="93"/>
      <c r="G25" s="93"/>
    </row>
    <row r="26" spans="1:16" ht="14.45" customHeight="1">
      <c r="C26" s="98" t="s">
        <v>122</v>
      </c>
      <c r="F26" s="105" t="s">
        <v>120</v>
      </c>
      <c r="G26" s="105"/>
      <c r="H26" s="105"/>
      <c r="I26" s="105"/>
      <c r="J26" s="105"/>
      <c r="K26" s="105"/>
      <c r="L26" s="105"/>
    </row>
    <row r="28" spans="1:16" ht="15">
      <c r="A28" s="97" t="s">
        <v>125</v>
      </c>
    </row>
    <row r="29" spans="1:16" ht="15">
      <c r="A29" s="93" t="s">
        <v>119</v>
      </c>
    </row>
    <row r="30" spans="1:16" ht="15">
      <c r="A30" s="93" t="s">
        <v>124</v>
      </c>
    </row>
    <row r="31" spans="1:16" ht="15">
      <c r="A31" s="93"/>
      <c r="B31" s="92" t="s">
        <v>118</v>
      </c>
      <c r="C31" s="94" t="s">
        <v>123</v>
      </c>
      <c r="D31" s="93"/>
      <c r="E31" s="93"/>
      <c r="F31" s="93"/>
      <c r="G31" s="93"/>
    </row>
    <row r="32" spans="1:16" ht="14.45" customHeight="1">
      <c r="C32" s="98" t="s">
        <v>122</v>
      </c>
      <c r="F32" s="105" t="s">
        <v>120</v>
      </c>
      <c r="G32" s="105"/>
      <c r="H32" s="105"/>
      <c r="I32" s="105"/>
      <c r="J32" s="105"/>
      <c r="K32" s="105"/>
      <c r="L32" s="105"/>
    </row>
  </sheetData>
  <mergeCells count="8">
    <mergeCell ref="A9:L9"/>
    <mergeCell ref="A7:L7"/>
    <mergeCell ref="A8:L8"/>
    <mergeCell ref="F32:L32"/>
    <mergeCell ref="C25:E25"/>
    <mergeCell ref="F26:L26"/>
    <mergeCell ref="A11:L11"/>
    <mergeCell ref="C10:L10"/>
  </mergeCells>
  <pageMargins left="0.25" right="0.25" top="0.75" bottom="0.54388888888888887" header="0.3" footer="0.3"/>
  <pageSetup paperSize="9" scale="88" orientation="portrait" horizontalDpi="1200" verticalDpi="1200" r:id="rId1"/>
  <headerFooter>
    <oddFooter>&amp;C&amp;P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0A98B5-99DB-47D1-A675-0C170237D269}">
            <xm:f>--MID(MOD(АС!$B2,1),3,9)=3</xm:f>
            <x14:dxf>
              <font>
                <color theme="7" tint="-0.24994659260841701"/>
              </font>
            </x14:dxf>
          </x14:cfRule>
          <x14:cfRule type="expression" priority="2" id="{7D887F90-0F0B-4905-B44A-E110931BCB80}">
            <xm:f>--MID(MOD(АС!$B2,1),3,9)=2</xm:f>
            <x14:dxf>
              <font>
                <color theme="6" tint="-0.24994659260841701"/>
              </font>
            </x14:dxf>
          </x14:cfRule>
          <x14:cfRule type="expression" priority="3" id="{295B8765-B011-46BE-A8FF-235DD1A78343}">
            <xm:f>--MID(MOD(АС!$B2,1),3,9)=1</xm:f>
            <x14:dxf>
              <font>
                <color theme="5" tint="-0.24994659260841701"/>
              </font>
            </x14:dxf>
          </x14:cfRule>
          <x14:cfRule type="expression" priority="4" id="{57D0BDCB-6D37-4EA2-BDAF-946148BE56B9}">
            <xm:f>TRUNC(АС!$B2)=3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id="{9EC768FA-45CC-4EA5-9617-05B27096F1D0}">
            <xm:f>TRUNC(АС!$B2)=2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6" id="{013F2773-066F-4026-82FD-9516C5F2521A}">
            <xm:f>TRUNC(АС!$B2)=1</xm:f>
            <x14:dxf>
              <fill>
                <patternFill>
                  <bgColor theme="5" tint="0.39994506668294322"/>
                </patternFill>
              </fill>
            </x14:dxf>
          </x14:cfRule>
          <xm:sqref>C15:C21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M28"/>
  <sheetViews>
    <sheetView view="pageBreakPreview" topLeftCell="A8" zoomScale="85" zoomScaleNormal="130" zoomScaleSheetLayoutView="85" zoomScalePageLayoutView="112" workbookViewId="0">
      <selection activeCell="C17" sqref="C17"/>
    </sheetView>
  </sheetViews>
  <sheetFormatPr defaultRowHeight="15" outlineLevelRow="1" outlineLevelCol="1"/>
  <cols>
    <col min="1" max="1" width="9.140625" style="22"/>
    <col min="2" max="2" width="22.85546875" style="22" customWidth="1"/>
    <col min="3" max="3" width="49.5703125" style="23" customWidth="1"/>
    <col min="4" max="4" width="26.5703125" style="33" customWidth="1"/>
    <col min="5" max="5" width="11.7109375" style="22" customWidth="1"/>
    <col min="6" max="6" width="11.7109375" style="22" customWidth="1" outlineLevel="1"/>
    <col min="7" max="7" width="14.85546875" style="22" customWidth="1"/>
    <col min="8" max="8" width="5" style="22" customWidth="1"/>
    <col min="9" max="9" width="15.7109375" style="22" customWidth="1"/>
    <col min="10" max="10" width="5" style="22" customWidth="1"/>
    <col min="11" max="11" width="72.85546875" style="23" customWidth="1"/>
    <col min="12" max="12" width="5.42578125" style="22" customWidth="1"/>
    <col min="13" max="13" width="76.140625" style="22" customWidth="1"/>
    <col min="14" max="16384" width="9.140625" style="22"/>
  </cols>
  <sheetData>
    <row r="1" spans="1:13" s="58" customFormat="1" ht="13.5">
      <c r="C1" s="57"/>
    </row>
    <row r="2" spans="1:13" s="58" customFormat="1" ht="13.5">
      <c r="A2" s="56" t="s">
        <v>130</v>
      </c>
      <c r="B2" s="56"/>
      <c r="C2" s="57"/>
    </row>
    <row r="3" spans="1:13" s="58" customFormat="1" ht="13.5">
      <c r="A3" s="59"/>
      <c r="B3" s="59"/>
      <c r="C3" s="57"/>
    </row>
    <row r="4" spans="1:13" s="58" customFormat="1" ht="13.5">
      <c r="A4" s="56" t="s">
        <v>131</v>
      </c>
      <c r="B4" s="56"/>
      <c r="C4" s="57"/>
    </row>
    <row r="5" spans="1:13" s="58" customFormat="1" ht="13.5">
      <c r="A5" s="60"/>
      <c r="B5" s="60"/>
      <c r="C5" s="57"/>
    </row>
    <row r="6" spans="1:13" s="58" customFormat="1" ht="13.5">
      <c r="A6" s="60" t="s">
        <v>88</v>
      </c>
      <c r="B6" s="60"/>
      <c r="C6" s="57"/>
    </row>
    <row r="7" spans="1:13" s="58" customFormat="1" ht="43.15" customHeight="1">
      <c r="A7" s="116" t="s">
        <v>132</v>
      </c>
      <c r="B7" s="116"/>
      <c r="C7" s="116"/>
      <c r="D7" s="116"/>
      <c r="E7" s="116"/>
      <c r="F7" s="116"/>
      <c r="G7" s="116"/>
      <c r="H7" s="79"/>
      <c r="I7" s="79"/>
      <c r="J7" s="79"/>
    </row>
    <row r="8" spans="1:13" ht="49.5" customHeight="1" thickBot="1">
      <c r="A8" s="111" t="s">
        <v>117</v>
      </c>
      <c r="B8" s="111"/>
      <c r="C8" s="111"/>
      <c r="D8" s="111"/>
      <c r="E8" s="111"/>
      <c r="F8" s="111"/>
      <c r="G8" s="111"/>
    </row>
    <row r="9" spans="1:13" ht="15.75" hidden="1" outlineLevel="1">
      <c r="A9" s="112" t="s">
        <v>55</v>
      </c>
      <c r="B9" s="112"/>
      <c r="C9" s="112"/>
      <c r="D9" s="112"/>
      <c r="E9" s="112"/>
      <c r="F9" s="112"/>
      <c r="G9" s="112"/>
    </row>
    <row r="10" spans="1:13" ht="19.5" hidden="1" customHeight="1" outlineLevel="1">
      <c r="D10" s="113" t="s">
        <v>62</v>
      </c>
      <c r="E10" s="114"/>
      <c r="F10" s="114"/>
      <c r="G10" s="114"/>
    </row>
    <row r="11" spans="1:13" ht="50.25" hidden="1" customHeight="1" outlineLevel="1" thickBot="1">
      <c r="A11" s="115" t="s">
        <v>63</v>
      </c>
      <c r="B11" s="115"/>
      <c r="C11" s="115"/>
      <c r="D11" s="115"/>
      <c r="E11" s="115"/>
      <c r="F11" s="115"/>
      <c r="G11" s="115"/>
    </row>
    <row r="12" spans="1:13" ht="72.75" customHeight="1" collapsed="1" thickBot="1">
      <c r="A12" s="24" t="s">
        <v>15</v>
      </c>
      <c r="B12" s="24" t="s">
        <v>50</v>
      </c>
      <c r="C12" s="25" t="s">
        <v>44</v>
      </c>
      <c r="D12" s="32" t="s">
        <v>47</v>
      </c>
      <c r="E12" s="25" t="s">
        <v>48</v>
      </c>
      <c r="F12" s="25" t="s">
        <v>49</v>
      </c>
      <c r="G12" s="26" t="s">
        <v>57</v>
      </c>
      <c r="K12" s="46" t="s">
        <v>51</v>
      </c>
      <c r="M12" s="46" t="s">
        <v>52</v>
      </c>
    </row>
    <row r="13" spans="1:13" ht="16.5" thickBot="1">
      <c r="A13" s="31">
        <v>1</v>
      </c>
      <c r="B13" s="31">
        <v>2</v>
      </c>
      <c r="C13" s="30">
        <v>3</v>
      </c>
      <c r="D13" s="45">
        <v>4</v>
      </c>
      <c r="E13" s="30">
        <v>5</v>
      </c>
      <c r="F13" s="30">
        <v>6</v>
      </c>
      <c r="G13" s="30">
        <v>6</v>
      </c>
    </row>
    <row r="14" spans="1:13" ht="30">
      <c r="A14" s="44">
        <f>IF(ISBLANK(C14),"",COUNTA($C$14:C14))</f>
        <v>1</v>
      </c>
      <c r="B14" s="28" t="s">
        <v>98</v>
      </c>
      <c r="C14" s="29" t="s">
        <v>99</v>
      </c>
      <c r="D14" s="42" t="s">
        <v>97</v>
      </c>
      <c r="E14" s="43">
        <v>43119</v>
      </c>
      <c r="F14" s="43" t="s">
        <v>56</v>
      </c>
      <c r="G14" s="28" t="s">
        <v>96</v>
      </c>
      <c r="H14" s="22" t="s">
        <v>129</v>
      </c>
      <c r="I14" s="22" t="s">
        <v>61</v>
      </c>
      <c r="K14" s="29" t="str">
        <f>CONCATENATE(C14,", ",B14," №",D14,";" )</f>
        <v>Бетон БСТ В 10 П4, Документ о кач-ве бетонной смеси №6839;</v>
      </c>
      <c r="M14" s="29" t="str">
        <f>CONCATENATE(C14,", ",B14," №",D14," от ",TEXT(E14,"ДД.ММ.ГГГГ"),";")</f>
        <v>Бетон БСТ В 10 П4, Документ о кач-ве бетонной смеси №6839 от 19.01.2018;</v>
      </c>
    </row>
    <row r="15" spans="1:13" ht="30">
      <c r="A15" s="27">
        <f>IF(ISBLANK(C15),"",COUNTA($C$14:C15))</f>
        <v>2</v>
      </c>
      <c r="B15" s="28" t="s">
        <v>98</v>
      </c>
      <c r="C15" s="29" t="s">
        <v>100</v>
      </c>
      <c r="D15" s="42" t="s">
        <v>101</v>
      </c>
      <c r="E15" s="43">
        <v>43168</v>
      </c>
      <c r="F15" s="43" t="s">
        <v>56</v>
      </c>
      <c r="G15" s="28" t="s">
        <v>96</v>
      </c>
      <c r="H15" s="99" t="s">
        <v>129</v>
      </c>
      <c r="I15" s="99" t="s">
        <v>61</v>
      </c>
      <c r="K15" s="29" t="str">
        <f>CONCATENATE(C15,", ",B15," №",D15,";" )</f>
        <v>Бетон БСТ В 7,5 П3, Документ о кач-ве бетонной смеси №6968;</v>
      </c>
      <c r="M15" s="29" t="str">
        <f>CONCATENATE(C15,", ",B15," №",D15," от ",TEXT(E15,"ДД.ММ.ГГГГ"),";")</f>
        <v>Бетон БСТ В 7,5 П3, Документ о кач-ве бетонной смеси №6968 от 09.03.2018;</v>
      </c>
    </row>
    <row r="18" spans="1:7">
      <c r="A18" s="97" t="s">
        <v>118</v>
      </c>
    </row>
    <row r="19" spans="1:7">
      <c r="A19" s="93" t="s">
        <v>119</v>
      </c>
    </row>
    <row r="20" spans="1:7">
      <c r="A20" s="93" t="s">
        <v>121</v>
      </c>
    </row>
    <row r="21" spans="1:7">
      <c r="A21" s="93"/>
      <c r="B21" s="111" t="s">
        <v>133</v>
      </c>
      <c r="C21" s="111"/>
    </row>
    <row r="22" spans="1:7">
      <c r="A22" s="58"/>
      <c r="B22" s="109" t="s">
        <v>126</v>
      </c>
      <c r="C22" s="109"/>
      <c r="D22" s="110" t="s">
        <v>127</v>
      </c>
      <c r="E22" s="110"/>
      <c r="F22" s="110"/>
      <c r="G22" s="110"/>
    </row>
    <row r="23" spans="1:7">
      <c r="A23" s="58"/>
    </row>
    <row r="24" spans="1:7">
      <c r="A24" s="97" t="s">
        <v>125</v>
      </c>
    </row>
    <row r="25" spans="1:7">
      <c r="A25" s="93" t="s">
        <v>119</v>
      </c>
    </row>
    <row r="26" spans="1:7">
      <c r="A26" s="93" t="s">
        <v>124</v>
      </c>
    </row>
    <row r="27" spans="1:7">
      <c r="B27" s="111"/>
      <c r="C27" s="111"/>
      <c r="E27" s="91"/>
      <c r="F27" s="91"/>
      <c r="G27" s="91"/>
    </row>
    <row r="28" spans="1:7" ht="13.9" customHeight="1">
      <c r="B28" s="109" t="s">
        <v>126</v>
      </c>
      <c r="C28" s="109"/>
      <c r="D28" s="110" t="s">
        <v>127</v>
      </c>
      <c r="E28" s="110"/>
      <c r="F28" s="110"/>
      <c r="G28" s="110"/>
    </row>
  </sheetData>
  <mergeCells count="11">
    <mergeCell ref="B21:C21"/>
    <mergeCell ref="A9:G9"/>
    <mergeCell ref="D10:G10"/>
    <mergeCell ref="A11:G11"/>
    <mergeCell ref="A7:G7"/>
    <mergeCell ref="A8:G8"/>
    <mergeCell ref="B22:C22"/>
    <mergeCell ref="D22:G22"/>
    <mergeCell ref="B27:C27"/>
    <mergeCell ref="B28:C28"/>
    <mergeCell ref="D28:G28"/>
  </mergeCells>
  <pageMargins left="0.23622047244094491" right="0.23622047244094491" top="0.39370078740157483" bottom="0.39370078740157483" header="0.31496062992125984" footer="0.31496062992125984"/>
  <pageSetup paperSize="9"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АС</vt:lpstr>
      <vt:lpstr>Реестр АС</vt:lpstr>
      <vt:lpstr>Сертификаты</vt:lpstr>
      <vt:lpstr>'Реестр АС'!Область_печати</vt:lpstr>
      <vt:lpstr>Сертификаты!Область_печати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Boroda</cp:lastModifiedBy>
  <cp:lastPrinted>2018-10-31T14:06:47Z</cp:lastPrinted>
  <dcterms:created xsi:type="dcterms:W3CDTF">2016-04-08T22:23:46Z</dcterms:created>
  <dcterms:modified xsi:type="dcterms:W3CDTF">2018-11-03T22:27:54Z</dcterms:modified>
</cp:coreProperties>
</file>