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NMD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  <c r="C6" i="1" l="1"/>
  <c r="R10" i="1" l="1"/>
  <c r="P6" i="1" s="1"/>
  <c r="Q10" i="1"/>
  <c r="P5" i="1" s="1"/>
  <c r="P10" i="1"/>
  <c r="O10" i="1"/>
  <c r="F6" i="1" s="1"/>
  <c r="N10" i="1"/>
  <c r="F5" i="1" s="1"/>
  <c r="M10" i="1"/>
  <c r="F4" i="1" s="1"/>
  <c r="L10" i="1"/>
  <c r="K10" i="1"/>
  <c r="K5" i="1" s="1"/>
  <c r="J10" i="1"/>
  <c r="K4" i="1" s="1"/>
  <c r="I9" i="1"/>
  <c r="O6" i="1"/>
  <c r="N6" i="1"/>
  <c r="M6" i="1"/>
  <c r="K6" i="1"/>
  <c r="J6" i="1"/>
  <c r="I6" i="1"/>
  <c r="H6" i="1"/>
  <c r="E6" i="1"/>
  <c r="D6" i="1"/>
  <c r="O5" i="1"/>
  <c r="N5" i="1"/>
  <c r="M5" i="1"/>
  <c r="J5" i="1"/>
  <c r="I5" i="1"/>
  <c r="H5" i="1"/>
  <c r="E5" i="1"/>
  <c r="D5" i="1"/>
  <c r="C5" i="1"/>
  <c r="P4" i="1"/>
  <c r="O4" i="1"/>
  <c r="N4" i="1"/>
  <c r="M4" i="1"/>
  <c r="J4" i="1"/>
  <c r="I4" i="1"/>
  <c r="H4" i="1"/>
  <c r="E4" i="1"/>
  <c r="D4" i="1"/>
  <c r="C4" i="1"/>
</calcChain>
</file>

<file path=xl/sharedStrings.xml><?xml version="1.0" encoding="utf-8"?>
<sst xmlns="http://schemas.openxmlformats.org/spreadsheetml/2006/main" count="1428" uniqueCount="63">
  <si>
    <t>NMDC 203</t>
  </si>
  <si>
    <t>NMDC 171</t>
  </si>
  <si>
    <t>NMDC 127</t>
  </si>
  <si>
    <t>НОБТ</t>
  </si>
  <si>
    <t>Дифектоскопія</t>
  </si>
  <si>
    <t>Інтервал робіт</t>
  </si>
  <si>
    <t>Час Н.Р.</t>
  </si>
  <si>
    <t>Циркуляція</t>
  </si>
  <si>
    <t>NMDC 203001</t>
  </si>
  <si>
    <t>NMDC 1338</t>
  </si>
  <si>
    <t>NMDC 127001</t>
  </si>
  <si>
    <t>NMDC 203002</t>
  </si>
  <si>
    <t>NMDC 1339</t>
  </si>
  <si>
    <t>NMDC 127002</t>
  </si>
  <si>
    <t>NMDC 203003</t>
  </si>
  <si>
    <t>NMDC 1341</t>
  </si>
  <si>
    <t>NMDC 127003</t>
  </si>
  <si>
    <t>N п/п</t>
  </si>
  <si>
    <t>Свердловина</t>
  </si>
  <si>
    <t>Дата початку експлуатації</t>
  </si>
  <si>
    <t>Дата кінця експлуатації</t>
  </si>
  <si>
    <t>Інтервал роботи, м</t>
  </si>
  <si>
    <t xml:space="preserve">сервіс NMDC </t>
  </si>
  <si>
    <t xml:space="preserve">Дифектоскопія NMDC </t>
  </si>
  <si>
    <t>Дата</t>
  </si>
  <si>
    <t>Час, год</t>
  </si>
  <si>
    <t>Глибина, м</t>
  </si>
  <si>
    <t>Заг.напр.циркуляція</t>
  </si>
  <si>
    <t>сервіс1338</t>
  </si>
  <si>
    <t>сервіс1339</t>
  </si>
  <si>
    <t>сервіс1341</t>
  </si>
  <si>
    <t>дифектоскопія1338</t>
  </si>
  <si>
    <t>дифектоскопія1339</t>
  </si>
  <si>
    <t>сервіс203001</t>
  </si>
  <si>
    <t>дифектоскопія203003</t>
  </si>
  <si>
    <t>сервіс203002</t>
  </si>
  <si>
    <t>дифектоскопія203001</t>
  </si>
  <si>
    <t>сервіс203003</t>
  </si>
  <si>
    <t>дифектоскопія203002</t>
  </si>
  <si>
    <t>Сервіс1338</t>
  </si>
  <si>
    <t>Дифектоскопія1339</t>
  </si>
  <si>
    <t>Сервіс1341</t>
  </si>
  <si>
    <t>Дифектоскопія203003</t>
  </si>
  <si>
    <t>Дифектоскопія1341</t>
  </si>
  <si>
    <t>Сервіс1339</t>
  </si>
  <si>
    <t>Дифектоскопія203002</t>
  </si>
  <si>
    <t>26 Червоноярська</t>
  </si>
  <si>
    <t/>
  </si>
  <si>
    <t>Інтервал роботи</t>
  </si>
  <si>
    <t>Час нижче ротора</t>
  </si>
  <si>
    <t>117 Медведівка</t>
  </si>
  <si>
    <t>85 сх.Медведівка</t>
  </si>
  <si>
    <t>78 Зах.Соснівська</t>
  </si>
  <si>
    <t>300 Опішня</t>
  </si>
  <si>
    <t>525 Кегичівка</t>
  </si>
  <si>
    <t>117Медведівка</t>
  </si>
  <si>
    <t>160 Гадяч</t>
  </si>
  <si>
    <t>33 Краснокутська</t>
  </si>
  <si>
    <t>50 Абазівка</t>
  </si>
  <si>
    <t>410 Біляївська</t>
  </si>
  <si>
    <t>22 Зах Борисівська</t>
  </si>
  <si>
    <t>187 Мелихівка</t>
  </si>
  <si>
    <t>71 Гадяч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</si>
</sst>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dd/mm/yy;@"/>
    <numFmt numFmtId="166" formatCode="h:mm;@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Arial Black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Arial Black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Border="1"/>
    <xf numFmtId="0" fontId="3" fillId="0" borderId="0" xfId="0" applyFont="1"/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8" xfId="0" applyFont="1" applyFill="1" applyBorder="1"/>
    <xf numFmtId="164" fontId="6" fillId="0" borderId="9" xfId="0" applyNumberFormat="1" applyFont="1" applyFill="1" applyBorder="1" applyAlignment="1">
      <alignment horizontal="center"/>
    </xf>
    <xf numFmtId="0" fontId="0" fillId="0" borderId="10" xfId="0" applyBorder="1"/>
    <xf numFmtId="164" fontId="6" fillId="5" borderId="9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0" fillId="0" borderId="13" xfId="0" applyBorder="1"/>
    <xf numFmtId="164" fontId="6" fillId="0" borderId="13" xfId="0" applyNumberFormat="1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0" borderId="15" xfId="0" applyBorder="1"/>
    <xf numFmtId="164" fontId="6" fillId="0" borderId="16" xfId="0" applyNumberFormat="1" applyFont="1" applyFill="1" applyBorder="1" applyAlignment="1">
      <alignment horizontal="center" vertical="center"/>
    </xf>
    <xf numFmtId="0" fontId="7" fillId="0" borderId="0" xfId="0" applyFont="1"/>
    <xf numFmtId="46" fontId="7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9" fillId="0" borderId="18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9" fillId="0" borderId="2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2" fontId="6" fillId="8" borderId="23" xfId="0" applyNumberFormat="1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 vertical="center"/>
    </xf>
    <xf numFmtId="166" fontId="6" fillId="4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164" fontId="6" fillId="4" borderId="5" xfId="0" applyNumberFormat="1" applyFont="1" applyFill="1" applyBorder="1" applyAlignment="1">
      <alignment horizontal="center" vertical="center"/>
    </xf>
    <xf numFmtId="164" fontId="6" fillId="4" borderId="27" xfId="0" applyNumberFormat="1" applyFont="1" applyFill="1" applyBorder="1" applyAlignment="1">
      <alignment horizontal="center" vertical="center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7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164" fontId="11" fillId="4" borderId="26" xfId="0" applyNumberFormat="1" applyFont="1" applyFill="1" applyBorder="1" applyAlignment="1">
      <alignment horizontal="center"/>
    </xf>
    <xf numFmtId="164" fontId="11" fillId="4" borderId="5" xfId="0" applyNumberFormat="1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/>
    </xf>
    <xf numFmtId="164" fontId="11" fillId="4" borderId="28" xfId="0" applyNumberFormat="1" applyFont="1" applyFill="1" applyBorder="1" applyAlignment="1">
      <alignment horizontal="center"/>
    </xf>
    <xf numFmtId="0" fontId="0" fillId="4" borderId="0" xfId="0" applyFill="1"/>
    <xf numFmtId="0" fontId="6" fillId="0" borderId="8" xfId="0" applyFont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165" fontId="6" fillId="0" borderId="10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11" xfId="0" applyNumberFormat="1" applyFont="1" applyFill="1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/>
    </xf>
    <xf numFmtId="2" fontId="11" fillId="0" borderId="8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2" fontId="11" fillId="0" borderId="9" xfId="0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10" borderId="0" xfId="0" applyFill="1"/>
    <xf numFmtId="0" fontId="3" fillId="10" borderId="0" xfId="0" applyFont="1" applyFill="1"/>
    <xf numFmtId="164" fontId="6" fillId="10" borderId="9" xfId="0" applyNumberFormat="1" applyFont="1" applyFill="1" applyBorder="1" applyAlignment="1">
      <alignment horizontal="center"/>
    </xf>
    <xf numFmtId="46" fontId="7" fillId="10" borderId="0" xfId="0" applyNumberFormat="1" applyFont="1" applyFill="1"/>
    <xf numFmtId="0" fontId="7" fillId="10" borderId="0" xfId="0" applyFont="1" applyFill="1"/>
  </cellXfs>
  <cellStyles count="1">
    <cellStyle name="Обычный" xfId="0" builtinId="0"/>
  </cellStyles>
  <dxfs count="3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1047;&#1072;&#1075;&#1072;&#1083;&#1100;&#1085;&#1080;&#1081; &#1074;&#1074;&#1086;&#1076;'!A1"/><Relationship Id="rId1" Type="http://schemas.openxmlformats.org/officeDocument/2006/relationships/hyperlink" Target="#'&#1047;&#1072;&#1075;&#1072;&#1083;&#1100;&#1085;&#1080;&#1081; &#1079;&#1074;&#1110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134471</xdr:rowOff>
    </xdr:from>
    <xdr:to>
      <xdr:col>0</xdr:col>
      <xdr:colOff>952500</xdr:colOff>
      <xdr:row>2</xdr:row>
      <xdr:rowOff>118462</xdr:rowOff>
    </xdr:to>
    <xdr:sp macro="" textlink="">
      <xdr:nvSpPr>
        <xdr:cNvPr id="2" name="Стрелка влево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SpPr/>
      </xdr:nvSpPr>
      <xdr:spPr>
        <a:xfrm>
          <a:off x="0" y="134471"/>
          <a:ext cx="952500" cy="422141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Заг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.Звіт.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2721</xdr:colOff>
      <xdr:row>5</xdr:row>
      <xdr:rowOff>103632</xdr:rowOff>
    </xdr:to>
    <xdr:sp macro="" textlink="">
      <xdr:nvSpPr>
        <xdr:cNvPr id="3" name="Стрелка влево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0" y="628650"/>
          <a:ext cx="1107621" cy="484632"/>
        </a:xfrm>
        <a:prstGeom prst="leftArrow">
          <a:avLst/>
        </a:prstGeom>
        <a:solidFill>
          <a:schemeClr val="bg1">
            <a:lumMod val="75000"/>
          </a:schemeClr>
        </a:solidFill>
        <a:effectLst>
          <a:glow>
            <a:schemeClr val="bg2">
              <a:alpha val="40000"/>
            </a:schemeClr>
          </a:glow>
          <a:outerShdw blurRad="63500" dir="7440000" sx="112000" sy="112000" algn="ctr" rotWithShape="0">
            <a:srgbClr val="000000">
              <a:alpha val="63000"/>
            </a:srgbClr>
          </a:outerShdw>
          <a:reflection stA="0" dist="12700" dir="5400000" sy="-100000" algn="bl" rotWithShape="0"/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uk-UA" sz="1100" b="1">
              <a:solidFill>
                <a:schemeClr val="tx2">
                  <a:lumMod val="50000"/>
                </a:schemeClr>
              </a:solidFill>
            </a:rPr>
            <a:t>ЗАГ.ВВОД</a:t>
          </a:r>
          <a:r>
            <a:rPr lang="uk-UA" sz="1100" b="1" baseline="0">
              <a:solidFill>
                <a:schemeClr val="tx2">
                  <a:lumMod val="50000"/>
                </a:schemeClr>
              </a:solidFill>
            </a:rPr>
            <a:t>.</a:t>
          </a:r>
          <a:endParaRPr lang="uk-UA" sz="1100" b="1">
            <a:solidFill>
              <a:schemeClr val="tx2">
                <a:lumMod val="50000"/>
              </a:schemeClr>
            </a:solidFill>
          </a:endParaRPr>
        </a:p>
      </xdr:txBody>
    </xdr:sp>
    <xdr:clientData/>
  </xdr:twoCellAnchor>
  <xdr:twoCellAnchor>
    <xdr:from>
      <xdr:col>13</xdr:col>
      <xdr:colOff>1021775</xdr:colOff>
      <xdr:row>56</xdr:row>
      <xdr:rowOff>17317</xdr:rowOff>
    </xdr:from>
    <xdr:to>
      <xdr:col>15</xdr:col>
      <xdr:colOff>779320</xdr:colOff>
      <xdr:row>62</xdr:row>
      <xdr:rowOff>-1</xdr:rowOff>
    </xdr:to>
    <xdr:sp macro="" textlink="">
      <xdr:nvSpPr>
        <xdr:cNvPr id="5" name="Прямоугольная выноска 4"/>
        <xdr:cNvSpPr/>
      </xdr:nvSpPr>
      <xdr:spPr>
        <a:xfrm>
          <a:off x="15153411" y="11031681"/>
          <a:ext cx="1749136" cy="1125682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При вводе данных не считается ДИФЕКТОСКОПИЯ в</a:t>
          </a:r>
          <a:r>
            <a:rPr lang="ru-RU" sz="1400" baseline="0"/>
            <a:t> ячейке С6</a:t>
          </a:r>
          <a:endParaRPr lang="ru-RU" sz="1400"/>
        </a:p>
      </xdr:txBody>
    </xdr:sp>
    <xdr:clientData/>
  </xdr:twoCellAnchor>
  <xdr:twoCellAnchor>
    <xdr:from>
      <xdr:col>1</xdr:col>
      <xdr:colOff>1368383</xdr:colOff>
      <xdr:row>8</xdr:row>
      <xdr:rowOff>72983</xdr:rowOff>
    </xdr:from>
    <xdr:to>
      <xdr:col>3</xdr:col>
      <xdr:colOff>39832</xdr:colOff>
      <xdr:row>10</xdr:row>
      <xdr:rowOff>70755</xdr:rowOff>
    </xdr:to>
    <xdr:sp macro="" textlink="">
      <xdr:nvSpPr>
        <xdr:cNvPr id="6" name="Прямоугольная выноска 5"/>
        <xdr:cNvSpPr/>
      </xdr:nvSpPr>
      <xdr:spPr>
        <a:xfrm>
          <a:off x="2470562" y="1869126"/>
          <a:ext cx="1746663" cy="446808"/>
        </a:xfrm>
        <a:prstGeom prst="wedgeRect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400"/>
            <a:t>ТУТ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X116"/>
  <sheetViews>
    <sheetView tabSelected="1" zoomScale="70" zoomScaleNormal="70" workbookViewId="0">
      <pane ySplit="10" topLeftCell="A11" activePane="bottomLeft" state="frozen"/>
      <selection pane="bottomLeft" activeCell="R6" sqref="R6"/>
    </sheetView>
  </sheetViews>
  <sheetFormatPr defaultRowHeight="15" outlineLevelRow="1" x14ac:dyDescent="0.25"/>
  <cols>
    <col min="1" max="1" width="16.5703125" customWidth="1"/>
    <col min="2" max="2" width="29.85546875" customWidth="1"/>
    <col min="3" max="3" width="16.28515625" customWidth="1"/>
    <col min="4" max="4" width="15.28515625" customWidth="1"/>
    <col min="5" max="5" width="13.42578125" customWidth="1"/>
    <col min="6" max="7" width="13.85546875" customWidth="1"/>
    <col min="8" max="8" width="16.28515625" customWidth="1"/>
    <col min="9" max="9" width="18.140625" customWidth="1"/>
    <col min="10" max="12" width="14.28515625" customWidth="1"/>
    <col min="13" max="13" width="15.42578125" customWidth="1"/>
    <col min="14" max="14" width="16" customWidth="1"/>
    <col min="15" max="18" width="13.7109375" customWidth="1"/>
    <col min="19" max="19" width="11" customWidth="1"/>
    <col min="21" max="21" width="11.28515625" customWidth="1"/>
    <col min="22" max="22" width="16.5703125" customWidth="1"/>
    <col min="23" max="23" width="15.140625" customWidth="1"/>
  </cols>
  <sheetData>
    <row r="1" spans="1:24" ht="19.5" thickBot="1" x14ac:dyDescent="0.3">
      <c r="B1" s="84" t="s">
        <v>0</v>
      </c>
      <c r="C1" s="85"/>
      <c r="D1" s="85"/>
      <c r="E1" s="85"/>
      <c r="F1" s="86"/>
      <c r="G1" s="84" t="s">
        <v>1</v>
      </c>
      <c r="H1" s="85"/>
      <c r="I1" s="85"/>
      <c r="J1" s="85"/>
      <c r="K1" s="86"/>
      <c r="L1" s="84" t="s">
        <v>2</v>
      </c>
      <c r="M1" s="85"/>
      <c r="N1" s="85"/>
      <c r="O1" s="85"/>
      <c r="P1" s="86"/>
      <c r="Q1" s="1"/>
      <c r="R1" s="1"/>
      <c r="S1" s="2"/>
      <c r="T1" s="2"/>
      <c r="U1" s="2"/>
    </row>
    <row r="2" spans="1:24" x14ac:dyDescent="0.25">
      <c r="B2" s="3" t="s">
        <v>3</v>
      </c>
      <c r="C2" s="4" t="s">
        <v>4</v>
      </c>
      <c r="D2" s="5" t="s">
        <v>5</v>
      </c>
      <c r="E2" s="6" t="s">
        <v>6</v>
      </c>
      <c r="F2" s="7" t="s">
        <v>7</v>
      </c>
      <c r="G2" s="3" t="s">
        <v>3</v>
      </c>
      <c r="H2" s="4" t="s">
        <v>4</v>
      </c>
      <c r="I2" s="5" t="s">
        <v>5</v>
      </c>
      <c r="J2" s="4" t="s">
        <v>6</v>
      </c>
      <c r="K2" s="7" t="s">
        <v>7</v>
      </c>
      <c r="L2" s="3" t="s">
        <v>3</v>
      </c>
      <c r="M2" s="4" t="s">
        <v>4</v>
      </c>
      <c r="N2" s="5" t="s">
        <v>5</v>
      </c>
      <c r="O2" s="4" t="s">
        <v>6</v>
      </c>
      <c r="P2" s="7" t="s">
        <v>7</v>
      </c>
      <c r="Q2" s="1"/>
      <c r="R2" s="8"/>
      <c r="S2" s="2"/>
      <c r="T2" s="2"/>
      <c r="U2" s="2"/>
    </row>
    <row r="3" spans="1:24" x14ac:dyDescent="0.25">
      <c r="B3" s="9" t="s">
        <v>0</v>
      </c>
      <c r="C3" s="10">
        <v>25</v>
      </c>
      <c r="D3" s="11"/>
      <c r="E3" s="11"/>
      <c r="F3" s="12">
        <v>41.666666666666664</v>
      </c>
      <c r="G3" s="9" t="s">
        <v>1</v>
      </c>
      <c r="H3" s="12">
        <v>25</v>
      </c>
      <c r="I3" s="11"/>
      <c r="J3" s="11"/>
      <c r="K3" s="12">
        <v>41.666666666666664</v>
      </c>
      <c r="L3" s="9" t="s">
        <v>2</v>
      </c>
      <c r="M3" s="12">
        <v>25</v>
      </c>
      <c r="N3" s="11"/>
      <c r="O3" s="11"/>
      <c r="P3" s="12">
        <v>41.666666666666664</v>
      </c>
      <c r="R3" s="13"/>
      <c r="S3" s="2"/>
      <c r="T3" s="2"/>
      <c r="U3" s="2"/>
    </row>
    <row r="4" spans="1:24" x14ac:dyDescent="0.25">
      <c r="B4" s="14" t="s">
        <v>8</v>
      </c>
      <c r="C4" s="15">
        <f>C3-SUMIF(INDEX(B11:B776,IF(ISNA(MATCH("дифектоскопія203001",V11:V776,)),1,SUMPRODUCT(MAX((V11:V776="дифектоскопія203001")*ROW(M11:M776)))-10)):B776,B12,INDEX(M11:M776,IF(ISNA(MATCH("дифектоскопія203001",V11:V776,)),1,SUMPRODUCT(MAX((V11:V776="дифектоскопія203001")*ROW(M11:M776)))-10)):M776)</f>
        <v>25</v>
      </c>
      <c r="D4" s="11">
        <f>SUMIF(B11:B63,B13,M11:M63)</f>
        <v>0</v>
      </c>
      <c r="E4" s="16">
        <f>SUMIF(B11:B63,B13,M11:M63)</f>
        <v>0</v>
      </c>
      <c r="F4" s="15">
        <f>M10</f>
        <v>41.666666666666664</v>
      </c>
      <c r="G4" s="14" t="s">
        <v>9</v>
      </c>
      <c r="H4" s="15">
        <f ca="1">H3-SUMIF(INDEX(B11:B776,IF(ISNA(MATCH("дифектоскопія1338",W11:W776,)),1,SUMPRODUCT(MAX((W11:W776="дифектоскопія1338")*ROW(J11:J776)))-10)):B776,B12,INDEX(J11:J776,IF(ISNA(MATCH("дифектоскопія1338",W11:W776,)),1,SUMPRODUCT(MAX((W11:W776="дифектоскопія1338")*ROW(J11:J776)))-2)):J776)</f>
        <v>25</v>
      </c>
      <c r="I4" s="11">
        <f>SUMIF(B11:B63,B13,J11:J63)</f>
        <v>371.69999999999982</v>
      </c>
      <c r="J4" s="17">
        <f>SUMIF(B11:B63,B12,J11:J63)</f>
        <v>16.668749999999999</v>
      </c>
      <c r="K4" s="15">
        <f>J10</f>
        <v>41.666666666666664</v>
      </c>
      <c r="L4" s="14" t="s">
        <v>10</v>
      </c>
      <c r="M4" s="15">
        <f>M3-SUMIF(INDEX(B11:B776,IF(ISNA(MATCH("дифектоскопія127001",X11:X776,)),1,SUMPRODUCT(MAX((X11:X776="дифектоскопія127001")*ROW(P11:P776)))-10)):B776,B12,INDEX(P11:P776,IF(ISNA(MATCH("дифектоскопія127001",X11:X776,)),1,SUMPRODUCT(MAX((X11:X776="дифектоскопія127001")*ROW(P11:P776)))-2)):P776)</f>
        <v>22.263194444444444</v>
      </c>
      <c r="N4" s="11">
        <f>SUMIF(B11:B63,B13,P11:P63)</f>
        <v>0</v>
      </c>
      <c r="O4" s="17">
        <f>SUMIF(B11:B63,B14,P11:P63)</f>
        <v>0</v>
      </c>
      <c r="P4" s="15">
        <f>P10</f>
        <v>38.929861111111109</v>
      </c>
      <c r="S4" s="2"/>
      <c r="T4" s="2"/>
      <c r="U4" s="2"/>
    </row>
    <row r="5" spans="1:24" x14ac:dyDescent="0.25">
      <c r="B5" s="14" t="s">
        <v>11</v>
      </c>
      <c r="C5" s="15">
        <f>C3-SUMIF(INDEX(B11:B776,IF(ISNA(MATCH("дифектоскопія203002",V11:V776,)),1,SUMPRODUCT(MAX((V11:V776="дифектоскопія203002")*ROW(N11:N776)))-10)):B776,B12,INDEX(N11:N776,IF(ISNA(MATCH("дифектоскопія203002",V11:V776,)),1,SUMPRODUCT(MAX((V11:V776="дифектоскопія203002")*ROW(N11:N776)))-10)):N776)</f>
        <v>25</v>
      </c>
      <c r="D5" s="11">
        <f>SUMIF(B11:B63,B13,N11:N63)</f>
        <v>1816.3000000000002</v>
      </c>
      <c r="E5" s="16">
        <f>SUMIF(B11:B63,B14,N11:N63)</f>
        <v>77.541666666666671</v>
      </c>
      <c r="F5" s="15">
        <f>N10</f>
        <v>27.857638888888886</v>
      </c>
      <c r="G5" s="14" t="s">
        <v>12</v>
      </c>
      <c r="H5" s="15">
        <f ca="1">H3-SUMIF(INDEX(B11:B776,IF(ISNA(MATCH("дифектоскопія1339",W11:W776,)),1,SUMPRODUCT(MAX((W11:W776="дифектоскопія1339")*ROW(K11:K776)))-10)):B776,B12,INDEX(K11:K776,IF(ISNA(MATCH("дифектоскопія1339",W11:W776,)),1,SUMPRODUCT(MAX((W11:W776="дифектоскопія1339")*ROW(K11:K776)))-2)):K776)</f>
        <v>17.458333333333332</v>
      </c>
      <c r="I5" s="11">
        <f>SUMIF(B11:B63,B13,K11:K63)</f>
        <v>1013.7000000000003</v>
      </c>
      <c r="J5" s="17">
        <f>SUMIF(B11:B63,B12,K11:K63)</f>
        <v>34.853472222222223</v>
      </c>
      <c r="K5" s="15">
        <f>K10</f>
        <v>34.125</v>
      </c>
      <c r="L5" s="14" t="s">
        <v>13</v>
      </c>
      <c r="M5" s="15">
        <f>M3-SUMIF(INDEX(B11:B776,IF(ISNA(MATCH("дифектоскопія127002",X11:X776,)),1,SUMPRODUCT(MAX((X11:X776="дифектоскопія127002")*ROW(Q11:Q776)))-10)):B776,B12,INDEX(Q11:Q776,IF(ISNA(MATCH("дифектоскопія127002",X11:X776,)),1,SUMPRODUCT(MAX((X11:X776="дифектоскопія127002")*ROW(Q11:Q776)))-2)):Q776)</f>
        <v>25</v>
      </c>
      <c r="N5" s="11">
        <f>SUMIF(B11:B63,B13,Q11:Q63)</f>
        <v>0</v>
      </c>
      <c r="O5" s="17">
        <f>SUMIF(B11:B63,B14,Q11:Q63)</f>
        <v>0</v>
      </c>
      <c r="P5" s="15">
        <f>Q10</f>
        <v>41.666666666666664</v>
      </c>
      <c r="Q5" s="94"/>
      <c r="R5" s="94"/>
      <c r="S5" s="95"/>
      <c r="T5" s="2"/>
      <c r="U5" s="2"/>
    </row>
    <row r="6" spans="1:24" ht="15.75" thickBot="1" x14ac:dyDescent="0.3">
      <c r="B6" s="18" t="s">
        <v>14</v>
      </c>
      <c r="C6" s="15">
        <f ca="1">C3-SUMIF(INDEX(B11:B776,IF(ISNA(MATCH("дифектоскопія203003",V11:V776,)),1,SUMPRODUCT(MAX((V11:V776="дифектоскопія203003")*ROW(O11:O776)))-10)):B776,B12,INDEX(O11:O776,IF(ISNA(MATCH("дифектоскопія203003",V11:V776,)),1,SUMPRODUCT(MAX((V11:V776="дифектоскопія203003")*ROW(O11:O776)))-2)):O776)</f>
        <v>25</v>
      </c>
      <c r="D6" s="19">
        <f>SUMIF(B11:B63,B13,O11:O63)</f>
        <v>1816.3000000000002</v>
      </c>
      <c r="E6" s="20">
        <f>SUMIF(B11:B63,B14,O11:O63)</f>
        <v>77.541666666666671</v>
      </c>
      <c r="F6" s="15">
        <f>O10</f>
        <v>22.729166666666664</v>
      </c>
      <c r="G6" s="21" t="s">
        <v>15</v>
      </c>
      <c r="H6" s="15">
        <f ca="1">H3-SUMIF(INDEX(B11:B776,IF(ISNA(MATCH("дифектоскопія1341",W11:W776,)),1,SUMPRODUCT(MAX((W11:W776="дифектоскопія1341")*ROW(L11:L776)))-10)):B776,B12,INDEX(L11:L776,IF(ISNA(MATCH("дифектоскопія1341",W11:W776,)),1,SUMPRODUCT(MAX((W11:W776="дифектоскопія1341")*ROW(L11:L776)))-2)):L776)</f>
        <v>19.166666666666668</v>
      </c>
      <c r="I6" s="22">
        <f>SUMIF(B11:B63,B13,L11:L63)</f>
        <v>642.00000000000045</v>
      </c>
      <c r="J6" s="23">
        <f>SUMIF(B11:B63,B12,L11:L63)</f>
        <v>18.18472222222222</v>
      </c>
      <c r="K6" s="15">
        <f>L10</f>
        <v>35.833333333333329</v>
      </c>
      <c r="L6" s="18" t="s">
        <v>16</v>
      </c>
      <c r="M6" s="15">
        <f>M3-SUMIF(INDEX(B11:B776,IF(ISNA(MATCH("дифектоскопія127003",X11:X776,)),1,SUMPRODUCT(MAX((X11:X776="дифектоскопія127003")*ROW(R11:R776)))-10)):B776,B12,INDEX(R11:R776,IF(ISNA(MATCH("дифектоскопія127003",X11:X776,)),1,SUMPRODUCT(MAX((X11:X776="дифектоскопія127003")*ROW(R11:R776)))-2)):R776)</f>
        <v>22.263194444444444</v>
      </c>
      <c r="N6" s="19">
        <f>SUMIF(B11:B63,B13,R11:R63)</f>
        <v>0</v>
      </c>
      <c r="O6" s="23">
        <f>SUMIF(B11:B63,B14,R11:R63)</f>
        <v>0</v>
      </c>
      <c r="P6" s="15">
        <f>R10</f>
        <v>38.929861111111109</v>
      </c>
      <c r="Q6" s="94"/>
      <c r="R6" s="96">
        <f>C3-SUMPRODUCT((B11:B116=B12)*N(+N11:N116)*(ROW(D11:D116)&gt;=IFERROR(LOOKUP(,-1/(V11:V116="дифектоскопія203003"),ROW(D11:D116)),)))</f>
        <v>19.934027777777779</v>
      </c>
      <c r="S6" s="95"/>
      <c r="T6" s="2"/>
      <c r="U6" s="2"/>
    </row>
    <row r="7" spans="1:24" s="24" customFormat="1" ht="15.75" thickBot="1" x14ac:dyDescent="0.3">
      <c r="K7" s="25">
        <v>41.666666666666664</v>
      </c>
      <c r="N7" s="25">
        <v>41.666666666666664</v>
      </c>
      <c r="Q7" s="97">
        <v>41.666666666666664</v>
      </c>
      <c r="R7" s="98"/>
      <c r="S7" s="98"/>
    </row>
    <row r="8" spans="1:24" ht="30" customHeight="1" thickBot="1" x14ac:dyDescent="0.3">
      <c r="A8" s="87" t="s">
        <v>17</v>
      </c>
      <c r="B8" s="89" t="s">
        <v>18</v>
      </c>
      <c r="C8" s="91" t="s">
        <v>19</v>
      </c>
      <c r="D8" s="92"/>
      <c r="E8" s="93"/>
      <c r="F8" s="91" t="s">
        <v>20</v>
      </c>
      <c r="G8" s="92"/>
      <c r="H8" s="93"/>
      <c r="I8" s="26" t="s">
        <v>21</v>
      </c>
      <c r="J8" s="27"/>
      <c r="K8" s="28" t="s">
        <v>1</v>
      </c>
      <c r="L8" s="28"/>
      <c r="M8" s="27"/>
      <c r="N8" s="28" t="s">
        <v>0</v>
      </c>
      <c r="O8" s="29"/>
      <c r="P8" s="28"/>
      <c r="Q8" s="28" t="s">
        <v>2</v>
      </c>
      <c r="R8" s="28"/>
      <c r="S8" s="30" t="s">
        <v>22</v>
      </c>
      <c r="T8" s="31" t="s">
        <v>22</v>
      </c>
      <c r="U8" s="32" t="s">
        <v>22</v>
      </c>
      <c r="V8" s="33" t="s">
        <v>23</v>
      </c>
      <c r="W8" s="33" t="s">
        <v>23</v>
      </c>
      <c r="X8" s="34" t="s">
        <v>23</v>
      </c>
    </row>
    <row r="9" spans="1:24" ht="15.75" thickBot="1" x14ac:dyDescent="0.3">
      <c r="A9" s="88"/>
      <c r="B9" s="90"/>
      <c r="C9" s="35" t="s">
        <v>24</v>
      </c>
      <c r="D9" s="36" t="s">
        <v>25</v>
      </c>
      <c r="E9" s="37" t="s">
        <v>26</v>
      </c>
      <c r="F9" s="35" t="s">
        <v>24</v>
      </c>
      <c r="G9" s="36" t="s">
        <v>25</v>
      </c>
      <c r="H9" s="37" t="s">
        <v>26</v>
      </c>
      <c r="I9" s="38">
        <f>SUM(I10:I63)</f>
        <v>2869.1000000000004</v>
      </c>
      <c r="J9" s="39" t="s">
        <v>9</v>
      </c>
      <c r="K9" s="40" t="s">
        <v>12</v>
      </c>
      <c r="L9" s="41" t="s">
        <v>15</v>
      </c>
      <c r="M9" s="39" t="s">
        <v>8</v>
      </c>
      <c r="N9" s="40" t="s">
        <v>11</v>
      </c>
      <c r="O9" s="42" t="s">
        <v>14</v>
      </c>
      <c r="P9" s="43" t="s">
        <v>10</v>
      </c>
      <c r="Q9" s="40" t="s">
        <v>13</v>
      </c>
      <c r="R9" s="41" t="s">
        <v>16</v>
      </c>
      <c r="S9" s="39">
        <v>203</v>
      </c>
      <c r="T9" s="40">
        <v>171</v>
      </c>
      <c r="U9" s="44">
        <v>127</v>
      </c>
      <c r="V9" s="43">
        <v>203</v>
      </c>
      <c r="W9" s="40">
        <v>171</v>
      </c>
      <c r="X9" s="44">
        <v>127</v>
      </c>
    </row>
    <row r="10" spans="1:24" s="61" customFormat="1" ht="19.5" x14ac:dyDescent="0.35">
      <c r="A10" s="45"/>
      <c r="B10" s="46" t="s">
        <v>27</v>
      </c>
      <c r="C10" s="47"/>
      <c r="D10" s="48"/>
      <c r="E10" s="49"/>
      <c r="F10" s="47"/>
      <c r="G10" s="48"/>
      <c r="H10" s="49"/>
      <c r="I10" s="50"/>
      <c r="J10" s="51">
        <f>K7-SUMIF(INDEX(B11:B776,IF(ISNA(MATCH("сервіс1338",T11:T776,)),1,SUMPRODUCT(MAX((T11:T776="сервіс1338")*ROW(J11:J776)))-10)):B776,B12,INDEX(J11:J776,IF(ISNA(MATCH("сервіс1338",T11:T776,)),1,SUMPRODUCT(MAX((T11:T776="сервіс1338")*ROW(J11:J776)))-10)):J776)</f>
        <v>41.666666666666664</v>
      </c>
      <c r="K10" s="51">
        <f>K7-SUMIF(INDEX(B11:B776,IF(ISNA(MATCH("сервіс1339",T11:T776,)),1,SUMPRODUCT(MAX((T11:T776="сервіс1339")*ROW(K11:K776)))-10)):B776,B12,INDEX(K11:K776,IF(ISNA(MATCH("сервіс1339",T11:T776,)),1,SUMPRODUCT(MAX((T11:T776="сервіс1339")*ROW(K11:K776)))-10)):K776)</f>
        <v>34.125</v>
      </c>
      <c r="L10" s="52">
        <f>K7-SUMIF(INDEX(B11:B776,IF(ISNA(MATCH("сервіс1341",T11:T776,)),1,SUMPRODUCT(MAX((T11:T776="сервіс1341")*ROW(L11:L776)))-10)):B776,B12,INDEX(L11:L776,IF(ISNA(MATCH("сервіс1341",T11:T776,)),1,SUMPRODUCT(MAX((T11:T776="сервіс1341")*ROW(L11:L776)))-10)):L776)</f>
        <v>35.833333333333329</v>
      </c>
      <c r="M10" s="53">
        <f>N7-SUMIF(INDEX(B11:B776,IF(ISNA(MATCH("сервіс203001",S11:S776,)),1,SUMPRODUCT(MAX((S11:S776="сервіс203001")*ROW(M11:M776)))-10)):B776,B12,INDEX(M11:M776,IF(ISNA(MATCH("сервіс203001",S11:S776,)),1,SUMPRODUCT(MAX((S11:S776="сервіс203001")*ROW(M11:M776)))-10)):M776)</f>
        <v>41.666666666666664</v>
      </c>
      <c r="N10" s="51">
        <f>N7-SUMIF(INDEX(B11:B776,IF(ISNA(MATCH("сервіс203002",S11:S776,)),1,SUMPRODUCT(MAX((S11:S776="сервіс203002")*ROW(N11:N776)))-10)):B776,B12,INDEX(N11:N776,IF(ISNA(MATCH("сервіс203002",S11:S776,)),1,SUMPRODUCT(MAX((S11:S776="сервіс203002")*ROW(N11:N776)))-10)):N776)</f>
        <v>27.857638888888886</v>
      </c>
      <c r="O10" s="54">
        <f>N7-SUMIF(INDEX(B11:B776,IF(ISNA(MATCH("сервіс203003",S11:S776,)),1,SUMPRODUCT(MAX((S11:S776="сервіс203003")*ROW(O11:O776)))-10)):B776,B12,INDEX(O11:O776,IF(ISNA(MATCH("сервіс203003",S11:S776,)),1,SUMPRODUCT(MAX((S11:S776="сервіс203003")*ROW(O11:O776)))-10)):O776)</f>
        <v>22.729166666666664</v>
      </c>
      <c r="P10" s="55">
        <f>Q7-SUMIF(INDEX(B11:B776,IF(ISNA(MATCH("сервіс127001",U11:U776,)),1,SUMPRODUCT(MAX((U11:U776="сервіс127001")*ROW(P11:P776)))-10)):B776,B12,INDEX(P11:P776,IF(ISNA(MATCH("сервіс127001",U11:U776,)),1,SUMPRODUCT(MAX((U11:U776="сервіс127001")*ROW(P11:P776)))-10)):P776)</f>
        <v>38.929861111111109</v>
      </c>
      <c r="Q10" s="53">
        <f>Q7-SUMIF(INDEX(B11:B776,IF(ISNA(MATCH("сервіс127002",U11:U776,)),1,SUMPRODUCT(MAX((U11:U776="сервіс127002")*ROW(Q11:Q776)))-10)):B776,B12,INDEX(Q11:Q776,IF(ISNA(MATCH("сервіс127002",U11:U776,)),1,SUMPRODUCT(MAX((U11:U776="сервіс127002")*ROW(Q11:Q776)))-10)):Q776)</f>
        <v>41.666666666666664</v>
      </c>
      <c r="R10" s="56">
        <f>Q7-SUMIF(INDEX(B11:B776,IF(ISNA(MATCH("сервіс127003",U11:U776,)),1,SUMPRODUCT(MAX((U11:U776="сервіс127003")*ROW(R11:R776)))-10)):B776,B12,INDEX(R11:R776,IF(ISNA(MATCH("сервіс127003",U11:U776,)),1,SUMPRODUCT(MAX((U11:U776="сервіс127003")*ROW(R11:R776)))-10)):R776)</f>
        <v>38.929861111111109</v>
      </c>
      <c r="S10" s="57"/>
      <c r="T10" s="58"/>
      <c r="U10" s="59"/>
      <c r="V10" s="60"/>
      <c r="W10" s="58"/>
      <c r="X10" s="59"/>
    </row>
    <row r="11" spans="1:24" x14ac:dyDescent="0.25">
      <c r="A11" s="62">
        <v>1</v>
      </c>
      <c r="B11" s="63" t="s">
        <v>46</v>
      </c>
      <c r="C11" s="64">
        <v>43267</v>
      </c>
      <c r="D11" s="65">
        <v>0.125</v>
      </c>
      <c r="E11" s="66">
        <v>1080</v>
      </c>
      <c r="F11" s="64">
        <v>43273</v>
      </c>
      <c r="G11" s="65">
        <v>0.41666666666666669</v>
      </c>
      <c r="H11" s="66">
        <v>1333.8</v>
      </c>
      <c r="I11" s="67">
        <v>253.79999999999995</v>
      </c>
      <c r="J11" s="68" t="s">
        <v>47</v>
      </c>
      <c r="K11" s="68" t="s">
        <v>47</v>
      </c>
      <c r="L11" s="68" t="s">
        <v>47</v>
      </c>
      <c r="M11" s="68" t="s">
        <v>47</v>
      </c>
      <c r="N11" s="68" t="s">
        <v>47</v>
      </c>
      <c r="O11" s="68" t="s">
        <v>47</v>
      </c>
      <c r="P11" s="68" t="s">
        <v>47</v>
      </c>
      <c r="Q11" s="68" t="s">
        <v>47</v>
      </c>
      <c r="R11" s="68" t="s">
        <v>47</v>
      </c>
      <c r="S11" s="69"/>
      <c r="T11" s="70"/>
      <c r="U11" s="71"/>
      <c r="V11" s="72"/>
      <c r="W11" s="70"/>
      <c r="X11" s="71"/>
    </row>
    <row r="12" spans="1:24" outlineLevel="1" x14ac:dyDescent="0.25">
      <c r="A12" s="62" t="s">
        <v>47</v>
      </c>
      <c r="B12" s="73" t="s">
        <v>7</v>
      </c>
      <c r="C12" s="64" t="s">
        <v>47</v>
      </c>
      <c r="D12" s="65" t="s">
        <v>47</v>
      </c>
      <c r="E12" s="66" t="s">
        <v>47</v>
      </c>
      <c r="F12" s="64" t="s">
        <v>47</v>
      </c>
      <c r="G12" s="65" t="s">
        <v>47</v>
      </c>
      <c r="H12" s="66" t="s">
        <v>47</v>
      </c>
      <c r="I12" s="67" t="s">
        <v>47</v>
      </c>
      <c r="J12" s="68">
        <v>0</v>
      </c>
      <c r="K12" s="68">
        <v>0</v>
      </c>
      <c r="L12" s="68">
        <v>0</v>
      </c>
      <c r="M12" s="68">
        <v>0</v>
      </c>
      <c r="N12" s="68">
        <v>4.625</v>
      </c>
      <c r="O12" s="68">
        <v>4.625</v>
      </c>
      <c r="P12" s="68">
        <v>0</v>
      </c>
      <c r="Q12" s="68">
        <v>0</v>
      </c>
      <c r="R12" s="68">
        <v>0</v>
      </c>
      <c r="S12" s="69"/>
      <c r="T12" s="70"/>
      <c r="U12" s="71"/>
      <c r="V12" s="72"/>
      <c r="W12" s="70"/>
      <c r="X12" s="71"/>
    </row>
    <row r="13" spans="1:24" s="83" customFormat="1" outlineLevel="1" x14ac:dyDescent="0.25">
      <c r="A13" s="74" t="s">
        <v>47</v>
      </c>
      <c r="B13" s="75" t="s">
        <v>48</v>
      </c>
      <c r="C13" s="76" t="s">
        <v>47</v>
      </c>
      <c r="D13" s="76" t="s">
        <v>47</v>
      </c>
      <c r="E13" s="76" t="s">
        <v>47</v>
      </c>
      <c r="F13" s="76" t="s">
        <v>47</v>
      </c>
      <c r="G13" s="77" t="s">
        <v>47</v>
      </c>
      <c r="H13" s="77" t="s">
        <v>47</v>
      </c>
      <c r="I13" s="67" t="s">
        <v>47</v>
      </c>
      <c r="J13" s="78">
        <v>0</v>
      </c>
      <c r="K13" s="78">
        <v>0</v>
      </c>
      <c r="L13" s="78">
        <v>0</v>
      </c>
      <c r="M13" s="78">
        <v>0</v>
      </c>
      <c r="N13" s="78">
        <v>253.79999999999995</v>
      </c>
      <c r="O13" s="78">
        <v>253.79999999999995</v>
      </c>
      <c r="P13" s="78">
        <v>0</v>
      </c>
      <c r="Q13" s="78">
        <v>0</v>
      </c>
      <c r="R13" s="78">
        <v>0</v>
      </c>
      <c r="S13" s="79"/>
      <c r="T13" s="80"/>
      <c r="U13" s="81"/>
      <c r="V13" s="82"/>
      <c r="W13" s="80"/>
      <c r="X13" s="81"/>
    </row>
    <row r="14" spans="1:24" outlineLevel="1" x14ac:dyDescent="0.25">
      <c r="A14" s="62" t="s">
        <v>47</v>
      </c>
      <c r="B14" s="73" t="s">
        <v>49</v>
      </c>
      <c r="C14" s="64" t="s">
        <v>47</v>
      </c>
      <c r="D14" s="65" t="s">
        <v>47</v>
      </c>
      <c r="E14" s="66" t="s">
        <v>47</v>
      </c>
      <c r="F14" s="64" t="s">
        <v>47</v>
      </c>
      <c r="G14" s="65" t="s">
        <v>47</v>
      </c>
      <c r="H14" s="66" t="s">
        <v>47</v>
      </c>
      <c r="I14" s="67" t="s">
        <v>47</v>
      </c>
      <c r="J14" s="68">
        <v>0</v>
      </c>
      <c r="K14" s="68">
        <v>0</v>
      </c>
      <c r="L14" s="68">
        <v>0</v>
      </c>
      <c r="M14" s="68">
        <v>0</v>
      </c>
      <c r="N14" s="68">
        <v>6.291666666666667</v>
      </c>
      <c r="O14" s="68">
        <v>6.291666666666667</v>
      </c>
      <c r="P14" s="68">
        <v>0</v>
      </c>
      <c r="Q14" s="68">
        <v>0</v>
      </c>
      <c r="R14" s="68">
        <v>0</v>
      </c>
      <c r="S14" s="69"/>
      <c r="T14" s="70"/>
      <c r="U14" s="71"/>
      <c r="V14" s="72"/>
      <c r="W14" s="70"/>
      <c r="X14" s="71"/>
    </row>
    <row r="15" spans="1:24" x14ac:dyDescent="0.25">
      <c r="A15" s="62">
        <v>2</v>
      </c>
      <c r="B15" s="63" t="s">
        <v>50</v>
      </c>
      <c r="C15" s="64">
        <v>43280</v>
      </c>
      <c r="D15" s="65">
        <v>0.52083333333333337</v>
      </c>
      <c r="E15" s="66">
        <v>1120.5999999999999</v>
      </c>
      <c r="F15" s="64">
        <v>43288</v>
      </c>
      <c r="G15" s="65">
        <v>0.20833333333333334</v>
      </c>
      <c r="H15" s="66">
        <v>1458.5</v>
      </c>
      <c r="I15" s="67">
        <v>337.90000000000009</v>
      </c>
      <c r="J15" s="68" t="s">
        <v>47</v>
      </c>
      <c r="K15" s="68" t="s">
        <v>47</v>
      </c>
      <c r="L15" s="68" t="s">
        <v>47</v>
      </c>
      <c r="M15" s="68" t="s">
        <v>47</v>
      </c>
      <c r="N15" s="68" t="s">
        <v>47</v>
      </c>
      <c r="O15" s="68" t="s">
        <v>47</v>
      </c>
      <c r="P15" s="68" t="s">
        <v>47</v>
      </c>
      <c r="Q15" s="68" t="s">
        <v>47</v>
      </c>
      <c r="R15" s="68" t="s">
        <v>47</v>
      </c>
      <c r="S15" s="69"/>
      <c r="T15" s="70"/>
      <c r="U15" s="71"/>
      <c r="V15" s="72"/>
      <c r="W15" s="70"/>
      <c r="X15" s="71"/>
    </row>
    <row r="16" spans="1:24" outlineLevel="1" x14ac:dyDescent="0.25">
      <c r="A16" s="62" t="s">
        <v>47</v>
      </c>
      <c r="B16" s="73" t="s">
        <v>7</v>
      </c>
      <c r="C16" s="64" t="s">
        <v>47</v>
      </c>
      <c r="D16" s="65" t="s">
        <v>47</v>
      </c>
      <c r="E16" s="66" t="s">
        <v>47</v>
      </c>
      <c r="F16" s="64" t="s">
        <v>47</v>
      </c>
      <c r="G16" s="65" t="s">
        <v>47</v>
      </c>
      <c r="H16" s="66" t="s">
        <v>47</v>
      </c>
      <c r="I16" s="67" t="s">
        <v>47</v>
      </c>
      <c r="J16" s="68">
        <v>0</v>
      </c>
      <c r="K16" s="68">
        <v>0</v>
      </c>
      <c r="L16" s="68">
        <v>0</v>
      </c>
      <c r="M16" s="68">
        <v>0</v>
      </c>
      <c r="N16" s="68">
        <v>3.6388888888888888</v>
      </c>
      <c r="O16" s="68">
        <v>3.6388888888888888</v>
      </c>
      <c r="P16" s="68">
        <v>0</v>
      </c>
      <c r="Q16" s="68">
        <v>0</v>
      </c>
      <c r="R16" s="68">
        <v>0</v>
      </c>
      <c r="S16" s="69"/>
      <c r="T16" s="70"/>
      <c r="U16" s="71"/>
      <c r="V16" s="72"/>
      <c r="W16" s="70"/>
      <c r="X16" s="71"/>
    </row>
    <row r="17" spans="1:24" s="83" customFormat="1" outlineLevel="1" x14ac:dyDescent="0.25">
      <c r="A17" s="74" t="s">
        <v>47</v>
      </c>
      <c r="B17" s="75" t="s">
        <v>48</v>
      </c>
      <c r="C17" s="76" t="s">
        <v>47</v>
      </c>
      <c r="D17" s="76" t="s">
        <v>47</v>
      </c>
      <c r="E17" s="76" t="s">
        <v>47</v>
      </c>
      <c r="F17" s="76" t="s">
        <v>47</v>
      </c>
      <c r="G17" s="77" t="s">
        <v>47</v>
      </c>
      <c r="H17" s="77" t="s">
        <v>47</v>
      </c>
      <c r="I17" s="67" t="s">
        <v>47</v>
      </c>
      <c r="J17" s="78">
        <v>0</v>
      </c>
      <c r="K17" s="78">
        <v>0</v>
      </c>
      <c r="L17" s="78">
        <v>0</v>
      </c>
      <c r="M17" s="78">
        <v>0</v>
      </c>
      <c r="N17" s="78">
        <v>337.90000000000009</v>
      </c>
      <c r="O17" s="78">
        <v>337.90000000000009</v>
      </c>
      <c r="P17" s="78">
        <v>0</v>
      </c>
      <c r="Q17" s="78">
        <v>0</v>
      </c>
      <c r="R17" s="78">
        <v>0</v>
      </c>
      <c r="S17" s="79"/>
      <c r="T17" s="80"/>
      <c r="U17" s="81"/>
      <c r="V17" s="82"/>
      <c r="W17" s="80"/>
      <c r="X17" s="81"/>
    </row>
    <row r="18" spans="1:24" outlineLevel="1" x14ac:dyDescent="0.25">
      <c r="A18" s="62" t="s">
        <v>47</v>
      </c>
      <c r="B18" s="73" t="s">
        <v>49</v>
      </c>
      <c r="C18" s="64" t="s">
        <v>47</v>
      </c>
      <c r="D18" s="65" t="s">
        <v>47</v>
      </c>
      <c r="E18" s="66" t="s">
        <v>47</v>
      </c>
      <c r="F18" s="64" t="s">
        <v>47</v>
      </c>
      <c r="G18" s="65" t="s">
        <v>47</v>
      </c>
      <c r="H18" s="66" t="s">
        <v>47</v>
      </c>
      <c r="I18" s="67" t="s">
        <v>47</v>
      </c>
      <c r="J18" s="68">
        <v>0</v>
      </c>
      <c r="K18" s="68">
        <v>0</v>
      </c>
      <c r="L18" s="68">
        <v>0</v>
      </c>
      <c r="M18" s="68">
        <v>0</v>
      </c>
      <c r="N18" s="68">
        <v>7.6875</v>
      </c>
      <c r="O18" s="68">
        <v>7.6875</v>
      </c>
      <c r="P18" s="68">
        <v>0</v>
      </c>
      <c r="Q18" s="68">
        <v>0</v>
      </c>
      <c r="R18" s="68">
        <v>0</v>
      </c>
      <c r="S18" s="69"/>
      <c r="T18" s="70"/>
      <c r="U18" s="71"/>
      <c r="V18" s="72"/>
      <c r="W18" s="70"/>
      <c r="X18" s="71"/>
    </row>
    <row r="19" spans="1:24" x14ac:dyDescent="0.25">
      <c r="A19" s="62">
        <v>3</v>
      </c>
      <c r="B19" s="63" t="s">
        <v>50</v>
      </c>
      <c r="C19" s="64">
        <v>43299</v>
      </c>
      <c r="D19" s="65">
        <v>0.18055555555555555</v>
      </c>
      <c r="E19" s="66">
        <v>2080</v>
      </c>
      <c r="F19" s="64">
        <v>43303</v>
      </c>
      <c r="G19" s="65">
        <v>0.52083333333333337</v>
      </c>
      <c r="H19" s="66">
        <v>2247</v>
      </c>
      <c r="I19" s="67">
        <v>167</v>
      </c>
      <c r="J19" s="68" t="s">
        <v>47</v>
      </c>
      <c r="K19" s="68" t="s">
        <v>47</v>
      </c>
      <c r="L19" s="68" t="s">
        <v>47</v>
      </c>
      <c r="M19" s="68" t="s">
        <v>47</v>
      </c>
      <c r="N19" s="68" t="s">
        <v>47</v>
      </c>
      <c r="O19" s="68" t="s">
        <v>47</v>
      </c>
      <c r="P19" s="68" t="s">
        <v>47</v>
      </c>
      <c r="Q19" s="68" t="s">
        <v>47</v>
      </c>
      <c r="R19" s="68" t="s">
        <v>47</v>
      </c>
      <c r="S19" s="69"/>
      <c r="T19" s="70"/>
      <c r="U19" s="71"/>
      <c r="V19" s="72"/>
      <c r="W19" s="70"/>
      <c r="X19" s="71"/>
    </row>
    <row r="20" spans="1:24" outlineLevel="1" x14ac:dyDescent="0.25">
      <c r="A20" s="62" t="s">
        <v>47</v>
      </c>
      <c r="B20" s="73" t="s">
        <v>7</v>
      </c>
      <c r="C20" s="64" t="s">
        <v>47</v>
      </c>
      <c r="D20" s="65" t="s">
        <v>47</v>
      </c>
      <c r="E20" s="66" t="s">
        <v>47</v>
      </c>
      <c r="F20" s="64" t="s">
        <v>47</v>
      </c>
      <c r="G20" s="65" t="s">
        <v>47</v>
      </c>
      <c r="H20" s="66" t="s">
        <v>47</v>
      </c>
      <c r="I20" s="67" t="s">
        <v>47</v>
      </c>
      <c r="J20" s="68">
        <v>0</v>
      </c>
      <c r="K20" s="68">
        <v>0</v>
      </c>
      <c r="L20" s="68">
        <v>0</v>
      </c>
      <c r="M20" s="68">
        <v>0</v>
      </c>
      <c r="N20" s="68">
        <v>1.84375</v>
      </c>
      <c r="O20" s="68">
        <v>1.84375</v>
      </c>
      <c r="P20" s="68">
        <v>0</v>
      </c>
      <c r="Q20" s="68">
        <v>0</v>
      </c>
      <c r="R20" s="68">
        <v>0</v>
      </c>
      <c r="S20" s="69"/>
      <c r="T20" s="70"/>
      <c r="U20" s="71"/>
      <c r="V20" s="72"/>
      <c r="W20" s="70"/>
      <c r="X20" s="71"/>
    </row>
    <row r="21" spans="1:24" s="83" customFormat="1" outlineLevel="1" x14ac:dyDescent="0.25">
      <c r="A21" s="74" t="s">
        <v>47</v>
      </c>
      <c r="B21" s="75" t="s">
        <v>48</v>
      </c>
      <c r="C21" s="76" t="s">
        <v>47</v>
      </c>
      <c r="D21" s="76" t="s">
        <v>47</v>
      </c>
      <c r="E21" s="76" t="s">
        <v>47</v>
      </c>
      <c r="F21" s="76" t="s">
        <v>47</v>
      </c>
      <c r="G21" s="77" t="s">
        <v>47</v>
      </c>
      <c r="H21" s="77" t="s">
        <v>47</v>
      </c>
      <c r="I21" s="67" t="s">
        <v>47</v>
      </c>
      <c r="J21" s="78">
        <v>0</v>
      </c>
      <c r="K21" s="78">
        <v>0</v>
      </c>
      <c r="L21" s="78">
        <v>0</v>
      </c>
      <c r="M21" s="78">
        <v>0</v>
      </c>
      <c r="N21" s="78">
        <v>167</v>
      </c>
      <c r="O21" s="78">
        <v>167</v>
      </c>
      <c r="P21" s="78">
        <v>0</v>
      </c>
      <c r="Q21" s="78">
        <v>0</v>
      </c>
      <c r="R21" s="78">
        <v>0</v>
      </c>
      <c r="S21" s="79"/>
      <c r="T21" s="80"/>
      <c r="U21" s="81"/>
      <c r="V21" s="82"/>
      <c r="W21" s="80"/>
      <c r="X21" s="81"/>
    </row>
    <row r="22" spans="1:24" outlineLevel="1" x14ac:dyDescent="0.25">
      <c r="A22" s="62" t="s">
        <v>47</v>
      </c>
      <c r="B22" s="73" t="s">
        <v>49</v>
      </c>
      <c r="C22" s="64" t="s">
        <v>47</v>
      </c>
      <c r="D22" s="65" t="s">
        <v>47</v>
      </c>
      <c r="E22" s="66" t="s">
        <v>47</v>
      </c>
      <c r="F22" s="64" t="s">
        <v>47</v>
      </c>
      <c r="G22" s="65" t="s">
        <v>47</v>
      </c>
      <c r="H22" s="66" t="s">
        <v>47</v>
      </c>
      <c r="I22" s="67" t="s">
        <v>47</v>
      </c>
      <c r="J22" s="68">
        <v>0</v>
      </c>
      <c r="K22" s="68">
        <v>0</v>
      </c>
      <c r="L22" s="68">
        <v>0</v>
      </c>
      <c r="M22" s="68">
        <v>0</v>
      </c>
      <c r="N22" s="68">
        <v>3.1805555555555554</v>
      </c>
      <c r="O22" s="68">
        <v>3.1805555555555554</v>
      </c>
      <c r="P22" s="68">
        <v>0</v>
      </c>
      <c r="Q22" s="68">
        <v>0</v>
      </c>
      <c r="R22" s="68">
        <v>0</v>
      </c>
      <c r="S22" s="69"/>
      <c r="T22" s="70"/>
      <c r="U22" s="71"/>
      <c r="V22" s="72"/>
      <c r="W22" s="70"/>
      <c r="X22" s="71"/>
    </row>
    <row r="23" spans="1:24" x14ac:dyDescent="0.25">
      <c r="A23" s="62">
        <v>4</v>
      </c>
      <c r="B23" s="63" t="s">
        <v>51</v>
      </c>
      <c r="C23" s="64">
        <v>43311</v>
      </c>
      <c r="D23" s="65">
        <v>0.4826388888888889</v>
      </c>
      <c r="E23" s="66">
        <v>1774</v>
      </c>
      <c r="F23" s="64">
        <v>43317</v>
      </c>
      <c r="G23" s="65">
        <v>0.5</v>
      </c>
      <c r="H23" s="66">
        <v>2008.7</v>
      </c>
      <c r="I23" s="67">
        <v>234.70000000000005</v>
      </c>
      <c r="J23" s="68" t="s">
        <v>47</v>
      </c>
      <c r="K23" s="68" t="s">
        <v>47</v>
      </c>
      <c r="L23" s="68" t="s">
        <v>47</v>
      </c>
      <c r="M23" s="68" t="s">
        <v>47</v>
      </c>
      <c r="N23" s="68" t="s">
        <v>47</v>
      </c>
      <c r="O23" s="68" t="s">
        <v>47</v>
      </c>
      <c r="P23" s="68" t="s">
        <v>47</v>
      </c>
      <c r="Q23" s="68" t="s">
        <v>47</v>
      </c>
      <c r="R23" s="68" t="s">
        <v>47</v>
      </c>
      <c r="S23" s="69"/>
      <c r="T23" s="70"/>
      <c r="U23" s="71"/>
      <c r="V23" s="72"/>
      <c r="W23" s="70"/>
      <c r="X23" s="71"/>
    </row>
    <row r="24" spans="1:24" outlineLevel="1" x14ac:dyDescent="0.25">
      <c r="A24" s="62" t="s">
        <v>47</v>
      </c>
      <c r="B24" s="73" t="s">
        <v>7</v>
      </c>
      <c r="C24" s="64" t="s">
        <v>47</v>
      </c>
      <c r="D24" s="65" t="s">
        <v>47</v>
      </c>
      <c r="E24" s="66" t="s">
        <v>47</v>
      </c>
      <c r="F24" s="64" t="s">
        <v>47</v>
      </c>
      <c r="G24" s="65" t="s">
        <v>47</v>
      </c>
      <c r="H24" s="66" t="s">
        <v>47</v>
      </c>
      <c r="I24" s="67" t="s">
        <v>47</v>
      </c>
      <c r="J24" s="68">
        <v>0</v>
      </c>
      <c r="K24" s="68">
        <v>0</v>
      </c>
      <c r="L24" s="68">
        <v>0</v>
      </c>
      <c r="M24" s="68">
        <v>0</v>
      </c>
      <c r="N24" s="68">
        <v>3.1041666666666665</v>
      </c>
      <c r="O24" s="68">
        <v>3.1041666666666665</v>
      </c>
      <c r="P24" s="68">
        <v>0</v>
      </c>
      <c r="Q24" s="68">
        <v>0</v>
      </c>
      <c r="R24" s="68">
        <v>0</v>
      </c>
      <c r="S24" s="69"/>
      <c r="T24" s="70"/>
      <c r="U24" s="71"/>
      <c r="V24" s="72"/>
      <c r="W24" s="70"/>
      <c r="X24" s="71"/>
    </row>
    <row r="25" spans="1:24" s="83" customFormat="1" outlineLevel="1" x14ac:dyDescent="0.25">
      <c r="A25" s="74" t="s">
        <v>47</v>
      </c>
      <c r="B25" s="75" t="s">
        <v>48</v>
      </c>
      <c r="C25" s="76" t="s">
        <v>47</v>
      </c>
      <c r="D25" s="76" t="s">
        <v>47</v>
      </c>
      <c r="E25" s="76" t="s">
        <v>47</v>
      </c>
      <c r="F25" s="76" t="s">
        <v>47</v>
      </c>
      <c r="G25" s="77" t="s">
        <v>47</v>
      </c>
      <c r="H25" s="77" t="s">
        <v>47</v>
      </c>
      <c r="I25" s="67" t="s">
        <v>47</v>
      </c>
      <c r="J25" s="78">
        <v>0</v>
      </c>
      <c r="K25" s="78">
        <v>0</v>
      </c>
      <c r="L25" s="78">
        <v>0</v>
      </c>
      <c r="M25" s="78">
        <v>0</v>
      </c>
      <c r="N25" s="78">
        <v>234.70000000000005</v>
      </c>
      <c r="O25" s="78">
        <v>234.70000000000005</v>
      </c>
      <c r="P25" s="78">
        <v>0</v>
      </c>
      <c r="Q25" s="78">
        <v>0</v>
      </c>
      <c r="R25" s="78">
        <v>0</v>
      </c>
      <c r="S25" s="79"/>
      <c r="T25" s="80"/>
      <c r="U25" s="81"/>
      <c r="V25" s="82"/>
      <c r="W25" s="80"/>
      <c r="X25" s="81"/>
    </row>
    <row r="26" spans="1:24" outlineLevel="1" x14ac:dyDescent="0.25">
      <c r="A26" s="62" t="s">
        <v>47</v>
      </c>
      <c r="B26" s="73" t="s">
        <v>49</v>
      </c>
      <c r="C26" s="64" t="s">
        <v>47</v>
      </c>
      <c r="D26" s="65" t="s">
        <v>47</v>
      </c>
      <c r="E26" s="66" t="s">
        <v>47</v>
      </c>
      <c r="F26" s="64" t="s">
        <v>47</v>
      </c>
      <c r="G26" s="65" t="s">
        <v>47</v>
      </c>
      <c r="H26" s="66" t="s">
        <v>47</v>
      </c>
      <c r="I26" s="67" t="s">
        <v>47</v>
      </c>
      <c r="J26" s="68">
        <v>0</v>
      </c>
      <c r="K26" s="68">
        <v>0</v>
      </c>
      <c r="L26" s="68">
        <v>0</v>
      </c>
      <c r="M26" s="68">
        <v>0</v>
      </c>
      <c r="N26" s="68">
        <v>5.395833333333333</v>
      </c>
      <c r="O26" s="68">
        <v>5.395833333333333</v>
      </c>
      <c r="P26" s="68">
        <v>0</v>
      </c>
      <c r="Q26" s="68">
        <v>0</v>
      </c>
      <c r="R26" s="68">
        <v>0</v>
      </c>
      <c r="S26" s="69"/>
      <c r="T26" s="70"/>
      <c r="U26" s="71"/>
      <c r="V26" s="72"/>
      <c r="W26" s="70"/>
      <c r="X26" s="71"/>
    </row>
    <row r="27" spans="1:24" x14ac:dyDescent="0.25">
      <c r="A27" s="62">
        <v>5</v>
      </c>
      <c r="B27" s="63" t="s">
        <v>52</v>
      </c>
      <c r="C27" s="64">
        <v>43325</v>
      </c>
      <c r="D27" s="65">
        <v>0.6875</v>
      </c>
      <c r="E27" s="66">
        <v>3430</v>
      </c>
      <c r="F27" s="64">
        <v>43344</v>
      </c>
      <c r="G27" s="65">
        <v>0.33333333333333331</v>
      </c>
      <c r="H27" s="66">
        <v>3660</v>
      </c>
      <c r="I27" s="67">
        <v>230</v>
      </c>
      <c r="J27" s="68" t="s">
        <v>47</v>
      </c>
      <c r="K27" s="68" t="s">
        <v>47</v>
      </c>
      <c r="L27" s="68" t="s">
        <v>47</v>
      </c>
      <c r="M27" s="68" t="s">
        <v>47</v>
      </c>
      <c r="N27" s="68" t="s">
        <v>47</v>
      </c>
      <c r="O27" s="68" t="s">
        <v>47</v>
      </c>
      <c r="P27" s="68" t="s">
        <v>47</v>
      </c>
      <c r="Q27" s="68" t="s">
        <v>47</v>
      </c>
      <c r="R27" s="68" t="s">
        <v>47</v>
      </c>
      <c r="S27" s="69"/>
      <c r="T27" s="70"/>
      <c r="U27" s="71"/>
      <c r="V27" s="72"/>
      <c r="W27" s="70"/>
      <c r="X27" s="71"/>
    </row>
    <row r="28" spans="1:24" outlineLevel="1" x14ac:dyDescent="0.25">
      <c r="A28" s="62" t="s">
        <v>47</v>
      </c>
      <c r="B28" s="73" t="s">
        <v>7</v>
      </c>
      <c r="C28" s="64" t="s">
        <v>47</v>
      </c>
      <c r="D28" s="65" t="s">
        <v>47</v>
      </c>
      <c r="E28" s="66" t="s">
        <v>47</v>
      </c>
      <c r="F28" s="64" t="s">
        <v>47</v>
      </c>
      <c r="G28" s="65" t="s">
        <v>47</v>
      </c>
      <c r="H28" s="66" t="s">
        <v>47</v>
      </c>
      <c r="I28" s="67" t="s">
        <v>47</v>
      </c>
      <c r="J28" s="68">
        <v>10.897916666666667</v>
      </c>
      <c r="K28" s="68">
        <v>10.897916666666667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9"/>
      <c r="T28" s="70"/>
      <c r="U28" s="71"/>
      <c r="V28" s="72"/>
      <c r="W28" s="70"/>
      <c r="X28" s="71"/>
    </row>
    <row r="29" spans="1:24" s="83" customFormat="1" outlineLevel="1" x14ac:dyDescent="0.25">
      <c r="A29" s="74" t="s">
        <v>47</v>
      </c>
      <c r="B29" s="75" t="s">
        <v>48</v>
      </c>
      <c r="C29" s="76" t="s">
        <v>47</v>
      </c>
      <c r="D29" s="76" t="s">
        <v>47</v>
      </c>
      <c r="E29" s="76" t="s">
        <v>47</v>
      </c>
      <c r="F29" s="76" t="s">
        <v>47</v>
      </c>
      <c r="G29" s="77" t="s">
        <v>47</v>
      </c>
      <c r="H29" s="77" t="s">
        <v>47</v>
      </c>
      <c r="I29" s="67" t="s">
        <v>47</v>
      </c>
      <c r="J29" s="78">
        <v>230</v>
      </c>
      <c r="K29" s="78">
        <v>230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  <c r="R29" s="78">
        <v>0</v>
      </c>
      <c r="S29" s="79"/>
      <c r="T29" s="80" t="s">
        <v>28</v>
      </c>
      <c r="U29" s="81"/>
      <c r="V29" s="82"/>
      <c r="W29" s="80"/>
      <c r="X29" s="81"/>
    </row>
    <row r="30" spans="1:24" outlineLevel="1" x14ac:dyDescent="0.25">
      <c r="A30" s="62" t="s">
        <v>47</v>
      </c>
      <c r="B30" s="73" t="s">
        <v>49</v>
      </c>
      <c r="C30" s="64" t="s">
        <v>47</v>
      </c>
      <c r="D30" s="65" t="s">
        <v>47</v>
      </c>
      <c r="E30" s="66" t="s">
        <v>47</v>
      </c>
      <c r="F30" s="64" t="s">
        <v>47</v>
      </c>
      <c r="G30" s="65" t="s">
        <v>47</v>
      </c>
      <c r="H30" s="66" t="s">
        <v>47</v>
      </c>
      <c r="I30" s="67" t="s">
        <v>47</v>
      </c>
      <c r="J30" s="68">
        <v>17.229166666666668</v>
      </c>
      <c r="K30" s="68">
        <v>17.229166666666668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9"/>
      <c r="T30" s="70" t="s">
        <v>29</v>
      </c>
      <c r="U30" s="71"/>
      <c r="V30" s="72"/>
      <c r="W30" s="70"/>
      <c r="X30" s="71"/>
    </row>
    <row r="31" spans="1:24" x14ac:dyDescent="0.25">
      <c r="A31" s="62">
        <v>6</v>
      </c>
      <c r="B31" s="63" t="s">
        <v>53</v>
      </c>
      <c r="C31" s="64">
        <v>43359</v>
      </c>
      <c r="D31" s="65">
        <v>0.39583333333333331</v>
      </c>
      <c r="E31" s="66">
        <v>3095</v>
      </c>
      <c r="F31" s="64">
        <v>43375</v>
      </c>
      <c r="G31" s="65">
        <v>0.44444444444444442</v>
      </c>
      <c r="H31" s="66">
        <v>3314.8</v>
      </c>
      <c r="I31" s="67">
        <v>219.80000000000018</v>
      </c>
      <c r="J31" s="68" t="s">
        <v>47</v>
      </c>
      <c r="K31" s="68" t="s">
        <v>47</v>
      </c>
      <c r="L31" s="68" t="s">
        <v>47</v>
      </c>
      <c r="M31" s="68" t="s">
        <v>47</v>
      </c>
      <c r="N31" s="68" t="s">
        <v>47</v>
      </c>
      <c r="O31" s="68" t="s">
        <v>47</v>
      </c>
      <c r="P31" s="68" t="s">
        <v>47</v>
      </c>
      <c r="Q31" s="68" t="s">
        <v>47</v>
      </c>
      <c r="R31" s="68" t="s">
        <v>47</v>
      </c>
      <c r="S31" s="69"/>
      <c r="T31" s="70" t="s">
        <v>30</v>
      </c>
      <c r="U31" s="71"/>
      <c r="V31" s="72"/>
      <c r="W31" s="70"/>
      <c r="X31" s="71"/>
    </row>
    <row r="32" spans="1:24" outlineLevel="1" x14ac:dyDescent="0.25">
      <c r="A32" s="62" t="s">
        <v>47</v>
      </c>
      <c r="B32" s="73" t="s">
        <v>7</v>
      </c>
      <c r="C32" s="64" t="s">
        <v>47</v>
      </c>
      <c r="D32" s="65" t="s">
        <v>47</v>
      </c>
      <c r="E32" s="66" t="s">
        <v>47</v>
      </c>
      <c r="F32" s="64" t="s">
        <v>47</v>
      </c>
      <c r="G32" s="65" t="s">
        <v>47</v>
      </c>
      <c r="H32" s="66" t="s">
        <v>47</v>
      </c>
      <c r="I32" s="67" t="s">
        <v>47</v>
      </c>
      <c r="J32" s="68">
        <v>0</v>
      </c>
      <c r="K32" s="68">
        <v>0</v>
      </c>
      <c r="L32" s="68">
        <v>0</v>
      </c>
      <c r="M32" s="68">
        <v>0</v>
      </c>
      <c r="N32" s="68">
        <v>11.78125</v>
      </c>
      <c r="O32" s="68">
        <v>11.78125</v>
      </c>
      <c r="P32" s="68">
        <v>0</v>
      </c>
      <c r="Q32" s="68">
        <v>0</v>
      </c>
      <c r="R32" s="68">
        <v>0</v>
      </c>
      <c r="S32" s="69"/>
      <c r="T32" s="70"/>
      <c r="U32" s="71"/>
      <c r="V32" s="72"/>
      <c r="W32" s="70"/>
      <c r="X32" s="71"/>
    </row>
    <row r="33" spans="1:24" s="83" customFormat="1" outlineLevel="1" x14ac:dyDescent="0.25">
      <c r="A33" s="74" t="s">
        <v>47</v>
      </c>
      <c r="B33" s="75" t="s">
        <v>48</v>
      </c>
      <c r="C33" s="76" t="s">
        <v>47</v>
      </c>
      <c r="D33" s="76" t="s">
        <v>47</v>
      </c>
      <c r="E33" s="76" t="s">
        <v>47</v>
      </c>
      <c r="F33" s="76" t="s">
        <v>47</v>
      </c>
      <c r="G33" s="77" t="s">
        <v>47</v>
      </c>
      <c r="H33" s="77" t="s">
        <v>47</v>
      </c>
      <c r="I33" s="67" t="s">
        <v>47</v>
      </c>
      <c r="J33" s="78">
        <v>0</v>
      </c>
      <c r="K33" s="78">
        <v>0</v>
      </c>
      <c r="L33" s="78">
        <v>0</v>
      </c>
      <c r="M33" s="78">
        <v>0</v>
      </c>
      <c r="N33" s="78">
        <v>219.80000000000018</v>
      </c>
      <c r="O33" s="78">
        <v>219.80000000000018</v>
      </c>
      <c r="P33" s="78">
        <v>0</v>
      </c>
      <c r="Q33" s="78">
        <v>0</v>
      </c>
      <c r="R33" s="78">
        <v>0</v>
      </c>
      <c r="S33" s="79"/>
      <c r="T33" s="80"/>
      <c r="U33" s="81"/>
      <c r="V33" s="82"/>
      <c r="W33" s="80" t="s">
        <v>31</v>
      </c>
      <c r="X33" s="81"/>
    </row>
    <row r="34" spans="1:24" outlineLevel="1" x14ac:dyDescent="0.25">
      <c r="A34" s="62" t="s">
        <v>47</v>
      </c>
      <c r="B34" s="73" t="s">
        <v>49</v>
      </c>
      <c r="C34" s="64" t="s">
        <v>47</v>
      </c>
      <c r="D34" s="65" t="s">
        <v>47</v>
      </c>
      <c r="E34" s="66" t="s">
        <v>47</v>
      </c>
      <c r="F34" s="64" t="s">
        <v>47</v>
      </c>
      <c r="G34" s="65" t="s">
        <v>47</v>
      </c>
      <c r="H34" s="66" t="s">
        <v>47</v>
      </c>
      <c r="I34" s="67" t="s">
        <v>47</v>
      </c>
      <c r="J34" s="68">
        <v>0</v>
      </c>
      <c r="K34" s="68">
        <v>0</v>
      </c>
      <c r="L34" s="68">
        <v>0</v>
      </c>
      <c r="M34" s="68">
        <v>0</v>
      </c>
      <c r="N34" s="68">
        <v>22.243055555555557</v>
      </c>
      <c r="O34" s="68">
        <v>22.243055555555557</v>
      </c>
      <c r="P34" s="68">
        <v>0</v>
      </c>
      <c r="Q34" s="68">
        <v>0</v>
      </c>
      <c r="R34" s="68">
        <v>0</v>
      </c>
      <c r="S34" s="69"/>
      <c r="T34" s="70"/>
      <c r="U34" s="71"/>
      <c r="V34" s="72"/>
      <c r="W34" s="70" t="s">
        <v>32</v>
      </c>
      <c r="X34" s="71"/>
    </row>
    <row r="35" spans="1:24" x14ac:dyDescent="0.25">
      <c r="A35" s="62">
        <v>7</v>
      </c>
      <c r="B35" s="63" t="s">
        <v>54</v>
      </c>
      <c r="C35" s="64">
        <v>43389</v>
      </c>
      <c r="D35" s="65">
        <v>0.34583333333333338</v>
      </c>
      <c r="E35" s="66">
        <v>2055.4</v>
      </c>
      <c r="F35" s="64">
        <v>43398</v>
      </c>
      <c r="G35" s="65">
        <v>0.16666666666666666</v>
      </c>
      <c r="H35" s="66">
        <v>2163.5</v>
      </c>
      <c r="I35" s="67">
        <v>108.09999999999991</v>
      </c>
      <c r="J35" s="68" t="s">
        <v>47</v>
      </c>
      <c r="K35" s="68" t="s">
        <v>47</v>
      </c>
      <c r="L35" s="68" t="s">
        <v>47</v>
      </c>
      <c r="M35" s="68" t="s">
        <v>47</v>
      </c>
      <c r="N35" s="68" t="s">
        <v>47</v>
      </c>
      <c r="O35" s="68" t="s">
        <v>47</v>
      </c>
      <c r="P35" s="68" t="s">
        <v>47</v>
      </c>
      <c r="Q35" s="68" t="s">
        <v>47</v>
      </c>
      <c r="R35" s="68" t="s">
        <v>47</v>
      </c>
      <c r="S35" s="69"/>
      <c r="T35" s="70"/>
      <c r="U35" s="71"/>
      <c r="V35" s="72"/>
      <c r="W35" s="70"/>
      <c r="X35" s="71"/>
    </row>
    <row r="36" spans="1:24" outlineLevel="1" x14ac:dyDescent="0.25">
      <c r="A36" s="62" t="s">
        <v>47</v>
      </c>
      <c r="B36" s="73" t="s">
        <v>7</v>
      </c>
      <c r="C36" s="64" t="s">
        <v>47</v>
      </c>
      <c r="D36" s="65" t="s">
        <v>47</v>
      </c>
      <c r="E36" s="66" t="s">
        <v>47</v>
      </c>
      <c r="F36" s="64" t="s">
        <v>47</v>
      </c>
      <c r="G36" s="65" t="s">
        <v>47</v>
      </c>
      <c r="H36" s="66" t="s">
        <v>47</v>
      </c>
      <c r="I36" s="67" t="s">
        <v>47</v>
      </c>
      <c r="J36" s="68">
        <v>0</v>
      </c>
      <c r="K36" s="68">
        <v>0</v>
      </c>
      <c r="L36" s="68">
        <v>0</v>
      </c>
      <c r="M36" s="68">
        <v>0</v>
      </c>
      <c r="N36" s="68">
        <v>4.7638888888888884</v>
      </c>
      <c r="O36" s="68">
        <v>4.7638888888888884</v>
      </c>
      <c r="P36" s="68">
        <v>0</v>
      </c>
      <c r="Q36" s="68">
        <v>0</v>
      </c>
      <c r="R36" s="68">
        <v>0</v>
      </c>
      <c r="S36" s="69" t="s">
        <v>33</v>
      </c>
      <c r="T36" s="70"/>
      <c r="U36" s="71"/>
      <c r="V36" s="72" t="s">
        <v>34</v>
      </c>
      <c r="W36" s="70"/>
      <c r="X36" s="71"/>
    </row>
    <row r="37" spans="1:24" s="83" customFormat="1" outlineLevel="1" x14ac:dyDescent="0.25">
      <c r="A37" s="74" t="s">
        <v>47</v>
      </c>
      <c r="B37" s="75" t="s">
        <v>48</v>
      </c>
      <c r="C37" s="76" t="s">
        <v>47</v>
      </c>
      <c r="D37" s="76" t="s">
        <v>47</v>
      </c>
      <c r="E37" s="76" t="s">
        <v>47</v>
      </c>
      <c r="F37" s="76" t="s">
        <v>47</v>
      </c>
      <c r="G37" s="77" t="s">
        <v>47</v>
      </c>
      <c r="H37" s="77" t="s">
        <v>47</v>
      </c>
      <c r="I37" s="67" t="s">
        <v>47</v>
      </c>
      <c r="J37" s="78">
        <v>0</v>
      </c>
      <c r="K37" s="78">
        <v>0</v>
      </c>
      <c r="L37" s="78">
        <v>0</v>
      </c>
      <c r="M37" s="78">
        <v>0</v>
      </c>
      <c r="N37" s="78">
        <v>108.09999999999991</v>
      </c>
      <c r="O37" s="78">
        <v>108.09999999999991</v>
      </c>
      <c r="P37" s="78">
        <v>0</v>
      </c>
      <c r="Q37" s="78">
        <v>0</v>
      </c>
      <c r="R37" s="78">
        <v>0</v>
      </c>
      <c r="S37" s="79" t="s">
        <v>35</v>
      </c>
      <c r="T37" s="80"/>
      <c r="U37" s="81"/>
      <c r="V37" s="82" t="s">
        <v>36</v>
      </c>
      <c r="W37" s="80"/>
      <c r="X37" s="81"/>
    </row>
    <row r="38" spans="1:24" outlineLevel="1" x14ac:dyDescent="0.25">
      <c r="A38" s="62" t="s">
        <v>47</v>
      </c>
      <c r="B38" s="73" t="s">
        <v>49</v>
      </c>
      <c r="C38" s="64" t="s">
        <v>47</v>
      </c>
      <c r="D38" s="65" t="s">
        <v>47</v>
      </c>
      <c r="E38" s="66" t="s">
        <v>47</v>
      </c>
      <c r="F38" s="64" t="s">
        <v>47</v>
      </c>
      <c r="G38" s="65" t="s">
        <v>47</v>
      </c>
      <c r="H38" s="66" t="s">
        <v>47</v>
      </c>
      <c r="I38" s="67" t="s">
        <v>47</v>
      </c>
      <c r="J38" s="68">
        <v>0</v>
      </c>
      <c r="K38" s="68">
        <v>0</v>
      </c>
      <c r="L38" s="68">
        <v>0</v>
      </c>
      <c r="M38" s="68">
        <v>0</v>
      </c>
      <c r="N38" s="68">
        <v>9.125</v>
      </c>
      <c r="O38" s="68">
        <v>9.125</v>
      </c>
      <c r="P38" s="68">
        <v>0</v>
      </c>
      <c r="Q38" s="68">
        <v>0</v>
      </c>
      <c r="R38" s="68">
        <v>0</v>
      </c>
      <c r="S38" s="69" t="s">
        <v>37</v>
      </c>
      <c r="T38" s="70"/>
      <c r="U38" s="71"/>
      <c r="V38" s="72" t="s">
        <v>38</v>
      </c>
      <c r="W38" s="70"/>
      <c r="X38" s="71"/>
    </row>
    <row r="39" spans="1:24" x14ac:dyDescent="0.25">
      <c r="A39" s="62">
        <v>8</v>
      </c>
      <c r="B39" s="63" t="s">
        <v>55</v>
      </c>
      <c r="C39" s="64">
        <v>43393</v>
      </c>
      <c r="D39" s="65">
        <v>0.33333333333333331</v>
      </c>
      <c r="E39" s="66">
        <v>3380</v>
      </c>
      <c r="F39" s="64">
        <v>43402</v>
      </c>
      <c r="G39" s="65">
        <v>0.33333333333333331</v>
      </c>
      <c r="H39" s="66">
        <v>3521.7</v>
      </c>
      <c r="I39" s="67">
        <v>141.69999999999982</v>
      </c>
      <c r="J39" s="68" t="s">
        <v>47</v>
      </c>
      <c r="K39" s="68" t="s">
        <v>47</v>
      </c>
      <c r="L39" s="68" t="s">
        <v>47</v>
      </c>
      <c r="M39" s="68" t="s">
        <v>47</v>
      </c>
      <c r="N39" s="68" t="s">
        <v>47</v>
      </c>
      <c r="O39" s="68" t="s">
        <v>47</v>
      </c>
      <c r="P39" s="68" t="s">
        <v>47</v>
      </c>
      <c r="Q39" s="68" t="s">
        <v>47</v>
      </c>
      <c r="R39" s="68" t="s">
        <v>47</v>
      </c>
      <c r="S39" s="69"/>
      <c r="T39" s="70"/>
      <c r="U39" s="71"/>
      <c r="V39" s="72"/>
      <c r="W39" s="70"/>
      <c r="X39" s="71"/>
    </row>
    <row r="40" spans="1:24" outlineLevel="1" x14ac:dyDescent="0.25">
      <c r="A40" s="62" t="s">
        <v>47</v>
      </c>
      <c r="B40" s="73" t="s">
        <v>7</v>
      </c>
      <c r="C40" s="64" t="s">
        <v>47</v>
      </c>
      <c r="D40" s="65" t="s">
        <v>47</v>
      </c>
      <c r="E40" s="66" t="s">
        <v>47</v>
      </c>
      <c r="F40" s="64" t="s">
        <v>47</v>
      </c>
      <c r="G40" s="65" t="s">
        <v>47</v>
      </c>
      <c r="H40" s="66" t="s">
        <v>47</v>
      </c>
      <c r="I40" s="67" t="s">
        <v>47</v>
      </c>
      <c r="J40" s="68">
        <v>5.770833333333333</v>
      </c>
      <c r="K40" s="68">
        <v>5.770833333333333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9"/>
      <c r="T40" s="70"/>
      <c r="U40" s="71"/>
      <c r="V40" s="72"/>
      <c r="W40" s="70"/>
      <c r="X40" s="71"/>
    </row>
    <row r="41" spans="1:24" s="83" customFormat="1" outlineLevel="1" x14ac:dyDescent="0.25">
      <c r="A41" s="74" t="s">
        <v>47</v>
      </c>
      <c r="B41" s="75" t="s">
        <v>48</v>
      </c>
      <c r="C41" s="76" t="s">
        <v>47</v>
      </c>
      <c r="D41" s="76" t="s">
        <v>47</v>
      </c>
      <c r="E41" s="76" t="s">
        <v>47</v>
      </c>
      <c r="F41" s="76" t="s">
        <v>47</v>
      </c>
      <c r="G41" s="77" t="s">
        <v>47</v>
      </c>
      <c r="H41" s="77" t="s">
        <v>47</v>
      </c>
      <c r="I41" s="67" t="s">
        <v>47</v>
      </c>
      <c r="J41" s="78">
        <v>141.69999999999982</v>
      </c>
      <c r="K41" s="78">
        <v>141.69999999999982</v>
      </c>
      <c r="L41" s="78">
        <v>0</v>
      </c>
      <c r="M41" s="78">
        <v>0</v>
      </c>
      <c r="N41" s="78">
        <v>0</v>
      </c>
      <c r="O41" s="78">
        <v>0</v>
      </c>
      <c r="P41" s="78">
        <v>0</v>
      </c>
      <c r="Q41" s="78">
        <v>0</v>
      </c>
      <c r="R41" s="78">
        <v>0</v>
      </c>
      <c r="S41" s="79"/>
      <c r="T41" s="80"/>
      <c r="U41" s="81"/>
      <c r="V41" s="82"/>
      <c r="W41" s="80"/>
      <c r="X41" s="81"/>
    </row>
    <row r="42" spans="1:24" outlineLevel="1" x14ac:dyDescent="0.25">
      <c r="A42" s="62" t="s">
        <v>47</v>
      </c>
      <c r="B42" s="73" t="s">
        <v>49</v>
      </c>
      <c r="C42" s="64" t="s">
        <v>47</v>
      </c>
      <c r="D42" s="65" t="s">
        <v>47</v>
      </c>
      <c r="E42" s="66" t="s">
        <v>47</v>
      </c>
      <c r="F42" s="64" t="s">
        <v>47</v>
      </c>
      <c r="G42" s="65" t="s">
        <v>47</v>
      </c>
      <c r="H42" s="66" t="s">
        <v>47</v>
      </c>
      <c r="I42" s="67" t="s">
        <v>47</v>
      </c>
      <c r="J42" s="68">
        <v>8.0833333333333339</v>
      </c>
      <c r="K42" s="68">
        <v>8.0833333333333339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9"/>
      <c r="T42" s="70"/>
      <c r="U42" s="71"/>
      <c r="V42" s="72"/>
      <c r="W42" s="70"/>
      <c r="X42" s="71"/>
    </row>
    <row r="43" spans="1:24" x14ac:dyDescent="0.25">
      <c r="A43" s="62">
        <v>9</v>
      </c>
      <c r="B43" s="63" t="s">
        <v>56</v>
      </c>
      <c r="C43" s="64">
        <v>43407</v>
      </c>
      <c r="D43" s="65">
        <v>0.33333333333333331</v>
      </c>
      <c r="E43" s="66">
        <v>3073</v>
      </c>
      <c r="F43" s="64">
        <v>43418</v>
      </c>
      <c r="G43" s="65">
        <v>0</v>
      </c>
      <c r="H43" s="66">
        <v>3296</v>
      </c>
      <c r="I43" s="67">
        <v>223</v>
      </c>
      <c r="J43" s="68" t="s">
        <v>47</v>
      </c>
      <c r="K43" s="68" t="s">
        <v>47</v>
      </c>
      <c r="L43" s="68" t="s">
        <v>47</v>
      </c>
      <c r="M43" s="68" t="s">
        <v>47</v>
      </c>
      <c r="N43" s="68" t="s">
        <v>47</v>
      </c>
      <c r="O43" s="68" t="s">
        <v>47</v>
      </c>
      <c r="P43" s="68" t="s">
        <v>47</v>
      </c>
      <c r="Q43" s="68" t="s">
        <v>47</v>
      </c>
      <c r="R43" s="68" t="s">
        <v>47</v>
      </c>
      <c r="S43" s="69"/>
      <c r="T43" s="70"/>
      <c r="U43" s="71"/>
      <c r="V43" s="72"/>
      <c r="W43" s="70"/>
      <c r="X43" s="71"/>
    </row>
    <row r="44" spans="1:24" outlineLevel="1" x14ac:dyDescent="0.25">
      <c r="A44" s="62" t="s">
        <v>47</v>
      </c>
      <c r="B44" s="73" t="s">
        <v>7</v>
      </c>
      <c r="C44" s="64" t="s">
        <v>47</v>
      </c>
      <c r="D44" s="65" t="s">
        <v>47</v>
      </c>
      <c r="E44" s="66" t="s">
        <v>47</v>
      </c>
      <c r="F44" s="64" t="s">
        <v>47</v>
      </c>
      <c r="G44" s="65" t="s">
        <v>47</v>
      </c>
      <c r="H44" s="66" t="s">
        <v>47</v>
      </c>
      <c r="I44" s="67" t="s">
        <v>47</v>
      </c>
      <c r="J44" s="68">
        <v>0</v>
      </c>
      <c r="K44" s="68">
        <v>6.6486111111111112</v>
      </c>
      <c r="L44" s="68">
        <v>6.6486111111111112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9"/>
      <c r="T44" s="70"/>
      <c r="U44" s="71"/>
      <c r="V44" s="72"/>
      <c r="W44" s="70"/>
      <c r="X44" s="71"/>
    </row>
    <row r="45" spans="1:24" s="83" customFormat="1" outlineLevel="1" x14ac:dyDescent="0.25">
      <c r="A45" s="74" t="s">
        <v>47</v>
      </c>
      <c r="B45" s="75" t="s">
        <v>48</v>
      </c>
      <c r="C45" s="76" t="s">
        <v>47</v>
      </c>
      <c r="D45" s="76" t="s">
        <v>47</v>
      </c>
      <c r="E45" s="76" t="s">
        <v>47</v>
      </c>
      <c r="F45" s="76" t="s">
        <v>47</v>
      </c>
      <c r="G45" s="77" t="s">
        <v>47</v>
      </c>
      <c r="H45" s="77" t="s">
        <v>47</v>
      </c>
      <c r="I45" s="67" t="s">
        <v>47</v>
      </c>
      <c r="J45" s="78">
        <v>0</v>
      </c>
      <c r="K45" s="78">
        <v>223</v>
      </c>
      <c r="L45" s="78">
        <v>223</v>
      </c>
      <c r="M45" s="78">
        <v>0</v>
      </c>
      <c r="N45" s="78">
        <v>0</v>
      </c>
      <c r="O45" s="78">
        <v>0</v>
      </c>
      <c r="P45" s="78">
        <v>0</v>
      </c>
      <c r="Q45" s="78">
        <v>0</v>
      </c>
      <c r="R45" s="78">
        <v>0</v>
      </c>
      <c r="S45" s="79"/>
      <c r="T45" s="80"/>
      <c r="U45" s="81"/>
      <c r="V45" s="82"/>
      <c r="W45" s="80"/>
      <c r="X45" s="81"/>
    </row>
    <row r="46" spans="1:24" outlineLevel="1" x14ac:dyDescent="0.25">
      <c r="A46" s="62" t="s">
        <v>47</v>
      </c>
      <c r="B46" s="73" t="s">
        <v>49</v>
      </c>
      <c r="C46" s="64" t="s">
        <v>47</v>
      </c>
      <c r="D46" s="65" t="s">
        <v>47</v>
      </c>
      <c r="E46" s="66" t="s">
        <v>47</v>
      </c>
      <c r="F46" s="64" t="s">
        <v>47</v>
      </c>
      <c r="G46" s="65" t="s">
        <v>47</v>
      </c>
      <c r="H46" s="66" t="s">
        <v>47</v>
      </c>
      <c r="I46" s="67" t="s">
        <v>47</v>
      </c>
      <c r="J46" s="68">
        <v>0</v>
      </c>
      <c r="K46" s="68">
        <v>9.8958333333333339</v>
      </c>
      <c r="L46" s="68">
        <v>9.8958333333333339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9"/>
      <c r="T46" s="70"/>
      <c r="U46" s="71"/>
      <c r="V46" s="72"/>
      <c r="W46" s="70"/>
      <c r="X46" s="71"/>
    </row>
    <row r="47" spans="1:24" x14ac:dyDescent="0.25">
      <c r="A47" s="62">
        <v>10</v>
      </c>
      <c r="B47" s="63" t="s">
        <v>57</v>
      </c>
      <c r="C47" s="64">
        <v>43432</v>
      </c>
      <c r="D47" s="65">
        <v>0.33333333333333331</v>
      </c>
      <c r="E47" s="66">
        <v>3545</v>
      </c>
      <c r="F47" s="64">
        <v>43447</v>
      </c>
      <c r="G47" s="65">
        <v>0.53125</v>
      </c>
      <c r="H47" s="66">
        <v>3623.1</v>
      </c>
      <c r="I47" s="67">
        <v>78.099999999999909</v>
      </c>
      <c r="J47" s="68" t="s">
        <v>47</v>
      </c>
      <c r="K47" s="68" t="s">
        <v>47</v>
      </c>
      <c r="L47" s="68" t="s">
        <v>47</v>
      </c>
      <c r="M47" s="68" t="s">
        <v>47</v>
      </c>
      <c r="N47" s="68" t="s">
        <v>47</v>
      </c>
      <c r="O47" s="68" t="s">
        <v>47</v>
      </c>
      <c r="P47" s="68" t="s">
        <v>47</v>
      </c>
      <c r="Q47" s="68" t="s">
        <v>47</v>
      </c>
      <c r="R47" s="68" t="s">
        <v>47</v>
      </c>
      <c r="S47" s="69"/>
      <c r="T47" s="70"/>
      <c r="U47" s="71"/>
      <c r="V47" s="72"/>
      <c r="W47" s="70"/>
      <c r="X47" s="71"/>
    </row>
    <row r="48" spans="1:24" outlineLevel="1" x14ac:dyDescent="0.25">
      <c r="A48" s="62" t="s">
        <v>47</v>
      </c>
      <c r="B48" s="73" t="s">
        <v>7</v>
      </c>
      <c r="C48" s="64" t="s">
        <v>47</v>
      </c>
      <c r="D48" s="65" t="s">
        <v>47</v>
      </c>
      <c r="E48" s="66" t="s">
        <v>47</v>
      </c>
      <c r="F48" s="64" t="s">
        <v>47</v>
      </c>
      <c r="G48" s="65" t="s">
        <v>47</v>
      </c>
      <c r="H48" s="66" t="s">
        <v>47</v>
      </c>
      <c r="I48" s="67" t="s">
        <v>47</v>
      </c>
      <c r="J48" s="68">
        <v>0</v>
      </c>
      <c r="K48" s="68">
        <v>0</v>
      </c>
      <c r="L48" s="68">
        <v>0</v>
      </c>
      <c r="M48" s="68">
        <v>0</v>
      </c>
      <c r="N48" s="68">
        <v>8.7430555555555554</v>
      </c>
      <c r="O48" s="68">
        <v>8.7430555555555554</v>
      </c>
      <c r="P48" s="68">
        <v>0</v>
      </c>
      <c r="Q48" s="68">
        <v>0</v>
      </c>
      <c r="R48" s="68">
        <v>0</v>
      </c>
      <c r="S48" s="69"/>
      <c r="T48" s="70"/>
      <c r="U48" s="71"/>
      <c r="V48" s="72"/>
      <c r="W48" s="70"/>
      <c r="X48" s="71"/>
    </row>
    <row r="49" spans="1:24" s="83" customFormat="1" outlineLevel="1" x14ac:dyDescent="0.25">
      <c r="A49" s="74" t="s">
        <v>47</v>
      </c>
      <c r="B49" s="75" t="s">
        <v>48</v>
      </c>
      <c r="C49" s="76" t="s">
        <v>47</v>
      </c>
      <c r="D49" s="76" t="s">
        <v>47</v>
      </c>
      <c r="E49" s="76" t="s">
        <v>47</v>
      </c>
      <c r="F49" s="76" t="s">
        <v>47</v>
      </c>
      <c r="G49" s="77" t="s">
        <v>47</v>
      </c>
      <c r="H49" s="77" t="s">
        <v>47</v>
      </c>
      <c r="I49" s="67" t="s">
        <v>47</v>
      </c>
      <c r="J49" s="78">
        <v>0</v>
      </c>
      <c r="K49" s="78">
        <v>0</v>
      </c>
      <c r="L49" s="78">
        <v>0</v>
      </c>
      <c r="M49" s="78">
        <v>0</v>
      </c>
      <c r="N49" s="78">
        <v>78.099999999999909</v>
      </c>
      <c r="O49" s="78">
        <v>78.099999999999909</v>
      </c>
      <c r="P49" s="78">
        <v>0</v>
      </c>
      <c r="Q49" s="78">
        <v>0</v>
      </c>
      <c r="R49" s="78">
        <v>0</v>
      </c>
      <c r="S49" s="79"/>
      <c r="T49" s="80"/>
      <c r="U49" s="81"/>
      <c r="V49" s="82"/>
      <c r="W49" s="80"/>
      <c r="X49" s="81"/>
    </row>
    <row r="50" spans="1:24" outlineLevel="1" x14ac:dyDescent="0.25">
      <c r="A50" s="62" t="s">
        <v>47</v>
      </c>
      <c r="B50" s="73" t="s">
        <v>49</v>
      </c>
      <c r="C50" s="64" t="s">
        <v>47</v>
      </c>
      <c r="D50" s="65" t="s">
        <v>47</v>
      </c>
      <c r="E50" s="66" t="s">
        <v>47</v>
      </c>
      <c r="F50" s="64" t="s">
        <v>47</v>
      </c>
      <c r="G50" s="65" t="s">
        <v>47</v>
      </c>
      <c r="H50" s="66" t="s">
        <v>47</v>
      </c>
      <c r="I50" s="67" t="s">
        <v>47</v>
      </c>
      <c r="J50" s="68">
        <v>0</v>
      </c>
      <c r="K50" s="68">
        <v>0</v>
      </c>
      <c r="L50" s="68">
        <v>0</v>
      </c>
      <c r="M50" s="68">
        <v>0</v>
      </c>
      <c r="N50" s="68">
        <v>15.076388888888888</v>
      </c>
      <c r="O50" s="68">
        <v>15.076388888888888</v>
      </c>
      <c r="P50" s="68">
        <v>0</v>
      </c>
      <c r="Q50" s="68">
        <v>0</v>
      </c>
      <c r="R50" s="68">
        <v>0</v>
      </c>
      <c r="S50" s="69"/>
      <c r="T50" s="70"/>
      <c r="U50" s="71"/>
      <c r="V50" s="72"/>
      <c r="W50" s="70"/>
      <c r="X50" s="71"/>
    </row>
    <row r="51" spans="1:24" x14ac:dyDescent="0.25">
      <c r="A51" s="62">
        <v>11</v>
      </c>
      <c r="B51" s="63" t="s">
        <v>58</v>
      </c>
      <c r="C51" s="64">
        <v>43428</v>
      </c>
      <c r="D51" s="65">
        <v>0.33333333333333331</v>
      </c>
      <c r="E51" s="66">
        <v>4005.6</v>
      </c>
      <c r="F51" s="64">
        <v>43436</v>
      </c>
      <c r="G51" s="65">
        <v>0.33333333333333331</v>
      </c>
      <c r="H51" s="66">
        <v>4161.5</v>
      </c>
      <c r="I51" s="67">
        <v>155.90000000000009</v>
      </c>
      <c r="J51" s="68" t="s">
        <v>47</v>
      </c>
      <c r="K51" s="68" t="s">
        <v>47</v>
      </c>
      <c r="L51" s="68" t="s">
        <v>47</v>
      </c>
      <c r="M51" s="68" t="s">
        <v>47</v>
      </c>
      <c r="N51" s="68" t="s">
        <v>47</v>
      </c>
      <c r="O51" s="68" t="s">
        <v>47</v>
      </c>
      <c r="P51" s="68" t="s">
        <v>47</v>
      </c>
      <c r="Q51" s="68" t="s">
        <v>47</v>
      </c>
      <c r="R51" s="68" t="s">
        <v>47</v>
      </c>
      <c r="S51" s="69"/>
      <c r="T51" s="70"/>
      <c r="U51" s="71"/>
      <c r="V51" s="72"/>
      <c r="W51" s="70"/>
      <c r="X51" s="71"/>
    </row>
    <row r="52" spans="1:24" outlineLevel="1" x14ac:dyDescent="0.25">
      <c r="A52" s="62" t="s">
        <v>47</v>
      </c>
      <c r="B52" s="73" t="s">
        <v>7</v>
      </c>
      <c r="C52" s="64" t="s">
        <v>47</v>
      </c>
      <c r="D52" s="65" t="s">
        <v>47</v>
      </c>
      <c r="E52" s="66" t="s">
        <v>47</v>
      </c>
      <c r="F52" s="64" t="s">
        <v>47</v>
      </c>
      <c r="G52" s="65" t="s">
        <v>47</v>
      </c>
      <c r="H52" s="66" t="s">
        <v>47</v>
      </c>
      <c r="I52" s="67" t="s">
        <v>47</v>
      </c>
      <c r="J52" s="68">
        <v>0</v>
      </c>
      <c r="K52" s="68">
        <v>3.223611111111111</v>
      </c>
      <c r="L52" s="68">
        <v>3.223611111111111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9"/>
      <c r="T52" s="70"/>
      <c r="U52" s="71"/>
      <c r="V52" s="72"/>
      <c r="W52" s="70"/>
      <c r="X52" s="71"/>
    </row>
    <row r="53" spans="1:24" s="83" customFormat="1" outlineLevel="1" x14ac:dyDescent="0.25">
      <c r="A53" s="74" t="s">
        <v>47</v>
      </c>
      <c r="B53" s="75" t="s">
        <v>48</v>
      </c>
      <c r="C53" s="76" t="s">
        <v>47</v>
      </c>
      <c r="D53" s="76" t="s">
        <v>47</v>
      </c>
      <c r="E53" s="76" t="s">
        <v>47</v>
      </c>
      <c r="F53" s="76" t="s">
        <v>47</v>
      </c>
      <c r="G53" s="77" t="s">
        <v>47</v>
      </c>
      <c r="H53" s="77" t="s">
        <v>47</v>
      </c>
      <c r="I53" s="67" t="s">
        <v>47</v>
      </c>
      <c r="J53" s="78">
        <v>0</v>
      </c>
      <c r="K53" s="78">
        <v>155.90000000000009</v>
      </c>
      <c r="L53" s="78">
        <v>155.90000000000009</v>
      </c>
      <c r="M53" s="78">
        <v>0</v>
      </c>
      <c r="N53" s="78">
        <v>0</v>
      </c>
      <c r="O53" s="78">
        <v>0</v>
      </c>
      <c r="P53" s="78">
        <v>0</v>
      </c>
      <c r="Q53" s="78">
        <v>0</v>
      </c>
      <c r="R53" s="78">
        <v>0</v>
      </c>
      <c r="S53" s="79"/>
      <c r="T53" s="80"/>
      <c r="U53" s="81"/>
      <c r="V53" s="82"/>
      <c r="W53" s="80"/>
      <c r="X53" s="81"/>
    </row>
    <row r="54" spans="1:24" outlineLevel="1" x14ac:dyDescent="0.25">
      <c r="A54" s="62" t="s">
        <v>47</v>
      </c>
      <c r="B54" s="73" t="s">
        <v>49</v>
      </c>
      <c r="C54" s="64" t="s">
        <v>47</v>
      </c>
      <c r="D54" s="65" t="s">
        <v>47</v>
      </c>
      <c r="E54" s="66" t="s">
        <v>47</v>
      </c>
      <c r="F54" s="64" t="s">
        <v>47</v>
      </c>
      <c r="G54" s="65" t="s">
        <v>47</v>
      </c>
      <c r="H54" s="66" t="s">
        <v>47</v>
      </c>
      <c r="I54" s="67" t="s">
        <v>47</v>
      </c>
      <c r="J54" s="68">
        <v>0</v>
      </c>
      <c r="K54" s="68">
        <v>10.1875</v>
      </c>
      <c r="L54" s="68">
        <v>10.1875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9"/>
      <c r="T54" s="70"/>
      <c r="U54" s="71"/>
      <c r="V54" s="72"/>
      <c r="W54" s="70"/>
      <c r="X54" s="71"/>
    </row>
    <row r="55" spans="1:24" x14ac:dyDescent="0.25">
      <c r="A55" s="62">
        <v>12</v>
      </c>
      <c r="B55" s="63" t="s">
        <v>59</v>
      </c>
      <c r="C55" s="64">
        <v>43471</v>
      </c>
      <c r="D55" s="65">
        <v>0.35416666666666669</v>
      </c>
      <c r="E55" s="66">
        <v>3400.7</v>
      </c>
      <c r="F55" s="64">
        <v>43490</v>
      </c>
      <c r="G55" s="65">
        <v>0.33333333333333331</v>
      </c>
      <c r="H55" s="66">
        <v>3663.8</v>
      </c>
      <c r="I55" s="67">
        <v>263.10000000000036</v>
      </c>
      <c r="J55" s="68" t="s">
        <v>47</v>
      </c>
      <c r="K55" s="68" t="s">
        <v>47</v>
      </c>
      <c r="L55" s="68" t="s">
        <v>47</v>
      </c>
      <c r="M55" s="68" t="s">
        <v>47</v>
      </c>
      <c r="N55" s="68" t="s">
        <v>47</v>
      </c>
      <c r="O55" s="68" t="s">
        <v>47</v>
      </c>
      <c r="P55" s="68" t="s">
        <v>47</v>
      </c>
      <c r="Q55" s="68" t="s">
        <v>47</v>
      </c>
      <c r="R55" s="68" t="s">
        <v>47</v>
      </c>
      <c r="S55" s="69"/>
      <c r="T55" s="70"/>
      <c r="U55" s="71"/>
      <c r="V55" s="72"/>
      <c r="W55" s="70"/>
      <c r="X55" s="71"/>
    </row>
    <row r="56" spans="1:24" outlineLevel="1" x14ac:dyDescent="0.25">
      <c r="A56" s="62" t="s">
        <v>47</v>
      </c>
      <c r="B56" s="73" t="s">
        <v>7</v>
      </c>
      <c r="C56" s="64" t="s">
        <v>47</v>
      </c>
      <c r="D56" s="65" t="s">
        <v>47</v>
      </c>
      <c r="E56" s="66" t="s">
        <v>47</v>
      </c>
      <c r="F56" s="64" t="s">
        <v>47</v>
      </c>
      <c r="G56" s="65" t="s">
        <v>47</v>
      </c>
      <c r="H56" s="66" t="s">
        <v>47</v>
      </c>
      <c r="I56" s="67" t="s">
        <v>47</v>
      </c>
      <c r="J56" s="68">
        <v>0</v>
      </c>
      <c r="K56" s="68">
        <v>8.3125</v>
      </c>
      <c r="L56" s="68">
        <v>8.3125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9"/>
      <c r="T56" s="70"/>
      <c r="U56" s="71"/>
      <c r="V56" s="72"/>
      <c r="W56" s="70"/>
      <c r="X56" s="71"/>
    </row>
    <row r="57" spans="1:24" s="83" customFormat="1" outlineLevel="1" x14ac:dyDescent="0.25">
      <c r="A57" s="74" t="s">
        <v>47</v>
      </c>
      <c r="B57" s="75" t="s">
        <v>48</v>
      </c>
      <c r="C57" s="76" t="s">
        <v>47</v>
      </c>
      <c r="D57" s="76" t="s">
        <v>47</v>
      </c>
      <c r="E57" s="76" t="s">
        <v>47</v>
      </c>
      <c r="F57" s="76" t="s">
        <v>47</v>
      </c>
      <c r="G57" s="77" t="s">
        <v>47</v>
      </c>
      <c r="H57" s="77" t="s">
        <v>47</v>
      </c>
      <c r="I57" s="67" t="s">
        <v>47</v>
      </c>
      <c r="J57" s="78">
        <v>0</v>
      </c>
      <c r="K57" s="78">
        <v>263.10000000000036</v>
      </c>
      <c r="L57" s="78">
        <v>263.10000000000036</v>
      </c>
      <c r="M57" s="78">
        <v>0</v>
      </c>
      <c r="N57" s="78">
        <v>0</v>
      </c>
      <c r="O57" s="78">
        <v>0</v>
      </c>
      <c r="P57" s="78">
        <v>0</v>
      </c>
      <c r="Q57" s="78">
        <v>0</v>
      </c>
      <c r="R57" s="78">
        <v>0</v>
      </c>
      <c r="S57" s="79"/>
      <c r="T57" s="80"/>
      <c r="U57" s="81"/>
      <c r="V57" s="82"/>
      <c r="W57" s="80"/>
      <c r="X57" s="81"/>
    </row>
    <row r="58" spans="1:24" outlineLevel="1" x14ac:dyDescent="0.25">
      <c r="A58" s="62" t="s">
        <v>47</v>
      </c>
      <c r="B58" s="73" t="s">
        <v>49</v>
      </c>
      <c r="C58" s="64" t="s">
        <v>47</v>
      </c>
      <c r="D58" s="65" t="s">
        <v>47</v>
      </c>
      <c r="E58" s="66" t="s">
        <v>47</v>
      </c>
      <c r="F58" s="64" t="s">
        <v>47</v>
      </c>
      <c r="G58" s="65" t="s">
        <v>47</v>
      </c>
      <c r="H58" s="66" t="s">
        <v>47</v>
      </c>
      <c r="I58" s="67" t="s">
        <v>47</v>
      </c>
      <c r="J58" s="68">
        <v>0</v>
      </c>
      <c r="K58" s="68">
        <v>15.6875</v>
      </c>
      <c r="L58" s="68">
        <v>15.6875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9"/>
      <c r="T58" s="70"/>
      <c r="U58" s="71"/>
      <c r="V58" s="72"/>
      <c r="W58" s="70"/>
      <c r="X58" s="71"/>
    </row>
    <row r="59" spans="1:24" x14ac:dyDescent="0.25">
      <c r="A59" s="62">
        <v>13</v>
      </c>
      <c r="B59" s="63" t="s">
        <v>60</v>
      </c>
      <c r="C59" s="64">
        <v>43469</v>
      </c>
      <c r="D59" s="65">
        <v>0.66666666666666663</v>
      </c>
      <c r="E59" s="66">
        <v>926</v>
      </c>
      <c r="F59" s="64">
        <v>43478</v>
      </c>
      <c r="G59" s="65">
        <v>0.625</v>
      </c>
      <c r="H59" s="66">
        <v>1342.9</v>
      </c>
      <c r="I59" s="67">
        <v>416.90000000000009</v>
      </c>
      <c r="J59" s="68" t="s">
        <v>47</v>
      </c>
      <c r="K59" s="68" t="s">
        <v>47</v>
      </c>
      <c r="L59" s="68" t="s">
        <v>47</v>
      </c>
      <c r="M59" s="68" t="s">
        <v>47</v>
      </c>
      <c r="N59" s="68" t="s">
        <v>47</v>
      </c>
      <c r="O59" s="68" t="s">
        <v>47</v>
      </c>
      <c r="P59" s="68" t="s">
        <v>47</v>
      </c>
      <c r="Q59" s="68" t="s">
        <v>47</v>
      </c>
      <c r="R59" s="68" t="s">
        <v>47</v>
      </c>
      <c r="S59" s="69"/>
      <c r="T59" s="70" t="s">
        <v>39</v>
      </c>
      <c r="U59" s="71"/>
      <c r="W59" s="70" t="s">
        <v>40</v>
      </c>
      <c r="X59" s="71"/>
    </row>
    <row r="60" spans="1:24" outlineLevel="1" x14ac:dyDescent="0.25">
      <c r="A60" s="62" t="s">
        <v>47</v>
      </c>
      <c r="B60" s="73" t="s">
        <v>7</v>
      </c>
      <c r="C60" s="64" t="s">
        <v>47</v>
      </c>
      <c r="D60" s="65" t="s">
        <v>47</v>
      </c>
      <c r="E60" s="66" t="s">
        <v>47</v>
      </c>
      <c r="F60" s="64" t="s">
        <v>47</v>
      </c>
      <c r="G60" s="65" t="s">
        <v>47</v>
      </c>
      <c r="H60" s="66" t="s">
        <v>47</v>
      </c>
      <c r="I60" s="67" t="s">
        <v>47</v>
      </c>
      <c r="J60" s="68">
        <v>0</v>
      </c>
      <c r="K60" s="68">
        <v>0</v>
      </c>
      <c r="L60" s="68">
        <v>0</v>
      </c>
      <c r="M60" s="68">
        <v>0</v>
      </c>
      <c r="N60" s="68">
        <v>5.0659722222222223</v>
      </c>
      <c r="O60" s="68">
        <v>5.0659722222222223</v>
      </c>
      <c r="P60" s="68">
        <v>0</v>
      </c>
      <c r="Q60" s="68">
        <v>0</v>
      </c>
      <c r="R60" s="68">
        <v>0</v>
      </c>
      <c r="S60" s="69"/>
      <c r="T60" s="80" t="s">
        <v>41</v>
      </c>
      <c r="U60" s="71"/>
      <c r="V60" s="72" t="s">
        <v>42</v>
      </c>
      <c r="W60" s="80" t="s">
        <v>43</v>
      </c>
      <c r="X60" s="71"/>
    </row>
    <row r="61" spans="1:24" s="83" customFormat="1" outlineLevel="1" x14ac:dyDescent="0.25">
      <c r="A61" s="74" t="s">
        <v>47</v>
      </c>
      <c r="B61" s="75" t="s">
        <v>48</v>
      </c>
      <c r="C61" s="76" t="s">
        <v>47</v>
      </c>
      <c r="D61" s="76" t="s">
        <v>47</v>
      </c>
      <c r="E61" s="76" t="s">
        <v>47</v>
      </c>
      <c r="F61" s="76" t="s">
        <v>47</v>
      </c>
      <c r="G61" s="77" t="s">
        <v>47</v>
      </c>
      <c r="H61" s="77" t="s">
        <v>47</v>
      </c>
      <c r="I61" s="67" t="s">
        <v>47</v>
      </c>
      <c r="J61" s="78">
        <v>0</v>
      </c>
      <c r="K61" s="78">
        <v>0</v>
      </c>
      <c r="L61" s="78">
        <v>0</v>
      </c>
      <c r="M61" s="78">
        <v>0</v>
      </c>
      <c r="N61" s="78">
        <v>416.90000000000009</v>
      </c>
      <c r="O61" s="78">
        <v>416.90000000000009</v>
      </c>
      <c r="P61" s="78">
        <v>0</v>
      </c>
      <c r="Q61" s="78">
        <v>0</v>
      </c>
      <c r="R61" s="78">
        <v>0</v>
      </c>
      <c r="S61" s="79"/>
      <c r="T61" s="70" t="s">
        <v>44</v>
      </c>
      <c r="U61" s="81"/>
      <c r="V61" s="82" t="s">
        <v>45</v>
      </c>
      <c r="W61" s="70" t="s">
        <v>31</v>
      </c>
      <c r="X61" s="81"/>
    </row>
    <row r="62" spans="1:24" outlineLevel="1" x14ac:dyDescent="0.25">
      <c r="A62" s="62" t="s">
        <v>47</v>
      </c>
      <c r="B62" s="73" t="s">
        <v>49</v>
      </c>
      <c r="C62" s="64" t="s">
        <v>47</v>
      </c>
      <c r="D62" s="65" t="s">
        <v>47</v>
      </c>
      <c r="E62" s="66" t="s">
        <v>47</v>
      </c>
      <c r="F62" s="64" t="s">
        <v>47</v>
      </c>
      <c r="G62" s="65" t="s">
        <v>47</v>
      </c>
      <c r="H62" s="66" t="s">
        <v>47</v>
      </c>
      <c r="I62" s="67" t="s">
        <v>47</v>
      </c>
      <c r="J62" s="68">
        <v>0</v>
      </c>
      <c r="K62" s="68">
        <v>0</v>
      </c>
      <c r="L62" s="68">
        <v>0</v>
      </c>
      <c r="M62" s="68">
        <v>0</v>
      </c>
      <c r="N62" s="68">
        <v>8.5416666666666661</v>
      </c>
      <c r="O62" s="68">
        <v>8.5416666666666661</v>
      </c>
      <c r="P62" s="68">
        <v>0</v>
      </c>
      <c r="Q62" s="68">
        <v>0</v>
      </c>
      <c r="R62" s="68">
        <v>0</v>
      </c>
      <c r="S62" s="69"/>
      <c r="U62" s="71"/>
      <c r="V62" s="72" t="s">
        <v>36</v>
      </c>
      <c r="X62" s="71"/>
    </row>
    <row r="63" spans="1:24" x14ac:dyDescent="0.25">
      <c r="A63" s="62">
        <v>14</v>
      </c>
      <c r="B63" s="63" t="s">
        <v>61</v>
      </c>
      <c r="C63" s="64">
        <v>43513</v>
      </c>
      <c r="D63" s="65">
        <v>0.5</v>
      </c>
      <c r="E63" s="66">
        <v>3522</v>
      </c>
      <c r="F63" s="64">
        <v>43518</v>
      </c>
      <c r="G63" s="65">
        <v>0.20833333333333334</v>
      </c>
      <c r="H63" s="66">
        <v>3561.1</v>
      </c>
      <c r="I63" s="67">
        <v>39.099999999999909</v>
      </c>
      <c r="J63" s="68" t="s">
        <v>47</v>
      </c>
      <c r="K63" s="68" t="s">
        <v>47</v>
      </c>
      <c r="L63" s="68" t="s">
        <v>47</v>
      </c>
      <c r="M63" s="68" t="s">
        <v>47</v>
      </c>
      <c r="N63" s="68" t="s">
        <v>47</v>
      </c>
      <c r="O63" s="68" t="s">
        <v>47</v>
      </c>
      <c r="P63" s="68" t="s">
        <v>47</v>
      </c>
      <c r="Q63" s="68" t="s">
        <v>47</v>
      </c>
      <c r="R63" s="68" t="s">
        <v>47</v>
      </c>
      <c r="S63" s="69"/>
      <c r="T63" s="70"/>
      <c r="U63" s="71"/>
      <c r="V63" s="72"/>
      <c r="W63" s="70"/>
      <c r="X63" s="71"/>
    </row>
    <row r="64" spans="1:24" outlineLevel="1" x14ac:dyDescent="0.25">
      <c r="A64" s="62" t="s">
        <v>47</v>
      </c>
      <c r="B64" s="73" t="s">
        <v>7</v>
      </c>
      <c r="C64" s="64" t="s">
        <v>47</v>
      </c>
      <c r="D64" s="65" t="s">
        <v>47</v>
      </c>
      <c r="E64" s="66" t="s">
        <v>47</v>
      </c>
      <c r="F64" s="64" t="s">
        <v>47</v>
      </c>
      <c r="G64" s="65" t="s">
        <v>47</v>
      </c>
      <c r="H64" s="66" t="s">
        <v>47</v>
      </c>
      <c r="I64" s="67" t="s">
        <v>47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5.1284722222222223</v>
      </c>
      <c r="P64" s="68">
        <v>2.7368055555555557</v>
      </c>
      <c r="Q64" s="68">
        <v>0</v>
      </c>
      <c r="R64" s="68">
        <v>2.7368055555555557</v>
      </c>
      <c r="S64" s="69"/>
      <c r="T64" s="70"/>
      <c r="U64" s="71"/>
      <c r="V64" s="72"/>
      <c r="W64" s="70"/>
      <c r="X64" s="71"/>
    </row>
    <row r="65" spans="1:24" s="83" customFormat="1" outlineLevel="1" x14ac:dyDescent="0.25">
      <c r="A65" s="74" t="s">
        <v>47</v>
      </c>
      <c r="B65" s="75" t="s">
        <v>48</v>
      </c>
      <c r="C65" s="76" t="s">
        <v>47</v>
      </c>
      <c r="D65" s="76" t="s">
        <v>47</v>
      </c>
      <c r="E65" s="76" t="s">
        <v>47</v>
      </c>
      <c r="F65" s="76" t="s">
        <v>47</v>
      </c>
      <c r="G65" s="77" t="s">
        <v>47</v>
      </c>
      <c r="H65" s="77" t="s">
        <v>47</v>
      </c>
      <c r="I65" s="67" t="s">
        <v>47</v>
      </c>
      <c r="J65" s="78">
        <v>0</v>
      </c>
      <c r="K65" s="78">
        <v>0</v>
      </c>
      <c r="L65" s="78">
        <v>0</v>
      </c>
      <c r="M65" s="78">
        <v>0</v>
      </c>
      <c r="N65" s="78">
        <v>0</v>
      </c>
      <c r="O65" s="78">
        <v>0</v>
      </c>
      <c r="P65" s="78">
        <v>39.099999999999909</v>
      </c>
      <c r="Q65" s="78">
        <v>0</v>
      </c>
      <c r="R65" s="78">
        <v>39.099999999999909</v>
      </c>
      <c r="S65" s="79"/>
      <c r="T65" s="80"/>
      <c r="U65" s="81"/>
      <c r="V65" s="82"/>
      <c r="W65" s="80"/>
      <c r="X65" s="81"/>
    </row>
    <row r="66" spans="1:24" outlineLevel="1" x14ac:dyDescent="0.25">
      <c r="A66" s="62" t="s">
        <v>47</v>
      </c>
      <c r="B66" s="73" t="s">
        <v>49</v>
      </c>
      <c r="C66" s="64" t="s">
        <v>47</v>
      </c>
      <c r="D66" s="65" t="s">
        <v>47</v>
      </c>
      <c r="E66" s="66" t="s">
        <v>47</v>
      </c>
      <c r="F66" s="64" t="s">
        <v>47</v>
      </c>
      <c r="G66" s="65" t="s">
        <v>47</v>
      </c>
      <c r="H66" s="66" t="s">
        <v>47</v>
      </c>
      <c r="I66" s="67" t="s">
        <v>47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4.791666666666667</v>
      </c>
      <c r="Q66" s="68">
        <v>0</v>
      </c>
      <c r="R66" s="68">
        <v>4.791666666666667</v>
      </c>
      <c r="S66" s="69"/>
      <c r="T66" s="70"/>
      <c r="U66" s="71"/>
      <c r="V66" s="72"/>
      <c r="W66" s="70"/>
      <c r="X66" s="71"/>
    </row>
    <row r="67" spans="1:24" x14ac:dyDescent="0.25">
      <c r="A67" s="62">
        <v>15</v>
      </c>
      <c r="B67" s="63" t="s">
        <v>56</v>
      </c>
      <c r="C67" s="64">
        <v>43522</v>
      </c>
      <c r="D67" s="65">
        <v>0.16666666666666666</v>
      </c>
      <c r="E67" s="66">
        <v>4143.5</v>
      </c>
      <c r="F67" s="64">
        <v>43533</v>
      </c>
      <c r="G67" s="65">
        <v>0.125</v>
      </c>
      <c r="H67" s="66">
        <v>4198</v>
      </c>
      <c r="I67" s="67">
        <v>54.5</v>
      </c>
      <c r="J67" s="68" t="s">
        <v>47</v>
      </c>
      <c r="K67" s="68" t="s">
        <v>47</v>
      </c>
      <c r="L67" s="68" t="s">
        <v>47</v>
      </c>
      <c r="M67" s="68" t="s">
        <v>47</v>
      </c>
      <c r="N67" s="68" t="s">
        <v>47</v>
      </c>
      <c r="O67" s="68" t="s">
        <v>47</v>
      </c>
      <c r="P67" s="68" t="s">
        <v>47</v>
      </c>
      <c r="Q67" s="68" t="s">
        <v>47</v>
      </c>
      <c r="R67" s="68" t="s">
        <v>47</v>
      </c>
      <c r="S67" s="69"/>
      <c r="T67" s="70"/>
      <c r="U67" s="71"/>
      <c r="V67" s="72"/>
      <c r="W67" s="70"/>
      <c r="X67" s="71"/>
    </row>
    <row r="68" spans="1:24" outlineLevel="1" x14ac:dyDescent="0.25">
      <c r="A68" s="62" t="s">
        <v>47</v>
      </c>
      <c r="B68" s="73" t="s">
        <v>7</v>
      </c>
      <c r="C68" s="64" t="s">
        <v>47</v>
      </c>
      <c r="D68" s="65" t="s">
        <v>47</v>
      </c>
      <c r="E68" s="66" t="s">
        <v>47</v>
      </c>
      <c r="F68" s="64" t="s">
        <v>47</v>
      </c>
      <c r="G68" s="65" t="s">
        <v>47</v>
      </c>
      <c r="H68" s="66" t="s">
        <v>47</v>
      </c>
      <c r="I68" s="67" t="s">
        <v>47</v>
      </c>
      <c r="J68" s="68">
        <v>0</v>
      </c>
      <c r="K68" s="68">
        <v>7.541666666666667</v>
      </c>
      <c r="L68" s="68">
        <v>5.833333333333333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9"/>
      <c r="T68" s="70"/>
      <c r="U68" s="71"/>
      <c r="V68" s="72"/>
      <c r="W68" s="70"/>
      <c r="X68" s="71"/>
    </row>
    <row r="69" spans="1:24" s="83" customFormat="1" outlineLevel="1" x14ac:dyDescent="0.25">
      <c r="A69" s="74" t="s">
        <v>47</v>
      </c>
      <c r="B69" s="75" t="s">
        <v>48</v>
      </c>
      <c r="C69" s="76" t="s">
        <v>47</v>
      </c>
      <c r="D69" s="76" t="s">
        <v>47</v>
      </c>
      <c r="E69" s="76" t="s">
        <v>47</v>
      </c>
      <c r="F69" s="76" t="s">
        <v>47</v>
      </c>
      <c r="G69" s="77" t="s">
        <v>47</v>
      </c>
      <c r="H69" s="77" t="s">
        <v>47</v>
      </c>
      <c r="I69" s="67" t="s">
        <v>47</v>
      </c>
      <c r="J69" s="78">
        <v>0</v>
      </c>
      <c r="K69" s="78">
        <v>54.5</v>
      </c>
      <c r="L69" s="78">
        <v>26</v>
      </c>
      <c r="M69" s="78">
        <v>0</v>
      </c>
      <c r="N69" s="78">
        <v>0</v>
      </c>
      <c r="O69" s="78">
        <v>0</v>
      </c>
      <c r="P69" s="78">
        <v>0</v>
      </c>
      <c r="Q69" s="78">
        <v>0</v>
      </c>
      <c r="R69" s="78">
        <v>0</v>
      </c>
      <c r="S69" s="79"/>
      <c r="T69" s="80"/>
      <c r="U69" s="81"/>
      <c r="V69" s="82"/>
      <c r="W69" s="80"/>
      <c r="X69" s="81"/>
    </row>
    <row r="70" spans="1:24" outlineLevel="1" x14ac:dyDescent="0.25">
      <c r="A70" s="62" t="s">
        <v>47</v>
      </c>
      <c r="B70" s="73" t="s">
        <v>49</v>
      </c>
      <c r="C70" s="64" t="s">
        <v>47</v>
      </c>
      <c r="D70" s="65" t="s">
        <v>47</v>
      </c>
      <c r="E70" s="66" t="s">
        <v>47</v>
      </c>
      <c r="F70" s="64" t="s">
        <v>47</v>
      </c>
      <c r="G70" s="65" t="s">
        <v>47</v>
      </c>
      <c r="H70" s="66" t="s">
        <v>47</v>
      </c>
      <c r="I70" s="67" t="s">
        <v>47</v>
      </c>
      <c r="J70" s="68">
        <v>0</v>
      </c>
      <c r="K70" s="68">
        <v>10.736111111111112</v>
      </c>
      <c r="L70" s="68">
        <v>7.416666666666667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9"/>
      <c r="T70" s="70"/>
      <c r="U70" s="71"/>
      <c r="V70" s="72"/>
      <c r="W70" s="70"/>
      <c r="X70" s="71"/>
    </row>
    <row r="71" spans="1:24" x14ac:dyDescent="0.25">
      <c r="A71" s="62">
        <v>16</v>
      </c>
      <c r="B71" s="63" t="s">
        <v>62</v>
      </c>
      <c r="C71" s="64">
        <v>43531</v>
      </c>
      <c r="D71" s="65">
        <v>0.22222222222222221</v>
      </c>
      <c r="E71" s="66">
        <v>2828</v>
      </c>
      <c r="F71" s="64">
        <v>0</v>
      </c>
      <c r="G71" s="65">
        <v>0</v>
      </c>
      <c r="H71" s="66">
        <v>0</v>
      </c>
      <c r="I71" s="67">
        <v>-2828</v>
      </c>
      <c r="J71" s="68" t="s">
        <v>47</v>
      </c>
      <c r="K71" s="68" t="s">
        <v>47</v>
      </c>
      <c r="L71" s="68" t="s">
        <v>47</v>
      </c>
      <c r="M71" s="68" t="s">
        <v>47</v>
      </c>
      <c r="N71" s="68" t="s">
        <v>47</v>
      </c>
      <c r="O71" s="68" t="s">
        <v>47</v>
      </c>
      <c r="P71" s="68" t="s">
        <v>47</v>
      </c>
      <c r="Q71" s="68" t="s">
        <v>47</v>
      </c>
      <c r="R71" s="68" t="s">
        <v>47</v>
      </c>
      <c r="S71" s="69"/>
      <c r="T71" s="70"/>
      <c r="U71" s="71"/>
      <c r="V71" s="72"/>
      <c r="W71" s="70"/>
      <c r="X71" s="71"/>
    </row>
    <row r="72" spans="1:24" outlineLevel="1" x14ac:dyDescent="0.25">
      <c r="A72" s="62" t="s">
        <v>47</v>
      </c>
      <c r="B72" s="73" t="s">
        <v>7</v>
      </c>
      <c r="C72" s="64" t="s">
        <v>47</v>
      </c>
      <c r="D72" s="65" t="s">
        <v>47</v>
      </c>
      <c r="E72" s="66" t="s">
        <v>47</v>
      </c>
      <c r="F72" s="64" t="s">
        <v>47</v>
      </c>
      <c r="G72" s="65" t="s">
        <v>47</v>
      </c>
      <c r="H72" s="66" t="s">
        <v>47</v>
      </c>
      <c r="I72" s="67" t="s">
        <v>47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9"/>
      <c r="T72" s="70"/>
      <c r="U72" s="71"/>
      <c r="V72" s="72"/>
      <c r="W72" s="70"/>
      <c r="X72" s="71"/>
    </row>
    <row r="73" spans="1:24" s="83" customFormat="1" outlineLevel="1" x14ac:dyDescent="0.25">
      <c r="A73" s="74" t="s">
        <v>47</v>
      </c>
      <c r="B73" s="75" t="s">
        <v>48</v>
      </c>
      <c r="C73" s="76" t="s">
        <v>47</v>
      </c>
      <c r="D73" s="76" t="s">
        <v>47</v>
      </c>
      <c r="E73" s="76" t="s">
        <v>47</v>
      </c>
      <c r="F73" s="76" t="s">
        <v>47</v>
      </c>
      <c r="G73" s="77" t="s">
        <v>47</v>
      </c>
      <c r="H73" s="77" t="s">
        <v>47</v>
      </c>
      <c r="I73" s="67" t="s">
        <v>47</v>
      </c>
      <c r="J73" s="78">
        <v>0</v>
      </c>
      <c r="K73" s="78">
        <v>0</v>
      </c>
      <c r="L73" s="78">
        <v>0</v>
      </c>
      <c r="M73" s="78">
        <v>0</v>
      </c>
      <c r="N73" s="78">
        <v>0</v>
      </c>
      <c r="O73" s="78">
        <v>0</v>
      </c>
      <c r="P73" s="78">
        <v>0</v>
      </c>
      <c r="Q73" s="78">
        <v>0</v>
      </c>
      <c r="R73" s="78">
        <v>0</v>
      </c>
      <c r="S73" s="79"/>
      <c r="T73" s="80"/>
      <c r="U73" s="81"/>
      <c r="V73" s="82"/>
      <c r="W73" s="80"/>
      <c r="X73" s="81"/>
    </row>
    <row r="74" spans="1:24" outlineLevel="1" x14ac:dyDescent="0.25">
      <c r="A74" s="62" t="s">
        <v>47</v>
      </c>
      <c r="B74" s="73" t="s">
        <v>49</v>
      </c>
      <c r="C74" s="64" t="s">
        <v>47</v>
      </c>
      <c r="D74" s="65" t="s">
        <v>47</v>
      </c>
      <c r="E74" s="66" t="s">
        <v>47</v>
      </c>
      <c r="F74" s="64" t="s">
        <v>47</v>
      </c>
      <c r="G74" s="65" t="s">
        <v>47</v>
      </c>
      <c r="H74" s="66" t="s">
        <v>47</v>
      </c>
      <c r="I74" s="67" t="s">
        <v>47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0</v>
      </c>
      <c r="S74" s="69"/>
      <c r="T74" s="70"/>
      <c r="U74" s="71"/>
      <c r="V74" s="72"/>
      <c r="W74" s="70"/>
      <c r="X74" s="71"/>
    </row>
    <row r="75" spans="1:24" x14ac:dyDescent="0.25">
      <c r="A75" s="62" t="s">
        <v>47</v>
      </c>
      <c r="B75" s="63" t="s">
        <v>47</v>
      </c>
      <c r="C75" s="64" t="s">
        <v>47</v>
      </c>
      <c r="D75" s="65" t="s">
        <v>47</v>
      </c>
      <c r="E75" s="66" t="s">
        <v>47</v>
      </c>
      <c r="F75" s="64" t="s">
        <v>47</v>
      </c>
      <c r="G75" s="65" t="s">
        <v>47</v>
      </c>
      <c r="H75" s="66" t="s">
        <v>47</v>
      </c>
      <c r="I75" s="67" t="s">
        <v>47</v>
      </c>
      <c r="J75" s="68" t="s">
        <v>47</v>
      </c>
      <c r="K75" s="68" t="s">
        <v>47</v>
      </c>
      <c r="L75" s="68" t="s">
        <v>47</v>
      </c>
      <c r="M75" s="68" t="s">
        <v>47</v>
      </c>
      <c r="N75" s="68" t="s">
        <v>47</v>
      </c>
      <c r="O75" s="68" t="s">
        <v>47</v>
      </c>
      <c r="P75" s="68" t="s">
        <v>47</v>
      </c>
      <c r="Q75" s="68" t="s">
        <v>47</v>
      </c>
      <c r="R75" s="68" t="s">
        <v>47</v>
      </c>
      <c r="S75" s="69"/>
      <c r="T75" s="70"/>
      <c r="U75" s="71"/>
      <c r="V75" s="72"/>
      <c r="W75" s="70"/>
      <c r="X75" s="71"/>
    </row>
    <row r="76" spans="1:24" outlineLevel="1" x14ac:dyDescent="0.25">
      <c r="A76" s="62" t="s">
        <v>47</v>
      </c>
      <c r="B76" s="73" t="s">
        <v>47</v>
      </c>
      <c r="C76" s="64" t="s">
        <v>47</v>
      </c>
      <c r="D76" s="65" t="s">
        <v>47</v>
      </c>
      <c r="E76" s="66" t="s">
        <v>47</v>
      </c>
      <c r="F76" s="64" t="s">
        <v>47</v>
      </c>
      <c r="G76" s="65" t="s">
        <v>47</v>
      </c>
      <c r="H76" s="66" t="s">
        <v>47</v>
      </c>
      <c r="I76" s="67" t="s">
        <v>47</v>
      </c>
      <c r="J76" s="68" t="s">
        <v>47</v>
      </c>
      <c r="K76" s="68" t="s">
        <v>47</v>
      </c>
      <c r="L76" s="68" t="s">
        <v>47</v>
      </c>
      <c r="M76" s="68" t="s">
        <v>47</v>
      </c>
      <c r="N76" s="68" t="s">
        <v>47</v>
      </c>
      <c r="O76" s="68" t="s">
        <v>47</v>
      </c>
      <c r="P76" s="68" t="s">
        <v>47</v>
      </c>
      <c r="Q76" s="68" t="s">
        <v>47</v>
      </c>
      <c r="R76" s="68" t="s">
        <v>47</v>
      </c>
      <c r="S76" s="69"/>
      <c r="T76" s="70"/>
      <c r="U76" s="71"/>
      <c r="V76" s="72"/>
      <c r="W76" s="70"/>
      <c r="X76" s="71"/>
    </row>
    <row r="77" spans="1:24" s="83" customFormat="1" outlineLevel="1" x14ac:dyDescent="0.25">
      <c r="A77" s="74" t="s">
        <v>47</v>
      </c>
      <c r="B77" s="75" t="s">
        <v>47</v>
      </c>
      <c r="C77" s="76" t="s">
        <v>47</v>
      </c>
      <c r="D77" s="76" t="s">
        <v>47</v>
      </c>
      <c r="E77" s="76" t="s">
        <v>47</v>
      </c>
      <c r="F77" s="76" t="s">
        <v>47</v>
      </c>
      <c r="G77" s="77" t="s">
        <v>47</v>
      </c>
      <c r="H77" s="77" t="s">
        <v>47</v>
      </c>
      <c r="I77" s="67" t="s">
        <v>47</v>
      </c>
      <c r="J77" s="78" t="s">
        <v>47</v>
      </c>
      <c r="K77" s="78" t="s">
        <v>47</v>
      </c>
      <c r="L77" s="78" t="s">
        <v>47</v>
      </c>
      <c r="M77" s="78" t="s">
        <v>47</v>
      </c>
      <c r="N77" s="78" t="s">
        <v>47</v>
      </c>
      <c r="O77" s="78" t="s">
        <v>47</v>
      </c>
      <c r="P77" s="78" t="s">
        <v>47</v>
      </c>
      <c r="Q77" s="78" t="s">
        <v>47</v>
      </c>
      <c r="R77" s="78" t="s">
        <v>47</v>
      </c>
      <c r="S77" s="79"/>
      <c r="T77" s="80"/>
      <c r="U77" s="81"/>
      <c r="V77" s="82"/>
      <c r="W77" s="80"/>
      <c r="X77" s="81"/>
    </row>
    <row r="78" spans="1:24" outlineLevel="1" x14ac:dyDescent="0.25">
      <c r="A78" s="62" t="s">
        <v>47</v>
      </c>
      <c r="B78" s="73" t="s">
        <v>47</v>
      </c>
      <c r="C78" s="64" t="s">
        <v>47</v>
      </c>
      <c r="D78" s="65" t="s">
        <v>47</v>
      </c>
      <c r="E78" s="66" t="s">
        <v>47</v>
      </c>
      <c r="F78" s="64" t="s">
        <v>47</v>
      </c>
      <c r="G78" s="65" t="s">
        <v>47</v>
      </c>
      <c r="H78" s="66" t="s">
        <v>47</v>
      </c>
      <c r="I78" s="67" t="s">
        <v>47</v>
      </c>
      <c r="J78" s="68" t="s">
        <v>47</v>
      </c>
      <c r="K78" s="68" t="s">
        <v>47</v>
      </c>
      <c r="L78" s="68" t="s">
        <v>47</v>
      </c>
      <c r="M78" s="68" t="s">
        <v>47</v>
      </c>
      <c r="N78" s="68" t="s">
        <v>47</v>
      </c>
      <c r="O78" s="68" t="s">
        <v>47</v>
      </c>
      <c r="P78" s="68" t="s">
        <v>47</v>
      </c>
      <c r="Q78" s="68" t="s">
        <v>47</v>
      </c>
      <c r="R78" s="68" t="s">
        <v>47</v>
      </c>
      <c r="S78" s="69"/>
      <c r="T78" s="70"/>
      <c r="U78" s="71"/>
      <c r="V78" s="72"/>
      <c r="W78" s="70"/>
      <c r="X78" s="71"/>
    </row>
    <row r="79" spans="1:24" x14ac:dyDescent="0.25">
      <c r="A79" s="62" t="s">
        <v>47</v>
      </c>
      <c r="B79" s="63" t="s">
        <v>47</v>
      </c>
      <c r="C79" s="64" t="s">
        <v>47</v>
      </c>
      <c r="D79" s="65" t="s">
        <v>47</v>
      </c>
      <c r="E79" s="66" t="s">
        <v>47</v>
      </c>
      <c r="F79" s="64" t="s">
        <v>47</v>
      </c>
      <c r="G79" s="65" t="s">
        <v>47</v>
      </c>
      <c r="H79" s="66" t="s">
        <v>47</v>
      </c>
      <c r="I79" s="67" t="s">
        <v>47</v>
      </c>
      <c r="J79" s="68" t="s">
        <v>47</v>
      </c>
      <c r="K79" s="68" t="s">
        <v>47</v>
      </c>
      <c r="L79" s="68" t="s">
        <v>47</v>
      </c>
      <c r="M79" s="68" t="s">
        <v>47</v>
      </c>
      <c r="N79" s="68" t="s">
        <v>47</v>
      </c>
      <c r="O79" s="68" t="s">
        <v>47</v>
      </c>
      <c r="P79" s="68" t="s">
        <v>47</v>
      </c>
      <c r="Q79" s="68" t="s">
        <v>47</v>
      </c>
      <c r="R79" s="68" t="s">
        <v>47</v>
      </c>
      <c r="S79" s="69"/>
      <c r="T79" s="70"/>
      <c r="U79" s="71"/>
      <c r="V79" s="72"/>
      <c r="W79" s="70"/>
      <c r="X79" s="71"/>
    </row>
    <row r="80" spans="1:24" outlineLevel="1" x14ac:dyDescent="0.25">
      <c r="A80" s="62" t="s">
        <v>47</v>
      </c>
      <c r="B80" s="73" t="s">
        <v>47</v>
      </c>
      <c r="C80" s="64" t="s">
        <v>47</v>
      </c>
      <c r="D80" s="65" t="s">
        <v>47</v>
      </c>
      <c r="E80" s="66" t="s">
        <v>47</v>
      </c>
      <c r="F80" s="64" t="s">
        <v>47</v>
      </c>
      <c r="G80" s="65" t="s">
        <v>47</v>
      </c>
      <c r="H80" s="66" t="s">
        <v>47</v>
      </c>
      <c r="I80" s="67" t="s">
        <v>47</v>
      </c>
      <c r="J80" s="68" t="s">
        <v>47</v>
      </c>
      <c r="K80" s="68" t="s">
        <v>47</v>
      </c>
      <c r="L80" s="68" t="s">
        <v>47</v>
      </c>
      <c r="M80" s="68" t="s">
        <v>47</v>
      </c>
      <c r="N80" s="68" t="s">
        <v>47</v>
      </c>
      <c r="O80" s="68" t="s">
        <v>47</v>
      </c>
      <c r="P80" s="68" t="s">
        <v>47</v>
      </c>
      <c r="Q80" s="68" t="s">
        <v>47</v>
      </c>
      <c r="R80" s="68" t="s">
        <v>47</v>
      </c>
      <c r="S80" s="69"/>
      <c r="T80" s="70"/>
      <c r="U80" s="71"/>
      <c r="V80" s="72"/>
      <c r="W80" s="70"/>
      <c r="X80" s="71"/>
    </row>
    <row r="81" spans="1:24" s="83" customFormat="1" outlineLevel="1" x14ac:dyDescent="0.25">
      <c r="A81" s="74" t="s">
        <v>47</v>
      </c>
      <c r="B81" s="75" t="s">
        <v>47</v>
      </c>
      <c r="C81" s="76" t="s">
        <v>47</v>
      </c>
      <c r="D81" s="76" t="s">
        <v>47</v>
      </c>
      <c r="E81" s="76" t="s">
        <v>47</v>
      </c>
      <c r="F81" s="76" t="s">
        <v>47</v>
      </c>
      <c r="G81" s="77" t="s">
        <v>47</v>
      </c>
      <c r="H81" s="77" t="s">
        <v>47</v>
      </c>
      <c r="I81" s="67" t="s">
        <v>47</v>
      </c>
      <c r="J81" s="78" t="s">
        <v>47</v>
      </c>
      <c r="K81" s="78" t="s">
        <v>47</v>
      </c>
      <c r="L81" s="78" t="s">
        <v>47</v>
      </c>
      <c r="M81" s="78" t="s">
        <v>47</v>
      </c>
      <c r="N81" s="78" t="s">
        <v>47</v>
      </c>
      <c r="O81" s="78" t="s">
        <v>47</v>
      </c>
      <c r="P81" s="78" t="s">
        <v>47</v>
      </c>
      <c r="Q81" s="78" t="s">
        <v>47</v>
      </c>
      <c r="R81" s="78" t="s">
        <v>47</v>
      </c>
      <c r="S81" s="79"/>
      <c r="T81" s="80"/>
      <c r="U81" s="81"/>
      <c r="V81" s="82"/>
      <c r="W81" s="80"/>
      <c r="X81" s="81"/>
    </row>
    <row r="82" spans="1:24" outlineLevel="1" x14ac:dyDescent="0.25">
      <c r="A82" s="62" t="s">
        <v>47</v>
      </c>
      <c r="B82" s="73" t="s">
        <v>47</v>
      </c>
      <c r="C82" s="64" t="s">
        <v>47</v>
      </c>
      <c r="D82" s="65" t="s">
        <v>47</v>
      </c>
      <c r="E82" s="66" t="s">
        <v>47</v>
      </c>
      <c r="F82" s="64" t="s">
        <v>47</v>
      </c>
      <c r="G82" s="65" t="s">
        <v>47</v>
      </c>
      <c r="H82" s="66" t="s">
        <v>47</v>
      </c>
      <c r="I82" s="67" t="s">
        <v>47</v>
      </c>
      <c r="J82" s="68" t="s">
        <v>47</v>
      </c>
      <c r="K82" s="68" t="s">
        <v>47</v>
      </c>
      <c r="L82" s="68" t="s">
        <v>47</v>
      </c>
      <c r="M82" s="68" t="s">
        <v>47</v>
      </c>
      <c r="N82" s="68" t="s">
        <v>47</v>
      </c>
      <c r="O82" s="68" t="s">
        <v>47</v>
      </c>
      <c r="P82" s="68" t="s">
        <v>47</v>
      </c>
      <c r="Q82" s="68" t="s">
        <v>47</v>
      </c>
      <c r="R82" s="68" t="s">
        <v>47</v>
      </c>
      <c r="S82" s="69"/>
      <c r="T82" s="70"/>
      <c r="U82" s="71"/>
      <c r="V82" s="72"/>
      <c r="W82" s="70"/>
      <c r="X82" s="71"/>
    </row>
    <row r="83" spans="1:24" x14ac:dyDescent="0.25">
      <c r="A83" s="62" t="s">
        <v>47</v>
      </c>
      <c r="B83" s="63" t="s">
        <v>47</v>
      </c>
      <c r="C83" s="64" t="s">
        <v>47</v>
      </c>
      <c r="D83" s="65" t="s">
        <v>47</v>
      </c>
      <c r="E83" s="66" t="s">
        <v>47</v>
      </c>
      <c r="F83" s="64" t="s">
        <v>47</v>
      </c>
      <c r="G83" s="65" t="s">
        <v>47</v>
      </c>
      <c r="H83" s="66" t="s">
        <v>47</v>
      </c>
      <c r="I83" s="67" t="s">
        <v>47</v>
      </c>
      <c r="J83" s="68" t="s">
        <v>47</v>
      </c>
      <c r="K83" s="68" t="s">
        <v>47</v>
      </c>
      <c r="L83" s="68" t="s">
        <v>47</v>
      </c>
      <c r="M83" s="68" t="s">
        <v>47</v>
      </c>
      <c r="N83" s="68" t="s">
        <v>47</v>
      </c>
      <c r="O83" s="68" t="s">
        <v>47</v>
      </c>
      <c r="P83" s="68" t="s">
        <v>47</v>
      </c>
      <c r="Q83" s="68" t="s">
        <v>47</v>
      </c>
      <c r="R83" s="68" t="s">
        <v>47</v>
      </c>
      <c r="S83" s="69"/>
      <c r="T83" s="70"/>
      <c r="U83" s="71"/>
      <c r="V83" s="72"/>
      <c r="W83" s="70"/>
      <c r="X83" s="71"/>
    </row>
    <row r="84" spans="1:24" outlineLevel="1" x14ac:dyDescent="0.25">
      <c r="A84" s="62" t="s">
        <v>47</v>
      </c>
      <c r="B84" s="73" t="s">
        <v>47</v>
      </c>
      <c r="C84" s="64" t="s">
        <v>47</v>
      </c>
      <c r="D84" s="65" t="s">
        <v>47</v>
      </c>
      <c r="E84" s="66" t="s">
        <v>47</v>
      </c>
      <c r="F84" s="64" t="s">
        <v>47</v>
      </c>
      <c r="G84" s="65" t="s">
        <v>47</v>
      </c>
      <c r="H84" s="66" t="s">
        <v>47</v>
      </c>
      <c r="I84" s="67" t="s">
        <v>47</v>
      </c>
      <c r="J84" s="68" t="s">
        <v>47</v>
      </c>
      <c r="K84" s="68" t="s">
        <v>47</v>
      </c>
      <c r="L84" s="68" t="s">
        <v>47</v>
      </c>
      <c r="M84" s="68" t="s">
        <v>47</v>
      </c>
      <c r="N84" s="68" t="s">
        <v>47</v>
      </c>
      <c r="O84" s="68" t="s">
        <v>47</v>
      </c>
      <c r="P84" s="68" t="s">
        <v>47</v>
      </c>
      <c r="Q84" s="68" t="s">
        <v>47</v>
      </c>
      <c r="R84" s="68" t="s">
        <v>47</v>
      </c>
      <c r="S84" s="69"/>
      <c r="T84" s="70"/>
      <c r="U84" s="71"/>
      <c r="V84" s="72"/>
      <c r="W84" s="70"/>
      <c r="X84" s="71"/>
    </row>
    <row r="85" spans="1:24" s="83" customFormat="1" outlineLevel="1" x14ac:dyDescent="0.25">
      <c r="A85" s="74" t="s">
        <v>47</v>
      </c>
      <c r="B85" s="75" t="s">
        <v>47</v>
      </c>
      <c r="C85" s="76" t="s">
        <v>47</v>
      </c>
      <c r="D85" s="76" t="s">
        <v>47</v>
      </c>
      <c r="E85" s="76" t="s">
        <v>47</v>
      </c>
      <c r="F85" s="76" t="s">
        <v>47</v>
      </c>
      <c r="G85" s="77" t="s">
        <v>47</v>
      </c>
      <c r="H85" s="77" t="s">
        <v>47</v>
      </c>
      <c r="I85" s="67" t="s">
        <v>47</v>
      </c>
      <c r="J85" s="78" t="s">
        <v>47</v>
      </c>
      <c r="K85" s="78" t="s">
        <v>47</v>
      </c>
      <c r="L85" s="78" t="s">
        <v>47</v>
      </c>
      <c r="M85" s="78" t="s">
        <v>47</v>
      </c>
      <c r="N85" s="78" t="s">
        <v>47</v>
      </c>
      <c r="O85" s="78" t="s">
        <v>47</v>
      </c>
      <c r="P85" s="78" t="s">
        <v>47</v>
      </c>
      <c r="Q85" s="78" t="s">
        <v>47</v>
      </c>
      <c r="R85" s="78" t="s">
        <v>47</v>
      </c>
      <c r="S85" s="79"/>
      <c r="T85" s="80"/>
      <c r="U85" s="81"/>
      <c r="V85" s="82"/>
      <c r="W85" s="80"/>
      <c r="X85" s="81"/>
    </row>
    <row r="86" spans="1:24" outlineLevel="1" x14ac:dyDescent="0.25">
      <c r="A86" s="62" t="s">
        <v>47</v>
      </c>
      <c r="B86" s="73" t="s">
        <v>47</v>
      </c>
      <c r="C86" s="64" t="s">
        <v>47</v>
      </c>
      <c r="D86" s="65" t="s">
        <v>47</v>
      </c>
      <c r="E86" s="66" t="s">
        <v>47</v>
      </c>
      <c r="F86" s="64" t="s">
        <v>47</v>
      </c>
      <c r="G86" s="65" t="s">
        <v>47</v>
      </c>
      <c r="H86" s="66" t="s">
        <v>47</v>
      </c>
      <c r="I86" s="67" t="s">
        <v>47</v>
      </c>
      <c r="J86" s="68" t="s">
        <v>47</v>
      </c>
      <c r="K86" s="68" t="s">
        <v>47</v>
      </c>
      <c r="L86" s="68" t="s">
        <v>47</v>
      </c>
      <c r="M86" s="68" t="s">
        <v>47</v>
      </c>
      <c r="N86" s="68" t="s">
        <v>47</v>
      </c>
      <c r="O86" s="68" t="s">
        <v>47</v>
      </c>
      <c r="P86" s="68" t="s">
        <v>47</v>
      </c>
      <c r="Q86" s="68" t="s">
        <v>47</v>
      </c>
      <c r="R86" s="68" t="s">
        <v>47</v>
      </c>
      <c r="S86" s="69"/>
      <c r="T86" s="70"/>
      <c r="U86" s="71"/>
      <c r="V86" s="72"/>
      <c r="W86" s="70"/>
      <c r="X86" s="71"/>
    </row>
    <row r="87" spans="1:24" x14ac:dyDescent="0.25">
      <c r="A87" s="62" t="s">
        <v>47</v>
      </c>
      <c r="B87" s="63" t="s">
        <v>47</v>
      </c>
      <c r="C87" s="64" t="s">
        <v>47</v>
      </c>
      <c r="D87" s="65" t="s">
        <v>47</v>
      </c>
      <c r="E87" s="66" t="s">
        <v>47</v>
      </c>
      <c r="F87" s="64" t="s">
        <v>47</v>
      </c>
      <c r="G87" s="65" t="s">
        <v>47</v>
      </c>
      <c r="H87" s="66" t="s">
        <v>47</v>
      </c>
      <c r="I87" s="67" t="s">
        <v>47</v>
      </c>
      <c r="J87" s="68" t="s">
        <v>47</v>
      </c>
      <c r="K87" s="68" t="s">
        <v>47</v>
      </c>
      <c r="L87" s="68" t="s">
        <v>47</v>
      </c>
      <c r="M87" s="68" t="s">
        <v>47</v>
      </c>
      <c r="N87" s="68" t="s">
        <v>47</v>
      </c>
      <c r="O87" s="68" t="s">
        <v>47</v>
      </c>
      <c r="P87" s="68" t="s">
        <v>47</v>
      </c>
      <c r="Q87" s="68" t="s">
        <v>47</v>
      </c>
      <c r="R87" s="68" t="s">
        <v>47</v>
      </c>
      <c r="S87" s="69"/>
      <c r="T87" s="70"/>
      <c r="U87" s="71"/>
      <c r="V87" s="72"/>
      <c r="W87" s="70"/>
      <c r="X87" s="71"/>
    </row>
    <row r="88" spans="1:24" outlineLevel="1" x14ac:dyDescent="0.25">
      <c r="A88" s="62" t="s">
        <v>47</v>
      </c>
      <c r="B88" s="73" t="s">
        <v>47</v>
      </c>
      <c r="C88" s="64" t="s">
        <v>47</v>
      </c>
      <c r="D88" s="65" t="s">
        <v>47</v>
      </c>
      <c r="E88" s="66" t="s">
        <v>47</v>
      </c>
      <c r="F88" s="64" t="s">
        <v>47</v>
      </c>
      <c r="G88" s="65" t="s">
        <v>47</v>
      </c>
      <c r="H88" s="66" t="s">
        <v>47</v>
      </c>
      <c r="I88" s="67" t="s">
        <v>47</v>
      </c>
      <c r="J88" s="68" t="s">
        <v>47</v>
      </c>
      <c r="K88" s="68" t="s">
        <v>47</v>
      </c>
      <c r="L88" s="68" t="s">
        <v>47</v>
      </c>
      <c r="M88" s="68" t="s">
        <v>47</v>
      </c>
      <c r="N88" s="68" t="s">
        <v>47</v>
      </c>
      <c r="O88" s="68" t="s">
        <v>47</v>
      </c>
      <c r="P88" s="68" t="s">
        <v>47</v>
      </c>
      <c r="Q88" s="68" t="s">
        <v>47</v>
      </c>
      <c r="R88" s="68" t="s">
        <v>47</v>
      </c>
      <c r="S88" s="69"/>
      <c r="T88" s="70"/>
      <c r="U88" s="71"/>
      <c r="V88" s="72"/>
      <c r="W88" s="70"/>
      <c r="X88" s="71"/>
    </row>
    <row r="89" spans="1:24" s="83" customFormat="1" outlineLevel="1" x14ac:dyDescent="0.25">
      <c r="A89" s="74" t="s">
        <v>47</v>
      </c>
      <c r="B89" s="75" t="s">
        <v>47</v>
      </c>
      <c r="C89" s="76" t="s">
        <v>47</v>
      </c>
      <c r="D89" s="76" t="s">
        <v>47</v>
      </c>
      <c r="E89" s="76" t="s">
        <v>47</v>
      </c>
      <c r="F89" s="76" t="s">
        <v>47</v>
      </c>
      <c r="G89" s="77" t="s">
        <v>47</v>
      </c>
      <c r="H89" s="77" t="s">
        <v>47</v>
      </c>
      <c r="I89" s="67" t="s">
        <v>47</v>
      </c>
      <c r="J89" s="78" t="s">
        <v>47</v>
      </c>
      <c r="K89" s="78" t="s">
        <v>47</v>
      </c>
      <c r="L89" s="78" t="s">
        <v>47</v>
      </c>
      <c r="M89" s="78" t="s">
        <v>47</v>
      </c>
      <c r="N89" s="78" t="s">
        <v>47</v>
      </c>
      <c r="O89" s="78" t="s">
        <v>47</v>
      </c>
      <c r="P89" s="78" t="s">
        <v>47</v>
      </c>
      <c r="Q89" s="78" t="s">
        <v>47</v>
      </c>
      <c r="R89" s="78" t="s">
        <v>47</v>
      </c>
      <c r="S89" s="79"/>
      <c r="T89" s="80"/>
      <c r="U89" s="81"/>
      <c r="V89" s="82"/>
      <c r="W89" s="80"/>
      <c r="X89" s="81"/>
    </row>
    <row r="90" spans="1:24" outlineLevel="1" x14ac:dyDescent="0.25">
      <c r="A90" s="62" t="s">
        <v>47</v>
      </c>
      <c r="B90" s="73" t="s">
        <v>47</v>
      </c>
      <c r="C90" s="64" t="s">
        <v>47</v>
      </c>
      <c r="D90" s="65" t="s">
        <v>47</v>
      </c>
      <c r="E90" s="66" t="s">
        <v>47</v>
      </c>
      <c r="F90" s="64" t="s">
        <v>47</v>
      </c>
      <c r="G90" s="65" t="s">
        <v>47</v>
      </c>
      <c r="H90" s="66" t="s">
        <v>47</v>
      </c>
      <c r="I90" s="67" t="s">
        <v>47</v>
      </c>
      <c r="J90" s="68" t="s">
        <v>47</v>
      </c>
      <c r="K90" s="68" t="s">
        <v>47</v>
      </c>
      <c r="L90" s="68" t="s">
        <v>47</v>
      </c>
      <c r="M90" s="68" t="s">
        <v>47</v>
      </c>
      <c r="N90" s="68" t="s">
        <v>47</v>
      </c>
      <c r="O90" s="68" t="s">
        <v>47</v>
      </c>
      <c r="P90" s="68" t="s">
        <v>47</v>
      </c>
      <c r="Q90" s="68" t="s">
        <v>47</v>
      </c>
      <c r="R90" s="68" t="s">
        <v>47</v>
      </c>
      <c r="S90" s="69"/>
      <c r="T90" s="70"/>
      <c r="U90" s="71"/>
      <c r="V90" s="72"/>
      <c r="W90" s="70"/>
      <c r="X90" s="71"/>
    </row>
    <row r="91" spans="1:24" x14ac:dyDescent="0.25">
      <c r="A91" s="62" t="s">
        <v>47</v>
      </c>
      <c r="B91" s="63" t="s">
        <v>47</v>
      </c>
      <c r="C91" s="64" t="s">
        <v>47</v>
      </c>
      <c r="D91" s="65" t="s">
        <v>47</v>
      </c>
      <c r="E91" s="66" t="s">
        <v>47</v>
      </c>
      <c r="F91" s="64" t="s">
        <v>47</v>
      </c>
      <c r="G91" s="65" t="s">
        <v>47</v>
      </c>
      <c r="H91" s="66" t="s">
        <v>47</v>
      </c>
      <c r="I91" s="67" t="s">
        <v>47</v>
      </c>
      <c r="J91" s="68" t="s">
        <v>47</v>
      </c>
      <c r="K91" s="68" t="s">
        <v>47</v>
      </c>
      <c r="L91" s="68" t="s">
        <v>47</v>
      </c>
      <c r="M91" s="68" t="s">
        <v>47</v>
      </c>
      <c r="N91" s="68" t="s">
        <v>47</v>
      </c>
      <c r="O91" s="68" t="s">
        <v>47</v>
      </c>
      <c r="P91" s="68" t="s">
        <v>47</v>
      </c>
      <c r="Q91" s="68" t="s">
        <v>47</v>
      </c>
      <c r="R91" s="68" t="s">
        <v>47</v>
      </c>
      <c r="S91" s="69"/>
      <c r="T91" s="70"/>
      <c r="U91" s="71"/>
      <c r="V91" s="72"/>
      <c r="W91" s="70"/>
      <c r="X91" s="71"/>
    </row>
    <row r="92" spans="1:24" outlineLevel="1" x14ac:dyDescent="0.25">
      <c r="A92" s="62" t="s">
        <v>47</v>
      </c>
      <c r="B92" s="73" t="s">
        <v>47</v>
      </c>
      <c r="C92" s="64" t="s">
        <v>47</v>
      </c>
      <c r="D92" s="65" t="s">
        <v>47</v>
      </c>
      <c r="E92" s="66" t="s">
        <v>47</v>
      </c>
      <c r="F92" s="64" t="s">
        <v>47</v>
      </c>
      <c r="G92" s="65" t="s">
        <v>47</v>
      </c>
      <c r="H92" s="66" t="s">
        <v>47</v>
      </c>
      <c r="I92" s="67" t="s">
        <v>47</v>
      </c>
      <c r="J92" s="68" t="s">
        <v>47</v>
      </c>
      <c r="K92" s="68" t="s">
        <v>47</v>
      </c>
      <c r="L92" s="68" t="s">
        <v>47</v>
      </c>
      <c r="M92" s="68" t="s">
        <v>47</v>
      </c>
      <c r="N92" s="68" t="s">
        <v>47</v>
      </c>
      <c r="O92" s="68" t="s">
        <v>47</v>
      </c>
      <c r="P92" s="68" t="s">
        <v>47</v>
      </c>
      <c r="Q92" s="68" t="s">
        <v>47</v>
      </c>
      <c r="R92" s="68" t="s">
        <v>47</v>
      </c>
      <c r="S92" s="69"/>
      <c r="T92" s="70"/>
      <c r="U92" s="71"/>
      <c r="V92" s="72"/>
      <c r="W92" s="70"/>
      <c r="X92" s="71"/>
    </row>
    <row r="93" spans="1:24" s="83" customFormat="1" outlineLevel="1" x14ac:dyDescent="0.25">
      <c r="A93" s="74" t="s">
        <v>47</v>
      </c>
      <c r="B93" s="75" t="s">
        <v>47</v>
      </c>
      <c r="C93" s="76" t="s">
        <v>47</v>
      </c>
      <c r="D93" s="76" t="s">
        <v>47</v>
      </c>
      <c r="E93" s="76" t="s">
        <v>47</v>
      </c>
      <c r="F93" s="76" t="s">
        <v>47</v>
      </c>
      <c r="G93" s="77" t="s">
        <v>47</v>
      </c>
      <c r="H93" s="77" t="s">
        <v>47</v>
      </c>
      <c r="I93" s="67" t="s">
        <v>47</v>
      </c>
      <c r="J93" s="78" t="s">
        <v>47</v>
      </c>
      <c r="K93" s="78" t="s">
        <v>47</v>
      </c>
      <c r="L93" s="78" t="s">
        <v>47</v>
      </c>
      <c r="M93" s="78" t="s">
        <v>47</v>
      </c>
      <c r="N93" s="78" t="s">
        <v>47</v>
      </c>
      <c r="O93" s="78" t="s">
        <v>47</v>
      </c>
      <c r="P93" s="78" t="s">
        <v>47</v>
      </c>
      <c r="Q93" s="78" t="s">
        <v>47</v>
      </c>
      <c r="R93" s="78" t="s">
        <v>47</v>
      </c>
      <c r="S93" s="79"/>
      <c r="T93" s="80"/>
      <c r="U93" s="81"/>
      <c r="V93" s="82"/>
      <c r="W93" s="80"/>
      <c r="X93" s="81"/>
    </row>
    <row r="94" spans="1:24" outlineLevel="1" x14ac:dyDescent="0.25">
      <c r="A94" s="62" t="s">
        <v>47</v>
      </c>
      <c r="B94" s="73" t="s">
        <v>47</v>
      </c>
      <c r="C94" s="64" t="s">
        <v>47</v>
      </c>
      <c r="D94" s="65" t="s">
        <v>47</v>
      </c>
      <c r="E94" s="66" t="s">
        <v>47</v>
      </c>
      <c r="F94" s="64" t="s">
        <v>47</v>
      </c>
      <c r="G94" s="65" t="s">
        <v>47</v>
      </c>
      <c r="H94" s="66" t="s">
        <v>47</v>
      </c>
      <c r="I94" s="67" t="s">
        <v>47</v>
      </c>
      <c r="J94" s="68" t="s">
        <v>47</v>
      </c>
      <c r="K94" s="68" t="s">
        <v>47</v>
      </c>
      <c r="L94" s="68" t="s">
        <v>47</v>
      </c>
      <c r="M94" s="68" t="s">
        <v>47</v>
      </c>
      <c r="N94" s="68" t="s">
        <v>47</v>
      </c>
      <c r="O94" s="68" t="s">
        <v>47</v>
      </c>
      <c r="P94" s="68" t="s">
        <v>47</v>
      </c>
      <c r="Q94" s="68" t="s">
        <v>47</v>
      </c>
      <c r="R94" s="68" t="s">
        <v>47</v>
      </c>
      <c r="S94" s="69"/>
      <c r="T94" s="70"/>
      <c r="U94" s="71"/>
      <c r="V94" s="72"/>
      <c r="W94" s="70"/>
      <c r="X94" s="71"/>
    </row>
    <row r="95" spans="1:24" x14ac:dyDescent="0.25">
      <c r="A95" s="62" t="s">
        <v>47</v>
      </c>
      <c r="B95" s="63" t="s">
        <v>47</v>
      </c>
      <c r="C95" s="64" t="s">
        <v>47</v>
      </c>
      <c r="D95" s="65" t="s">
        <v>47</v>
      </c>
      <c r="E95" s="66" t="s">
        <v>47</v>
      </c>
      <c r="F95" s="64" t="s">
        <v>47</v>
      </c>
      <c r="G95" s="65" t="s">
        <v>47</v>
      </c>
      <c r="H95" s="66" t="s">
        <v>47</v>
      </c>
      <c r="I95" s="67" t="s">
        <v>47</v>
      </c>
      <c r="J95" s="68" t="s">
        <v>47</v>
      </c>
      <c r="K95" s="68" t="s">
        <v>47</v>
      </c>
      <c r="L95" s="68" t="s">
        <v>47</v>
      </c>
      <c r="M95" s="68" t="s">
        <v>47</v>
      </c>
      <c r="N95" s="68" t="s">
        <v>47</v>
      </c>
      <c r="O95" s="68" t="s">
        <v>47</v>
      </c>
      <c r="P95" s="68" t="s">
        <v>47</v>
      </c>
      <c r="Q95" s="68" t="s">
        <v>47</v>
      </c>
      <c r="R95" s="68" t="s">
        <v>47</v>
      </c>
      <c r="S95" s="69"/>
      <c r="T95" s="70"/>
      <c r="U95" s="71"/>
      <c r="V95" s="72"/>
      <c r="W95" s="70"/>
      <c r="X95" s="71"/>
    </row>
    <row r="96" spans="1:24" outlineLevel="1" x14ac:dyDescent="0.25">
      <c r="A96" s="62" t="s">
        <v>47</v>
      </c>
      <c r="B96" s="73" t="s">
        <v>47</v>
      </c>
      <c r="C96" s="64" t="s">
        <v>47</v>
      </c>
      <c r="D96" s="65" t="s">
        <v>47</v>
      </c>
      <c r="E96" s="66" t="s">
        <v>47</v>
      </c>
      <c r="F96" s="64" t="s">
        <v>47</v>
      </c>
      <c r="G96" s="65" t="s">
        <v>47</v>
      </c>
      <c r="H96" s="66" t="s">
        <v>47</v>
      </c>
      <c r="I96" s="67" t="s">
        <v>47</v>
      </c>
      <c r="J96" s="68" t="s">
        <v>47</v>
      </c>
      <c r="K96" s="68" t="s">
        <v>47</v>
      </c>
      <c r="L96" s="68" t="s">
        <v>47</v>
      </c>
      <c r="M96" s="68" t="s">
        <v>47</v>
      </c>
      <c r="N96" s="68" t="s">
        <v>47</v>
      </c>
      <c r="O96" s="68" t="s">
        <v>47</v>
      </c>
      <c r="P96" s="68" t="s">
        <v>47</v>
      </c>
      <c r="Q96" s="68" t="s">
        <v>47</v>
      </c>
      <c r="R96" s="68" t="s">
        <v>47</v>
      </c>
      <c r="S96" s="69"/>
      <c r="T96" s="70"/>
      <c r="U96" s="71"/>
      <c r="V96" s="72"/>
      <c r="W96" s="70"/>
      <c r="X96" s="71"/>
    </row>
    <row r="97" spans="1:24" s="83" customFormat="1" outlineLevel="1" x14ac:dyDescent="0.25">
      <c r="A97" s="74" t="s">
        <v>47</v>
      </c>
      <c r="B97" s="75" t="s">
        <v>47</v>
      </c>
      <c r="C97" s="76" t="s">
        <v>47</v>
      </c>
      <c r="D97" s="76" t="s">
        <v>47</v>
      </c>
      <c r="E97" s="76" t="s">
        <v>47</v>
      </c>
      <c r="F97" s="76" t="s">
        <v>47</v>
      </c>
      <c r="G97" s="77" t="s">
        <v>47</v>
      </c>
      <c r="H97" s="77" t="s">
        <v>47</v>
      </c>
      <c r="I97" s="67" t="s">
        <v>47</v>
      </c>
      <c r="J97" s="78" t="s">
        <v>47</v>
      </c>
      <c r="K97" s="78" t="s">
        <v>47</v>
      </c>
      <c r="L97" s="78" t="s">
        <v>47</v>
      </c>
      <c r="M97" s="78" t="s">
        <v>47</v>
      </c>
      <c r="N97" s="78" t="s">
        <v>47</v>
      </c>
      <c r="O97" s="78" t="s">
        <v>47</v>
      </c>
      <c r="P97" s="78" t="s">
        <v>47</v>
      </c>
      <c r="Q97" s="78" t="s">
        <v>47</v>
      </c>
      <c r="R97" s="78" t="s">
        <v>47</v>
      </c>
      <c r="S97" s="79"/>
      <c r="T97" s="80"/>
      <c r="U97" s="81"/>
      <c r="V97" s="82"/>
      <c r="W97" s="80"/>
      <c r="X97" s="81"/>
    </row>
    <row r="98" spans="1:24" outlineLevel="1" x14ac:dyDescent="0.25">
      <c r="A98" s="62" t="s">
        <v>47</v>
      </c>
      <c r="B98" s="73" t="s">
        <v>47</v>
      </c>
      <c r="C98" s="64" t="s">
        <v>47</v>
      </c>
      <c r="D98" s="65" t="s">
        <v>47</v>
      </c>
      <c r="E98" s="66" t="s">
        <v>47</v>
      </c>
      <c r="F98" s="64" t="s">
        <v>47</v>
      </c>
      <c r="G98" s="65" t="s">
        <v>47</v>
      </c>
      <c r="H98" s="66" t="s">
        <v>47</v>
      </c>
      <c r="I98" s="67" t="s">
        <v>47</v>
      </c>
      <c r="J98" s="68" t="s">
        <v>47</v>
      </c>
      <c r="K98" s="68" t="s">
        <v>47</v>
      </c>
      <c r="L98" s="68" t="s">
        <v>47</v>
      </c>
      <c r="M98" s="68" t="s">
        <v>47</v>
      </c>
      <c r="N98" s="68" t="s">
        <v>47</v>
      </c>
      <c r="O98" s="68" t="s">
        <v>47</v>
      </c>
      <c r="P98" s="68" t="s">
        <v>47</v>
      </c>
      <c r="Q98" s="68" t="s">
        <v>47</v>
      </c>
      <c r="R98" s="68" t="s">
        <v>47</v>
      </c>
      <c r="S98" s="69"/>
      <c r="T98" s="70"/>
      <c r="U98" s="71"/>
      <c r="V98" s="72"/>
      <c r="W98" s="70"/>
      <c r="X98" s="71"/>
    </row>
    <row r="99" spans="1:24" x14ac:dyDescent="0.25">
      <c r="A99" s="62" t="s">
        <v>47</v>
      </c>
      <c r="B99" s="63" t="s">
        <v>47</v>
      </c>
      <c r="C99" s="64" t="s">
        <v>47</v>
      </c>
      <c r="D99" s="65" t="s">
        <v>47</v>
      </c>
      <c r="E99" s="66" t="s">
        <v>47</v>
      </c>
      <c r="F99" s="64" t="s">
        <v>47</v>
      </c>
      <c r="G99" s="65" t="s">
        <v>47</v>
      </c>
      <c r="H99" s="66" t="s">
        <v>47</v>
      </c>
      <c r="I99" s="67" t="s">
        <v>47</v>
      </c>
      <c r="J99" s="68" t="s">
        <v>47</v>
      </c>
      <c r="K99" s="68" t="s">
        <v>47</v>
      </c>
      <c r="L99" s="68" t="s">
        <v>47</v>
      </c>
      <c r="M99" s="68" t="s">
        <v>47</v>
      </c>
      <c r="N99" s="68" t="s">
        <v>47</v>
      </c>
      <c r="O99" s="68" t="s">
        <v>47</v>
      </c>
      <c r="P99" s="68" t="s">
        <v>47</v>
      </c>
      <c r="Q99" s="68" t="s">
        <v>47</v>
      </c>
      <c r="R99" s="68" t="s">
        <v>47</v>
      </c>
      <c r="S99" s="69"/>
      <c r="T99" s="70"/>
      <c r="U99" s="71"/>
      <c r="V99" s="72"/>
      <c r="W99" s="70"/>
      <c r="X99" s="71"/>
    </row>
    <row r="100" spans="1:24" outlineLevel="1" x14ac:dyDescent="0.25">
      <c r="A100" s="62" t="s">
        <v>47</v>
      </c>
      <c r="B100" s="73" t="s">
        <v>47</v>
      </c>
      <c r="C100" s="64" t="s">
        <v>47</v>
      </c>
      <c r="D100" s="65" t="s">
        <v>47</v>
      </c>
      <c r="E100" s="66" t="s">
        <v>47</v>
      </c>
      <c r="F100" s="64" t="s">
        <v>47</v>
      </c>
      <c r="G100" s="65" t="s">
        <v>47</v>
      </c>
      <c r="H100" s="66" t="s">
        <v>47</v>
      </c>
      <c r="I100" s="67" t="s">
        <v>47</v>
      </c>
      <c r="J100" s="68" t="s">
        <v>47</v>
      </c>
      <c r="K100" s="68" t="s">
        <v>47</v>
      </c>
      <c r="L100" s="68" t="s">
        <v>47</v>
      </c>
      <c r="M100" s="68" t="s">
        <v>47</v>
      </c>
      <c r="N100" s="68" t="s">
        <v>47</v>
      </c>
      <c r="O100" s="68" t="s">
        <v>47</v>
      </c>
      <c r="P100" s="68" t="s">
        <v>47</v>
      </c>
      <c r="Q100" s="68" t="s">
        <v>47</v>
      </c>
      <c r="R100" s="68" t="s">
        <v>47</v>
      </c>
      <c r="S100" s="69"/>
      <c r="T100" s="70"/>
      <c r="U100" s="71"/>
      <c r="V100" s="72"/>
      <c r="W100" s="70"/>
      <c r="X100" s="71"/>
    </row>
    <row r="101" spans="1:24" s="83" customFormat="1" outlineLevel="1" x14ac:dyDescent="0.25">
      <c r="A101" s="74" t="s">
        <v>47</v>
      </c>
      <c r="B101" s="75" t="s">
        <v>47</v>
      </c>
      <c r="C101" s="76" t="s">
        <v>47</v>
      </c>
      <c r="D101" s="76" t="s">
        <v>47</v>
      </c>
      <c r="E101" s="76" t="s">
        <v>47</v>
      </c>
      <c r="F101" s="76" t="s">
        <v>47</v>
      </c>
      <c r="G101" s="77" t="s">
        <v>47</v>
      </c>
      <c r="H101" s="77" t="s">
        <v>47</v>
      </c>
      <c r="I101" s="67" t="s">
        <v>47</v>
      </c>
      <c r="J101" s="78" t="s">
        <v>47</v>
      </c>
      <c r="K101" s="78" t="s">
        <v>47</v>
      </c>
      <c r="L101" s="78" t="s">
        <v>47</v>
      </c>
      <c r="M101" s="78" t="s">
        <v>47</v>
      </c>
      <c r="N101" s="78" t="s">
        <v>47</v>
      </c>
      <c r="O101" s="78" t="s">
        <v>47</v>
      </c>
      <c r="P101" s="78" t="s">
        <v>47</v>
      </c>
      <c r="Q101" s="78" t="s">
        <v>47</v>
      </c>
      <c r="R101" s="78" t="s">
        <v>47</v>
      </c>
      <c r="S101" s="79"/>
      <c r="T101" s="80"/>
      <c r="U101" s="81"/>
      <c r="V101" s="82"/>
      <c r="W101" s="80"/>
      <c r="X101" s="81"/>
    </row>
    <row r="102" spans="1:24" outlineLevel="1" x14ac:dyDescent="0.25">
      <c r="A102" s="62" t="s">
        <v>47</v>
      </c>
      <c r="B102" s="73" t="s">
        <v>47</v>
      </c>
      <c r="C102" s="64" t="s">
        <v>47</v>
      </c>
      <c r="D102" s="65" t="s">
        <v>47</v>
      </c>
      <c r="E102" s="66" t="s">
        <v>47</v>
      </c>
      <c r="F102" s="64" t="s">
        <v>47</v>
      </c>
      <c r="G102" s="65" t="s">
        <v>47</v>
      </c>
      <c r="H102" s="66" t="s">
        <v>47</v>
      </c>
      <c r="I102" s="67" t="s">
        <v>47</v>
      </c>
      <c r="J102" s="68" t="s">
        <v>47</v>
      </c>
      <c r="K102" s="68" t="s">
        <v>47</v>
      </c>
      <c r="L102" s="68" t="s">
        <v>47</v>
      </c>
      <c r="M102" s="68" t="s">
        <v>47</v>
      </c>
      <c r="N102" s="68" t="s">
        <v>47</v>
      </c>
      <c r="O102" s="68" t="s">
        <v>47</v>
      </c>
      <c r="P102" s="68" t="s">
        <v>47</v>
      </c>
      <c r="Q102" s="68" t="s">
        <v>47</v>
      </c>
      <c r="R102" s="68" t="s">
        <v>47</v>
      </c>
      <c r="S102" s="69"/>
      <c r="T102" s="70"/>
      <c r="U102" s="71"/>
      <c r="V102" s="72"/>
      <c r="W102" s="70"/>
      <c r="X102" s="71"/>
    </row>
    <row r="103" spans="1:24" x14ac:dyDescent="0.25">
      <c r="A103" s="62" t="s">
        <v>47</v>
      </c>
      <c r="B103" s="63" t="s">
        <v>47</v>
      </c>
      <c r="C103" s="64" t="s">
        <v>47</v>
      </c>
      <c r="D103" s="65" t="s">
        <v>47</v>
      </c>
      <c r="E103" s="66" t="s">
        <v>47</v>
      </c>
      <c r="F103" s="64" t="s">
        <v>47</v>
      </c>
      <c r="G103" s="65" t="s">
        <v>47</v>
      </c>
      <c r="H103" s="66" t="s">
        <v>47</v>
      </c>
      <c r="I103" s="67" t="s">
        <v>47</v>
      </c>
      <c r="J103" s="68" t="s">
        <v>47</v>
      </c>
      <c r="K103" s="68" t="s">
        <v>47</v>
      </c>
      <c r="L103" s="68" t="s">
        <v>47</v>
      </c>
      <c r="M103" s="68" t="s">
        <v>47</v>
      </c>
      <c r="N103" s="68" t="s">
        <v>47</v>
      </c>
      <c r="O103" s="68" t="s">
        <v>47</v>
      </c>
      <c r="P103" s="68" t="s">
        <v>47</v>
      </c>
      <c r="Q103" s="68" t="s">
        <v>47</v>
      </c>
      <c r="R103" s="68" t="s">
        <v>47</v>
      </c>
      <c r="S103" s="69"/>
      <c r="T103" s="70"/>
      <c r="U103" s="71"/>
      <c r="V103" s="72"/>
      <c r="W103" s="70"/>
      <c r="X103" s="71"/>
    </row>
    <row r="104" spans="1:24" outlineLevel="1" x14ac:dyDescent="0.25">
      <c r="A104" s="62" t="s">
        <v>47</v>
      </c>
      <c r="B104" s="73" t="s">
        <v>47</v>
      </c>
      <c r="C104" s="64" t="s">
        <v>47</v>
      </c>
      <c r="D104" s="65" t="s">
        <v>47</v>
      </c>
      <c r="E104" s="66" t="s">
        <v>47</v>
      </c>
      <c r="F104" s="64" t="s">
        <v>47</v>
      </c>
      <c r="G104" s="65" t="s">
        <v>47</v>
      </c>
      <c r="H104" s="66" t="s">
        <v>47</v>
      </c>
      <c r="I104" s="67" t="s">
        <v>47</v>
      </c>
      <c r="J104" s="68" t="s">
        <v>47</v>
      </c>
      <c r="K104" s="68" t="s">
        <v>47</v>
      </c>
      <c r="L104" s="68" t="s">
        <v>47</v>
      </c>
      <c r="M104" s="68" t="s">
        <v>47</v>
      </c>
      <c r="N104" s="68" t="s">
        <v>47</v>
      </c>
      <c r="O104" s="68" t="s">
        <v>47</v>
      </c>
      <c r="P104" s="68" t="s">
        <v>47</v>
      </c>
      <c r="Q104" s="68" t="s">
        <v>47</v>
      </c>
      <c r="R104" s="68" t="s">
        <v>47</v>
      </c>
      <c r="S104" s="69"/>
      <c r="T104" s="70"/>
      <c r="U104" s="71"/>
      <c r="V104" s="72"/>
      <c r="W104" s="70"/>
      <c r="X104" s="71"/>
    </row>
    <row r="105" spans="1:24" s="83" customFormat="1" outlineLevel="1" x14ac:dyDescent="0.25">
      <c r="A105" s="74" t="s">
        <v>47</v>
      </c>
      <c r="B105" s="75" t="s">
        <v>47</v>
      </c>
      <c r="C105" s="76" t="s">
        <v>47</v>
      </c>
      <c r="D105" s="76" t="s">
        <v>47</v>
      </c>
      <c r="E105" s="76" t="s">
        <v>47</v>
      </c>
      <c r="F105" s="76" t="s">
        <v>47</v>
      </c>
      <c r="G105" s="77" t="s">
        <v>47</v>
      </c>
      <c r="H105" s="77" t="s">
        <v>47</v>
      </c>
      <c r="I105" s="67" t="s">
        <v>47</v>
      </c>
      <c r="J105" s="78" t="s">
        <v>47</v>
      </c>
      <c r="K105" s="78" t="s">
        <v>47</v>
      </c>
      <c r="L105" s="78" t="s">
        <v>47</v>
      </c>
      <c r="M105" s="78" t="s">
        <v>47</v>
      </c>
      <c r="N105" s="78" t="s">
        <v>47</v>
      </c>
      <c r="O105" s="78" t="s">
        <v>47</v>
      </c>
      <c r="P105" s="78" t="s">
        <v>47</v>
      </c>
      <c r="Q105" s="78" t="s">
        <v>47</v>
      </c>
      <c r="R105" s="78" t="s">
        <v>47</v>
      </c>
      <c r="S105" s="79"/>
      <c r="T105" s="80"/>
      <c r="U105" s="81"/>
      <c r="V105" s="82"/>
      <c r="W105" s="80"/>
      <c r="X105" s="81"/>
    </row>
    <row r="106" spans="1:24" outlineLevel="1" x14ac:dyDescent="0.25">
      <c r="A106" s="62" t="s">
        <v>47</v>
      </c>
      <c r="B106" s="73" t="s">
        <v>47</v>
      </c>
      <c r="C106" s="64" t="s">
        <v>47</v>
      </c>
      <c r="D106" s="65" t="s">
        <v>47</v>
      </c>
      <c r="E106" s="66" t="s">
        <v>47</v>
      </c>
      <c r="F106" s="64" t="s">
        <v>47</v>
      </c>
      <c r="G106" s="65" t="s">
        <v>47</v>
      </c>
      <c r="H106" s="66" t="s">
        <v>47</v>
      </c>
      <c r="I106" s="67" t="s">
        <v>47</v>
      </c>
      <c r="J106" s="68" t="s">
        <v>47</v>
      </c>
      <c r="K106" s="68" t="s">
        <v>47</v>
      </c>
      <c r="L106" s="68" t="s">
        <v>47</v>
      </c>
      <c r="M106" s="68" t="s">
        <v>47</v>
      </c>
      <c r="N106" s="68" t="s">
        <v>47</v>
      </c>
      <c r="O106" s="68" t="s">
        <v>47</v>
      </c>
      <c r="P106" s="68" t="s">
        <v>47</v>
      </c>
      <c r="Q106" s="68" t="s">
        <v>47</v>
      </c>
      <c r="R106" s="68" t="s">
        <v>47</v>
      </c>
      <c r="S106" s="69"/>
      <c r="T106" s="70"/>
      <c r="U106" s="71"/>
      <c r="V106" s="72"/>
      <c r="W106" s="70"/>
      <c r="X106" s="71"/>
    </row>
    <row r="107" spans="1:24" x14ac:dyDescent="0.25">
      <c r="A107" s="62" t="s">
        <v>47</v>
      </c>
      <c r="B107" s="63" t="s">
        <v>47</v>
      </c>
      <c r="C107" s="64" t="s">
        <v>47</v>
      </c>
      <c r="D107" s="65" t="s">
        <v>47</v>
      </c>
      <c r="E107" s="66" t="s">
        <v>47</v>
      </c>
      <c r="F107" s="64" t="s">
        <v>47</v>
      </c>
      <c r="G107" s="65" t="s">
        <v>47</v>
      </c>
      <c r="H107" s="66" t="s">
        <v>47</v>
      </c>
      <c r="I107" s="67" t="s">
        <v>47</v>
      </c>
      <c r="J107" s="68" t="s">
        <v>47</v>
      </c>
      <c r="K107" s="68" t="s">
        <v>47</v>
      </c>
      <c r="L107" s="68" t="s">
        <v>47</v>
      </c>
      <c r="M107" s="68" t="s">
        <v>47</v>
      </c>
      <c r="N107" s="68" t="s">
        <v>47</v>
      </c>
      <c r="O107" s="68" t="s">
        <v>47</v>
      </c>
      <c r="P107" s="68" t="s">
        <v>47</v>
      </c>
      <c r="Q107" s="68" t="s">
        <v>47</v>
      </c>
      <c r="R107" s="68" t="s">
        <v>47</v>
      </c>
      <c r="S107" s="69"/>
      <c r="T107" s="70"/>
      <c r="U107" s="71"/>
      <c r="V107" s="72"/>
      <c r="W107" s="70"/>
      <c r="X107" s="71"/>
    </row>
    <row r="108" spans="1:24" outlineLevel="1" x14ac:dyDescent="0.25">
      <c r="A108" s="62" t="s">
        <v>47</v>
      </c>
      <c r="B108" s="73" t="s">
        <v>47</v>
      </c>
      <c r="C108" s="64" t="s">
        <v>47</v>
      </c>
      <c r="D108" s="65" t="s">
        <v>47</v>
      </c>
      <c r="E108" s="66" t="s">
        <v>47</v>
      </c>
      <c r="F108" s="64" t="s">
        <v>47</v>
      </c>
      <c r="G108" s="65" t="s">
        <v>47</v>
      </c>
      <c r="H108" s="66" t="s">
        <v>47</v>
      </c>
      <c r="I108" s="67" t="s">
        <v>47</v>
      </c>
      <c r="J108" s="68" t="s">
        <v>47</v>
      </c>
      <c r="K108" s="68" t="s">
        <v>47</v>
      </c>
      <c r="L108" s="68" t="s">
        <v>47</v>
      </c>
      <c r="M108" s="68" t="s">
        <v>47</v>
      </c>
      <c r="N108" s="68" t="s">
        <v>47</v>
      </c>
      <c r="O108" s="68" t="s">
        <v>47</v>
      </c>
      <c r="P108" s="68" t="s">
        <v>47</v>
      </c>
      <c r="Q108" s="68" t="s">
        <v>47</v>
      </c>
      <c r="R108" s="68" t="s">
        <v>47</v>
      </c>
      <c r="S108" s="69"/>
      <c r="T108" s="70"/>
      <c r="U108" s="71"/>
      <c r="V108" s="72"/>
      <c r="W108" s="70"/>
      <c r="X108" s="71"/>
    </row>
    <row r="109" spans="1:24" s="83" customFormat="1" outlineLevel="1" x14ac:dyDescent="0.25">
      <c r="A109" s="74" t="s">
        <v>47</v>
      </c>
      <c r="B109" s="75" t="s">
        <v>47</v>
      </c>
      <c r="C109" s="76" t="s">
        <v>47</v>
      </c>
      <c r="D109" s="76" t="s">
        <v>47</v>
      </c>
      <c r="E109" s="76" t="s">
        <v>47</v>
      </c>
      <c r="F109" s="76" t="s">
        <v>47</v>
      </c>
      <c r="G109" s="77" t="s">
        <v>47</v>
      </c>
      <c r="H109" s="77" t="s">
        <v>47</v>
      </c>
      <c r="I109" s="67" t="s">
        <v>47</v>
      </c>
      <c r="J109" s="78" t="s">
        <v>47</v>
      </c>
      <c r="K109" s="78" t="s">
        <v>47</v>
      </c>
      <c r="L109" s="78" t="s">
        <v>47</v>
      </c>
      <c r="M109" s="78" t="s">
        <v>47</v>
      </c>
      <c r="N109" s="78" t="s">
        <v>47</v>
      </c>
      <c r="O109" s="78" t="s">
        <v>47</v>
      </c>
      <c r="P109" s="78" t="s">
        <v>47</v>
      </c>
      <c r="Q109" s="78" t="s">
        <v>47</v>
      </c>
      <c r="R109" s="78" t="s">
        <v>47</v>
      </c>
      <c r="S109" s="79"/>
      <c r="T109" s="80"/>
      <c r="U109" s="81"/>
      <c r="V109" s="82"/>
      <c r="W109" s="80"/>
      <c r="X109" s="81"/>
    </row>
    <row r="110" spans="1:24" outlineLevel="1" x14ac:dyDescent="0.25">
      <c r="A110" s="62" t="s">
        <v>47</v>
      </c>
      <c r="B110" s="73" t="s">
        <v>47</v>
      </c>
      <c r="C110" s="64" t="s">
        <v>47</v>
      </c>
      <c r="D110" s="65" t="s">
        <v>47</v>
      </c>
      <c r="E110" s="66" t="s">
        <v>47</v>
      </c>
      <c r="F110" s="64" t="s">
        <v>47</v>
      </c>
      <c r="G110" s="65" t="s">
        <v>47</v>
      </c>
      <c r="H110" s="66" t="s">
        <v>47</v>
      </c>
      <c r="I110" s="67" t="s">
        <v>47</v>
      </c>
      <c r="J110" s="68" t="s">
        <v>47</v>
      </c>
      <c r="K110" s="68" t="s">
        <v>47</v>
      </c>
      <c r="L110" s="68" t="s">
        <v>47</v>
      </c>
      <c r="M110" s="68" t="s">
        <v>47</v>
      </c>
      <c r="N110" s="68" t="s">
        <v>47</v>
      </c>
      <c r="O110" s="68" t="s">
        <v>47</v>
      </c>
      <c r="P110" s="68" t="s">
        <v>47</v>
      </c>
      <c r="Q110" s="68" t="s">
        <v>47</v>
      </c>
      <c r="R110" s="68" t="s">
        <v>47</v>
      </c>
      <c r="S110" s="69"/>
      <c r="T110" s="70"/>
      <c r="U110" s="71"/>
      <c r="V110" s="72"/>
      <c r="W110" s="70"/>
      <c r="X110" s="71"/>
    </row>
    <row r="111" spans="1:24" x14ac:dyDescent="0.25">
      <c r="A111" s="62" t="s">
        <v>47</v>
      </c>
      <c r="B111" s="63" t="s">
        <v>47</v>
      </c>
      <c r="C111" s="64" t="s">
        <v>47</v>
      </c>
      <c r="D111" s="65" t="s">
        <v>47</v>
      </c>
      <c r="E111" s="66" t="s">
        <v>47</v>
      </c>
      <c r="F111" s="64" t="s">
        <v>47</v>
      </c>
      <c r="G111" s="65" t="s">
        <v>47</v>
      </c>
      <c r="H111" s="66" t="s">
        <v>47</v>
      </c>
      <c r="I111" s="67" t="s">
        <v>47</v>
      </c>
      <c r="J111" s="68" t="s">
        <v>47</v>
      </c>
      <c r="K111" s="68" t="s">
        <v>47</v>
      </c>
      <c r="L111" s="68" t="s">
        <v>47</v>
      </c>
      <c r="M111" s="68" t="s">
        <v>47</v>
      </c>
      <c r="N111" s="68" t="s">
        <v>47</v>
      </c>
      <c r="O111" s="68" t="s">
        <v>47</v>
      </c>
      <c r="P111" s="68" t="s">
        <v>47</v>
      </c>
      <c r="Q111" s="68" t="s">
        <v>47</v>
      </c>
      <c r="R111" s="68" t="s">
        <v>47</v>
      </c>
      <c r="S111" s="69"/>
      <c r="T111" s="70"/>
      <c r="U111" s="71"/>
      <c r="V111" s="72"/>
      <c r="W111" s="70"/>
      <c r="X111" s="71"/>
    </row>
    <row r="112" spans="1:24" outlineLevel="1" x14ac:dyDescent="0.25">
      <c r="A112" s="62" t="s">
        <v>47</v>
      </c>
      <c r="B112" s="73" t="s">
        <v>47</v>
      </c>
      <c r="C112" s="64" t="s">
        <v>47</v>
      </c>
      <c r="D112" s="65" t="s">
        <v>47</v>
      </c>
      <c r="E112" s="66" t="s">
        <v>47</v>
      </c>
      <c r="F112" s="64" t="s">
        <v>47</v>
      </c>
      <c r="G112" s="65" t="s">
        <v>47</v>
      </c>
      <c r="H112" s="66" t="s">
        <v>47</v>
      </c>
      <c r="I112" s="67" t="s">
        <v>47</v>
      </c>
      <c r="J112" s="68" t="s">
        <v>47</v>
      </c>
      <c r="K112" s="68" t="s">
        <v>47</v>
      </c>
      <c r="L112" s="68" t="s">
        <v>47</v>
      </c>
      <c r="M112" s="68" t="s">
        <v>47</v>
      </c>
      <c r="N112" s="68" t="s">
        <v>47</v>
      </c>
      <c r="O112" s="68" t="s">
        <v>47</v>
      </c>
      <c r="P112" s="68" t="s">
        <v>47</v>
      </c>
      <c r="Q112" s="68" t="s">
        <v>47</v>
      </c>
      <c r="R112" s="68" t="s">
        <v>47</v>
      </c>
      <c r="S112" s="69"/>
      <c r="T112" s="70"/>
      <c r="U112" s="71"/>
      <c r="V112" s="72"/>
      <c r="W112" s="70"/>
      <c r="X112" s="71"/>
    </row>
    <row r="113" spans="1:24" s="83" customFormat="1" outlineLevel="1" x14ac:dyDescent="0.25">
      <c r="A113" s="74" t="s">
        <v>47</v>
      </c>
      <c r="B113" s="75" t="s">
        <v>47</v>
      </c>
      <c r="C113" s="76" t="s">
        <v>47</v>
      </c>
      <c r="D113" s="76" t="s">
        <v>47</v>
      </c>
      <c r="E113" s="76" t="s">
        <v>47</v>
      </c>
      <c r="F113" s="76" t="s">
        <v>47</v>
      </c>
      <c r="G113" s="77" t="s">
        <v>47</v>
      </c>
      <c r="H113" s="77" t="s">
        <v>47</v>
      </c>
      <c r="I113" s="67" t="s">
        <v>47</v>
      </c>
      <c r="J113" s="78" t="s">
        <v>47</v>
      </c>
      <c r="K113" s="78" t="s">
        <v>47</v>
      </c>
      <c r="L113" s="78" t="s">
        <v>47</v>
      </c>
      <c r="M113" s="78" t="s">
        <v>47</v>
      </c>
      <c r="N113" s="78" t="s">
        <v>47</v>
      </c>
      <c r="O113" s="78" t="s">
        <v>47</v>
      </c>
      <c r="P113" s="78" t="s">
        <v>47</v>
      </c>
      <c r="Q113" s="78" t="s">
        <v>47</v>
      </c>
      <c r="R113" s="78" t="s">
        <v>47</v>
      </c>
      <c r="S113" s="79"/>
      <c r="T113" s="80"/>
      <c r="U113" s="81"/>
      <c r="V113" s="82"/>
      <c r="W113" s="80"/>
      <c r="X113" s="81"/>
    </row>
    <row r="114" spans="1:24" outlineLevel="1" x14ac:dyDescent="0.25">
      <c r="A114" s="62" t="s">
        <v>47</v>
      </c>
      <c r="B114" s="73" t="s">
        <v>47</v>
      </c>
      <c r="C114" s="64" t="s">
        <v>47</v>
      </c>
      <c r="D114" s="65" t="s">
        <v>47</v>
      </c>
      <c r="E114" s="66" t="s">
        <v>47</v>
      </c>
      <c r="F114" s="64" t="s">
        <v>47</v>
      </c>
      <c r="G114" s="65" t="s">
        <v>47</v>
      </c>
      <c r="H114" s="66" t="s">
        <v>47</v>
      </c>
      <c r="I114" s="67" t="s">
        <v>47</v>
      </c>
      <c r="J114" s="68" t="s">
        <v>47</v>
      </c>
      <c r="K114" s="68" t="s">
        <v>47</v>
      </c>
      <c r="L114" s="68" t="s">
        <v>47</v>
      </c>
      <c r="M114" s="68" t="s">
        <v>47</v>
      </c>
      <c r="N114" s="68" t="s">
        <v>47</v>
      </c>
      <c r="O114" s="68" t="s">
        <v>47</v>
      </c>
      <c r="P114" s="68" t="s">
        <v>47</v>
      </c>
      <c r="Q114" s="68" t="s">
        <v>47</v>
      </c>
      <c r="R114" s="68" t="s">
        <v>47</v>
      </c>
      <c r="S114" s="69"/>
      <c r="T114" s="70"/>
      <c r="U114" s="71"/>
      <c r="V114" s="72"/>
      <c r="W114" s="70"/>
      <c r="X114" s="71"/>
    </row>
    <row r="115" spans="1:24" x14ac:dyDescent="0.25">
      <c r="A115" s="62" t="s">
        <v>47</v>
      </c>
      <c r="B115" s="63" t="s">
        <v>47</v>
      </c>
      <c r="C115" s="64" t="s">
        <v>47</v>
      </c>
      <c r="D115" s="65" t="s">
        <v>47</v>
      </c>
      <c r="E115" s="66" t="s">
        <v>47</v>
      </c>
      <c r="F115" s="64" t="s">
        <v>47</v>
      </c>
      <c r="G115" s="65" t="s">
        <v>47</v>
      </c>
      <c r="H115" s="66" t="s">
        <v>47</v>
      </c>
      <c r="I115" s="67" t="s">
        <v>47</v>
      </c>
      <c r="J115" s="68" t="s">
        <v>47</v>
      </c>
      <c r="K115" s="68" t="s">
        <v>47</v>
      </c>
      <c r="L115" s="68" t="s">
        <v>47</v>
      </c>
      <c r="M115" s="68" t="s">
        <v>47</v>
      </c>
      <c r="N115" s="68" t="s">
        <v>47</v>
      </c>
      <c r="O115" s="68" t="s">
        <v>47</v>
      </c>
      <c r="P115" s="68" t="s">
        <v>47</v>
      </c>
      <c r="Q115" s="68" t="s">
        <v>47</v>
      </c>
      <c r="R115" s="68" t="s">
        <v>47</v>
      </c>
      <c r="S115" s="69"/>
      <c r="T115" s="70"/>
      <c r="U115" s="71"/>
      <c r="V115" s="72"/>
      <c r="W115" s="70"/>
      <c r="X115" s="71"/>
    </row>
    <row r="116" spans="1:24" outlineLevel="1" x14ac:dyDescent="0.25">
      <c r="A116" s="62" t="s">
        <v>47</v>
      </c>
      <c r="B116" s="73" t="s">
        <v>47</v>
      </c>
      <c r="C116" s="64" t="s">
        <v>47</v>
      </c>
      <c r="D116" s="65" t="s">
        <v>47</v>
      </c>
      <c r="E116" s="66" t="s">
        <v>47</v>
      </c>
      <c r="F116" s="64" t="s">
        <v>47</v>
      </c>
      <c r="G116" s="65" t="s">
        <v>47</v>
      </c>
      <c r="H116" s="66" t="s">
        <v>47</v>
      </c>
      <c r="I116" s="67" t="s">
        <v>47</v>
      </c>
      <c r="J116" s="68" t="s">
        <v>47</v>
      </c>
      <c r="K116" s="68" t="s">
        <v>47</v>
      </c>
      <c r="L116" s="68" t="s">
        <v>47</v>
      </c>
      <c r="M116" s="68" t="s">
        <v>47</v>
      </c>
      <c r="N116" s="68" t="s">
        <v>47</v>
      </c>
      <c r="O116" s="68" t="s">
        <v>47</v>
      </c>
      <c r="P116" s="68" t="s">
        <v>47</v>
      </c>
      <c r="Q116" s="68" t="s">
        <v>47</v>
      </c>
      <c r="R116" s="68" t="s">
        <v>47</v>
      </c>
      <c r="S116" s="69"/>
      <c r="T116" s="70"/>
      <c r="U116" s="71"/>
      <c r="V116" s="72"/>
      <c r="W116" s="70"/>
      <c r="X116" s="71"/>
    </row>
  </sheetData>
  <mergeCells count="7">
    <mergeCell ref="B1:F1"/>
    <mergeCell ref="G1:K1"/>
    <mergeCell ref="L1:P1"/>
    <mergeCell ref="A8:A9"/>
    <mergeCell ref="B8:B9"/>
    <mergeCell ref="C8:E8"/>
    <mergeCell ref="F8:H8"/>
  </mergeCells>
  <conditionalFormatting sqref="C4">
    <cfRule type="dataBar" priority="40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{06A7851C-3CF4-4DEA-9B74-EC84CA27F691}</x14:id>
        </ext>
      </extLst>
    </cfRule>
  </conditionalFormatting>
  <conditionalFormatting sqref="C5">
    <cfRule type="dataBar" priority="39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{289FE86A-4AD2-4456-8C97-DD4C35B9F9C0}</x14:id>
        </ext>
      </extLst>
    </cfRule>
  </conditionalFormatting>
  <conditionalFormatting sqref="C6">
    <cfRule type="dataBar" priority="38">
      <dataBar>
        <cfvo type="num" val="0.41666666699999999"/>
        <cfvo type="num" val="25"/>
        <color rgb="FF00B050"/>
      </dataBar>
      <extLst>
        <ext xmlns:x14="http://schemas.microsoft.com/office/spreadsheetml/2009/9/main" uri="{B025F937-C7B1-47D3-B67F-A62EFF666E3E}">
          <x14:id>{C798CE21-D510-4D6E-85E3-3BB607AAFAF1}</x14:id>
        </ext>
      </extLst>
    </cfRule>
  </conditionalFormatting>
  <conditionalFormatting sqref="F4">
    <cfRule type="dataBar" priority="37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{694C0C45-191B-4511-B87E-05E782B045FD}</x14:id>
        </ext>
      </extLst>
    </cfRule>
  </conditionalFormatting>
  <conditionalFormatting sqref="K4:K6">
    <cfRule type="dataBar" priority="36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{C187A243-23FB-4E56-A8DD-E41416F15401}</x14:id>
        </ext>
      </extLst>
    </cfRule>
  </conditionalFormatting>
  <conditionalFormatting sqref="M4:M6">
    <cfRule type="dataBar" priority="35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{4524AFC4-029D-40FE-859D-64DC9620BB9A}</x14:id>
        </ext>
      </extLst>
    </cfRule>
  </conditionalFormatting>
  <conditionalFormatting sqref="P4:P6">
    <cfRule type="dataBar" priority="34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{0229EBCC-A432-46AE-B2E2-661A8A37993E}</x14:id>
        </ext>
      </extLst>
    </cfRule>
  </conditionalFormatting>
  <conditionalFormatting sqref="F5:F6">
    <cfRule type="dataBar" priority="33">
      <dataBar>
        <cfvo type="num" val="0.41666666666666669"/>
        <cfvo type="num" val="41.666666666666664"/>
        <color rgb="FF00B050"/>
      </dataBar>
      <extLst>
        <ext xmlns:x14="http://schemas.microsoft.com/office/spreadsheetml/2009/9/main" uri="{B025F937-C7B1-47D3-B67F-A62EFF666E3E}">
          <x14:id>{7A76E31F-445B-4FAA-AC7B-3605FA064B91}</x14:id>
        </ext>
      </extLst>
    </cfRule>
  </conditionalFormatting>
  <conditionalFormatting sqref="H4:H6">
    <cfRule type="dataBar" priority="32">
      <dataBar>
        <cfvo type="num" val="0.41666666666666669"/>
        <cfvo type="num" val="25"/>
        <color rgb="FF00B050"/>
      </dataBar>
      <extLst>
        <ext xmlns:x14="http://schemas.microsoft.com/office/spreadsheetml/2009/9/main" uri="{B025F937-C7B1-47D3-B67F-A62EFF666E3E}">
          <x14:id>{F3D857CF-2B6D-46FF-AF89-180BDE6CEC74}</x14:id>
        </ext>
      </extLst>
    </cfRule>
  </conditionalFormatting>
  <conditionalFormatting sqref="S14:U14 S10:U12 W63:X64 X60:X62 W59:W61 S63:U64 S60:S62 U60:U62 T59:T61">
    <cfRule type="containsText" dxfId="29" priority="31" operator="containsText" text="сервіс">
      <formula>NOT(ISERROR(SEARCH("сервіс",S10)))</formula>
    </cfRule>
  </conditionalFormatting>
  <conditionalFormatting sqref="S13:U13">
    <cfRule type="containsText" dxfId="28" priority="30" operator="containsText" text="сервіс">
      <formula>NOT(ISERROR(SEARCH("сервіс",S13)))</formula>
    </cfRule>
  </conditionalFormatting>
  <conditionalFormatting sqref="W14:X14 V10:X10 W11:X12">
    <cfRule type="containsText" dxfId="27" priority="29" operator="containsText" text="сервіс">
      <formula>NOT(ISERROR(SEARCH("сервіс",V10)))</formula>
    </cfRule>
  </conditionalFormatting>
  <conditionalFormatting sqref="W13:X13">
    <cfRule type="containsText" dxfId="26" priority="28" operator="containsText" text="сервіс">
      <formula>NOT(ISERROR(SEARCH("сервіс",W13)))</formula>
    </cfRule>
  </conditionalFormatting>
  <conditionalFormatting sqref="V11:V14 V63:W116 W59:W61 V60:V62">
    <cfRule type="containsText" dxfId="25" priority="27" operator="containsText" text="дифектоскопія">
      <formula>NOT(ISERROR(SEARCH("дифектоскопія",V11)))</formula>
    </cfRule>
  </conditionalFormatting>
  <conditionalFormatting sqref="W11:W14">
    <cfRule type="containsText" dxfId="24" priority="26" operator="containsText" text="дифектоскопія">
      <formula>NOT(ISERROR(SEARCH("дифектоскопія",W11)))</formula>
    </cfRule>
  </conditionalFormatting>
  <conditionalFormatting sqref="J12:R14">
    <cfRule type="expression" dxfId="23" priority="25">
      <formula>J12&gt;0</formula>
    </cfRule>
  </conditionalFormatting>
  <conditionalFormatting sqref="K12:N12">
    <cfRule type="expression" dxfId="22" priority="24">
      <formula>K12&gt;0</formula>
    </cfRule>
  </conditionalFormatting>
  <conditionalFormatting sqref="J11">
    <cfRule type="expression" dxfId="21" priority="23">
      <formula>J11&gt;0</formula>
    </cfRule>
  </conditionalFormatting>
  <conditionalFormatting sqref="K11:R11">
    <cfRule type="expression" dxfId="20" priority="22">
      <formula>K11&gt;0</formula>
    </cfRule>
  </conditionalFormatting>
  <conditionalFormatting sqref="S18:U18 S15:U16">
    <cfRule type="containsText" dxfId="19" priority="21" operator="containsText" text="сервіс">
      <formula>NOT(ISERROR(SEARCH("сервіс",S15)))</formula>
    </cfRule>
  </conditionalFormatting>
  <conditionalFormatting sqref="S17:U17">
    <cfRule type="containsText" dxfId="18" priority="20" operator="containsText" text="сервіс">
      <formula>NOT(ISERROR(SEARCH("сервіс",S17)))</formula>
    </cfRule>
  </conditionalFormatting>
  <conditionalFormatting sqref="W18:X18 W15:X16">
    <cfRule type="containsText" dxfId="17" priority="19" operator="containsText" text="сервіс">
      <formula>NOT(ISERROR(SEARCH("сервіс",W15)))</formula>
    </cfRule>
  </conditionalFormatting>
  <conditionalFormatting sqref="W17:X17">
    <cfRule type="containsText" dxfId="16" priority="18" operator="containsText" text="сервіс">
      <formula>NOT(ISERROR(SEARCH("сервіс",W17)))</formula>
    </cfRule>
  </conditionalFormatting>
  <conditionalFormatting sqref="V15:V18">
    <cfRule type="containsText" dxfId="15" priority="17" operator="containsText" text="дифектоскопія">
      <formula>NOT(ISERROR(SEARCH("дифектоскопія",V15)))</formula>
    </cfRule>
  </conditionalFormatting>
  <conditionalFormatting sqref="W15:W18">
    <cfRule type="containsText" dxfId="14" priority="16" operator="containsText" text="дифектоскопія">
      <formula>NOT(ISERROR(SEARCH("дифектоскопія",W15)))</formula>
    </cfRule>
  </conditionalFormatting>
  <conditionalFormatting sqref="J16:R18">
    <cfRule type="expression" dxfId="13" priority="15">
      <formula>J16&gt;0</formula>
    </cfRule>
  </conditionalFormatting>
  <conditionalFormatting sqref="K16:N16">
    <cfRule type="expression" dxfId="12" priority="14">
      <formula>K16&gt;0</formula>
    </cfRule>
  </conditionalFormatting>
  <conditionalFormatting sqref="J15">
    <cfRule type="expression" dxfId="11" priority="13">
      <formula>J15&gt;0</formula>
    </cfRule>
  </conditionalFormatting>
  <conditionalFormatting sqref="K15:R15">
    <cfRule type="expression" dxfId="10" priority="12">
      <formula>K15&gt;0</formula>
    </cfRule>
  </conditionalFormatting>
  <conditionalFormatting sqref="S19:U20 S22:U24 S26:U28 S30:U32 S34:U36 S38:U40 S42:U44 S46:U48 S50:U52 S54:U56 S58:U58 S66:U68 S70:U72 S74:U76 S78:U80 S82:U84 S86:U88 S90:U92 S94:U96 S98:U100 S102:U104 S106:U108 S110:U112 S114:U116 S59 U59">
    <cfRule type="containsText" dxfId="9" priority="11" operator="containsText" text="сервіс">
      <formula>NOT(ISERROR(SEARCH("сервіс",S19)))</formula>
    </cfRule>
  </conditionalFormatting>
  <conditionalFormatting sqref="S21:U21 S25:U25 S29:U29 S33:U33 S37:U37 S41:U41 S45:U45 S49:U49 S53:U53 S57:U57 S65:U65 S69:U69 S73:U73 S77:U77 S81:U81 S85:U85 S89:U89 S93:U93 S97:U97 S101:U101 S105:U105 S109:U109 S113:U113">
    <cfRule type="containsText" dxfId="8" priority="10" operator="containsText" text="сервіс">
      <formula>NOT(ISERROR(SEARCH("сервіс",S21)))</formula>
    </cfRule>
  </conditionalFormatting>
  <conditionalFormatting sqref="W19:X20 W22:X24 W26:X28 W30:X32 W34:X36 W38:X40 W42:X44 W46:X48 W50:X52 W54:X56 W58:X58 W66:X68 W70:X72 W74:X76 W78:X80 W82:X84 W86:X88 W90:X92 W94:X96 W98:X100 W102:X104 W106:X108 W110:X112 W114:X116 X59">
    <cfRule type="containsText" dxfId="7" priority="9" operator="containsText" text="сервіс">
      <formula>NOT(ISERROR(SEARCH("сервіс",W19)))</formula>
    </cfRule>
  </conditionalFormatting>
  <conditionalFormatting sqref="W21:X21 W25:X25 W29:X29 W33:X33 W37:X37 W41:X41 W45:X45 W49:X49 W53:X53 W57:X57 W65:X65 W69:X69 W73:X73 W77:X77 W81:X81 W85:X85 W89:X89 W93:X93 W97:X97 W101:X101 W105:X105 W109:X109 W113:X113">
    <cfRule type="containsText" dxfId="6" priority="8" operator="containsText" text="сервіс">
      <formula>NOT(ISERROR(SEARCH("сервіс",W21)))</formula>
    </cfRule>
  </conditionalFormatting>
  <conditionalFormatting sqref="V19:V58">
    <cfRule type="containsText" dxfId="5" priority="7" operator="containsText" text="дифектоскопія">
      <formula>NOT(ISERROR(SEARCH("дифектоскопія",V19)))</formula>
    </cfRule>
  </conditionalFormatting>
  <conditionalFormatting sqref="W19:W58">
    <cfRule type="containsText" dxfId="4" priority="6" operator="containsText" text="дифектоскопія">
      <formula>NOT(ISERROR(SEARCH("дифектоскопія",W19)))</formula>
    </cfRule>
  </conditionalFormatting>
  <conditionalFormatting sqref="J20:R22 J24:R26 J28:R30 J32:R34 J36:R38 J44:R46 J48:R50 J52:R54 J56:R58 J60:R62 J64:R66 J68:R70 J72:R74 J76:R78 J80:R82 J84:R86 J88:R90 J92:R94 J96:R98 J100:R102 J104:R106 J108:R110 J112:R114 J116:R116 J40:R42">
    <cfRule type="expression" dxfId="3" priority="5">
      <formula>J20&gt;0</formula>
    </cfRule>
  </conditionalFormatting>
  <conditionalFormatting sqref="K20:N20 K24:N24 K28:N28 K32:N32 K36:N36 K44:N44 K48:N48 K52:N52 K56:N56 K60:N60 K64:N64 K68:N68 K72:N72 K76:N76 K80:N80 K84:N84 K88:N88 K92:N92 K96:N96 K100:N100 K104:N104 K108:N108 K112:N112 K116:N116 K40:O40">
    <cfRule type="expression" dxfId="2" priority="4">
      <formula>K20&gt;0</formula>
    </cfRule>
  </conditionalFormatting>
  <conditionalFormatting sqref="J19 J23 J27 J31 J35 J39 J43 J47 J51 J55 J59 J63 J67 J71 J75 J79 J83 J87 J91 J95 J99 J103 J107 J111 J115">
    <cfRule type="expression" dxfId="1" priority="3">
      <formula>J19&gt;0</formula>
    </cfRule>
  </conditionalFormatting>
  <conditionalFormatting sqref="K19:R19 K23:R23 K27:R27 K31:R31 K35:R35 K39:R39 K43:R43 K47:R47 K51:R51 K55:R55 K59:R59 K63:R63 K67:R67 K71:R71 K75:R75 K79:R79 K83:R83 K87:R87 K91:R91 K95:R95 K99:R99 K103:R103 K107:R107 K111:R111 K115:R115">
    <cfRule type="expression" dxfId="0" priority="2">
      <formula>K19&gt;0</formula>
    </cfRule>
  </conditionalFormatting>
  <conditionalFormatting sqref="R6">
    <cfRule type="dataBar" priority="1">
      <dataBar>
        <cfvo type="num" val="0.41666666699999999"/>
        <cfvo type="num" val="25"/>
        <color rgb="FF00B050"/>
      </dataBar>
      <extLst>
        <ext xmlns:x14="http://schemas.microsoft.com/office/spreadsheetml/2009/9/main" uri="{B025F937-C7B1-47D3-B67F-A62EFF666E3E}">
          <x14:id>{B9190D5E-1D92-4666-B1B1-C84178713A4B}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A7851C-3CF4-4DEA-9B74-EC84CA27F691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C4</xm:sqref>
        </x14:conditionalFormatting>
        <x14:conditionalFormatting xmlns:xm="http://schemas.microsoft.com/office/excel/2006/main">
          <x14:cfRule type="dataBar" id="{289FE86A-4AD2-4456-8C97-DD4C35B9F9C0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C5</xm:sqref>
        </x14:conditionalFormatting>
        <x14:conditionalFormatting xmlns:xm="http://schemas.microsoft.com/office/excel/2006/main">
          <x14:cfRule type="dataBar" id="{C798CE21-D510-4D6E-85E3-3BB607AAFAF1}">
            <x14:dataBar minLength="0" maxLength="100" direction="leftToRight">
              <x14:cfvo type="num">
                <xm:f>0.41666666699999999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C6</xm:sqref>
        </x14:conditionalFormatting>
        <x14:conditionalFormatting xmlns:xm="http://schemas.microsoft.com/office/excel/2006/main">
          <x14:cfRule type="dataBar" id="{694C0C45-191B-4511-B87E-05E782B045FD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F4</xm:sqref>
        </x14:conditionalFormatting>
        <x14:conditionalFormatting xmlns:xm="http://schemas.microsoft.com/office/excel/2006/main">
          <x14:cfRule type="dataBar" id="{C187A243-23FB-4E56-A8DD-E41416F15401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K4:K6</xm:sqref>
        </x14:conditionalFormatting>
        <x14:conditionalFormatting xmlns:xm="http://schemas.microsoft.com/office/excel/2006/main">
          <x14:cfRule type="dataBar" id="{4524AFC4-029D-40FE-859D-64DC9620BB9A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M4:M6</xm:sqref>
        </x14:conditionalFormatting>
        <x14:conditionalFormatting xmlns:xm="http://schemas.microsoft.com/office/excel/2006/main">
          <x14:cfRule type="dataBar" id="{0229EBCC-A432-46AE-B2E2-661A8A37993E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P4:P6</xm:sqref>
        </x14:conditionalFormatting>
        <x14:conditionalFormatting xmlns:xm="http://schemas.microsoft.com/office/excel/2006/main">
          <x14:cfRule type="dataBar" id="{7A76E31F-445B-4FAA-AC7B-3605FA064B91}">
            <x14:dataBar minLength="0" maxLength="100">
              <x14:cfvo type="num">
                <xm:f>0.41666666666666669</xm:f>
              </x14:cfvo>
              <x14:cfvo type="num">
                <xm:f>41.666666666666664</xm:f>
              </x14:cfvo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F3D857CF-2B6D-46FF-AF89-180BDE6CEC74}">
            <x14:dataBar minLength="0" maxLength="100">
              <x14:cfvo type="num">
                <xm:f>0.41666666666666669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H4:H6</xm:sqref>
        </x14:conditionalFormatting>
        <x14:conditionalFormatting xmlns:xm="http://schemas.microsoft.com/office/excel/2006/main">
          <x14:cfRule type="dataBar" id="{B9190D5E-1D92-4666-B1B1-C84178713A4B}">
            <x14:dataBar minLength="0" maxLength="100" direction="leftToRight">
              <x14:cfvo type="num">
                <xm:f>0.41666666699999999</xm:f>
              </x14:cfvo>
              <x14:cfvo type="num">
                <xm:f>25</xm:f>
              </x14:cfvo>
              <x14:negativeFillColor rgb="FFFF0000"/>
              <x14:axisColor rgb="FF000000"/>
            </x14:dataBar>
          </x14:cfRule>
          <xm:sqref>R6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NMDC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!</dc:creator>
  <cp:lastModifiedBy>ГАВ</cp:lastModifiedBy>
  <dcterms:created xsi:type="dcterms:W3CDTF">2019-03-11T14:31:00Z</dcterms:created>
  <dcterms:modified xsi:type="dcterms:W3CDTF">2019-03-14T13:05:17Z</dcterms:modified>
</cp:coreProperties>
</file>