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Склад" sheetId="2" r:id="rId1"/>
    <sheet name="Приход" sheetId="3" r:id="rId2"/>
  </sheets>
  <calcPr calcId="152511"/>
</workbook>
</file>

<file path=xl/calcChain.xml><?xml version="1.0" encoding="utf-8"?>
<calcChain xmlns="http://schemas.openxmlformats.org/spreadsheetml/2006/main">
  <c r="L2" i="2" l="1"/>
  <c r="L3" i="2"/>
  <c r="L4" i="2"/>
  <c r="L5" i="2"/>
  <c r="L6" i="2"/>
  <c r="L7" i="2"/>
  <c r="L8" i="2"/>
  <c r="L9" i="2"/>
  <c r="L10" i="2"/>
  <c r="L11" i="2"/>
  <c r="M2" i="2"/>
  <c r="M3" i="2"/>
  <c r="M4" i="2"/>
  <c r="M5" i="2"/>
  <c r="M6" i="2"/>
  <c r="M7" i="2"/>
  <c r="M8" i="2"/>
  <c r="M9" i="2"/>
  <c r="M10" i="2"/>
  <c r="M11" i="2"/>
  <c r="M6" i="3" l="1"/>
  <c r="M7" i="3"/>
  <c r="N3" i="3"/>
</calcChain>
</file>

<file path=xl/sharedStrings.xml><?xml version="1.0" encoding="utf-8"?>
<sst xmlns="http://schemas.openxmlformats.org/spreadsheetml/2006/main" count="83" uniqueCount="56">
  <si>
    <t>Артикул</t>
  </si>
  <si>
    <t>Наименование товара</t>
  </si>
  <si>
    <t>Код производителя</t>
  </si>
  <si>
    <t>Марка</t>
  </si>
  <si>
    <t>Страна производитель</t>
  </si>
  <si>
    <t>OE-номер</t>
  </si>
  <si>
    <t>Количество</t>
  </si>
  <si>
    <t>Цена</t>
  </si>
  <si>
    <t>Комментарий</t>
  </si>
  <si>
    <t>Кольцо АБС</t>
  </si>
  <si>
    <t>OREX</t>
  </si>
  <si>
    <t>CHINA</t>
  </si>
  <si>
    <t>BECTEP</t>
  </si>
  <si>
    <t>ГУР Vario, Sprinter w906</t>
  </si>
  <si>
    <t>P10890</t>
  </si>
  <si>
    <t>MOTORHERZ</t>
  </si>
  <si>
    <t>GERMANY</t>
  </si>
  <si>
    <t>Фильтр масло Range Rover</t>
  </si>
  <si>
    <t>HU8001X</t>
  </si>
  <si>
    <t>MANN</t>
  </si>
  <si>
    <t xml:space="preserve">Фильтр салона </t>
  </si>
  <si>
    <t>EA197</t>
  </si>
  <si>
    <t>KNECHT</t>
  </si>
  <si>
    <t>Граната передних колес W210</t>
  </si>
  <si>
    <t>RU210601MBO</t>
  </si>
  <si>
    <t>RUEL</t>
  </si>
  <si>
    <t>TAIWAN</t>
  </si>
  <si>
    <t>Стартер AUDI</t>
  </si>
  <si>
    <t>STB1411</t>
  </si>
  <si>
    <t>KRAUF</t>
  </si>
  <si>
    <t>Стартер</t>
  </si>
  <si>
    <t>????</t>
  </si>
  <si>
    <t>GEMPOWER</t>
  </si>
  <si>
    <t>TURKEY</t>
  </si>
  <si>
    <t>Тормозная колодка</t>
  </si>
  <si>
    <t>29171</t>
  </si>
  <si>
    <t>BRAKE POINT</t>
  </si>
  <si>
    <t>Тормозной диск FH12</t>
  </si>
  <si>
    <t>10476</t>
  </si>
  <si>
    <t>JM</t>
  </si>
  <si>
    <t>Дата</t>
  </si>
  <si>
    <t>№ Накладной</t>
  </si>
  <si>
    <t xml:space="preserve"> OE-номер</t>
  </si>
  <si>
    <t>Кол-во закупки</t>
  </si>
  <si>
    <t>Цена закуп. RUB</t>
  </si>
  <si>
    <t>Цена закуп. USD</t>
  </si>
  <si>
    <t>Тр. Рас. %</t>
  </si>
  <si>
    <t xml:space="preserve"> Над. На тов</t>
  </si>
  <si>
    <t>стоимость  в руб</t>
  </si>
  <si>
    <t>стоимость в usd</t>
  </si>
  <si>
    <t>Распылитель</t>
  </si>
  <si>
    <t>CHJ</t>
  </si>
  <si>
    <t/>
  </si>
  <si>
    <t>Ост. На нач.(шт)</t>
  </si>
  <si>
    <t>стоимость тов.в руб на начало</t>
  </si>
  <si>
    <t>стоимость в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</si>
</sst>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TJS]"/>
    <numFmt numFmtId="165" formatCode="dd/mm/yy\ h:mm;@"/>
    <numFmt numFmtId="166" formatCode="_-* #,##0.00\ [$RUB]_-;\-* #,##0.00\ [$RUB]_-;_-* &quot;-&quot;??\ [$RUB]_-;_-@_-"/>
    <numFmt numFmtId="167" formatCode="_-* #,##0.00\ [$USD]_-;\-* #,##0.00\ [$USD]_-;_-* &quot;-&quot;??\ [$USD]_-;_-@_-"/>
    <numFmt numFmtId="168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theme="8" tint="0.59999389629810485"/>
      </patternFill>
    </fill>
  </fills>
  <borders count="14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/>
  </cellStyleXfs>
  <cellXfs count="46">
    <xf numFmtId="0" fontId="0" fillId="0" borderId="0" xfId="0"/>
    <xf numFmtId="0" fontId="0" fillId="2" borderId="0" xfId="0" applyFill="1"/>
    <xf numFmtId="0" fontId="1" fillId="5" borderId="1" xfId="3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 vertical="center"/>
    </xf>
    <xf numFmtId="164" fontId="1" fillId="5" borderId="1" xfId="3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6" borderId="1" xfId="3" applyNumberFormat="1" applyFont="1" applyFill="1" applyBorder="1" applyAlignment="1">
      <alignment horizontal="center"/>
    </xf>
    <xf numFmtId="0" fontId="0" fillId="6" borderId="1" xfId="0" applyNumberFormat="1" applyFont="1" applyFill="1" applyBorder="1" applyAlignment="1">
      <alignment horizontal="center" vertical="center"/>
    </xf>
    <xf numFmtId="164" fontId="1" fillId="6" borderId="1" xfId="3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5" borderId="2" xfId="3" applyNumberFormat="1" applyFont="1" applyFill="1" applyBorder="1" applyAlignment="1">
      <alignment horizontal="center"/>
    </xf>
    <xf numFmtId="0" fontId="1" fillId="6" borderId="2" xfId="3" applyNumberFormat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wrapText="1"/>
    </xf>
    <xf numFmtId="0" fontId="1" fillId="6" borderId="6" xfId="3" applyNumberFormat="1" applyFont="1" applyFill="1" applyBorder="1" applyAlignment="1">
      <alignment horizontal="center"/>
    </xf>
    <xf numFmtId="0" fontId="1" fillId="6" borderId="7" xfId="3" applyNumberFormat="1" applyFont="1" applyFill="1" applyBorder="1" applyAlignment="1">
      <alignment horizontal="center"/>
    </xf>
    <xf numFmtId="0" fontId="0" fillId="6" borderId="7" xfId="0" applyNumberFormat="1" applyFont="1" applyFill="1" applyBorder="1" applyAlignment="1">
      <alignment horizontal="center" vertical="center"/>
    </xf>
    <xf numFmtId="164" fontId="1" fillId="6" borderId="7" xfId="3" applyNumberFormat="1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1" fillId="8" borderId="8" xfId="3" applyNumberFormat="1" applyFont="1" applyFill="1" applyBorder="1" applyAlignment="1">
      <alignment horizontal="center"/>
    </xf>
    <xf numFmtId="166" fontId="1" fillId="8" borderId="8" xfId="3" applyNumberFormat="1" applyFont="1" applyFill="1" applyBorder="1" applyAlignment="1">
      <alignment horizontal="center"/>
    </xf>
    <xf numFmtId="167" fontId="1" fillId="8" borderId="8" xfId="3" applyNumberFormat="1" applyFont="1" applyFill="1" applyBorder="1" applyAlignment="1">
      <alignment horizontal="center"/>
    </xf>
    <xf numFmtId="10" fontId="1" fillId="8" borderId="8" xfId="3" applyNumberFormat="1" applyFont="1" applyFill="1" applyBorder="1" applyAlignment="1">
      <alignment horizontal="center"/>
    </xf>
    <xf numFmtId="168" fontId="1" fillId="8" borderId="8" xfId="3" applyNumberFormat="1" applyFont="1" applyFill="1" applyBorder="1" applyAlignment="1">
      <alignment horizontal="center"/>
    </xf>
    <xf numFmtId="0" fontId="1" fillId="0" borderId="8" xfId="3" applyNumberFormat="1" applyFont="1" applyBorder="1" applyAlignment="1">
      <alignment horizontal="center"/>
    </xf>
    <xf numFmtId="166" fontId="1" fillId="0" borderId="8" xfId="3" applyNumberFormat="1" applyFont="1" applyBorder="1" applyAlignment="1">
      <alignment horizontal="center"/>
    </xf>
    <xf numFmtId="167" fontId="1" fillId="0" borderId="8" xfId="3" applyNumberFormat="1" applyFont="1" applyBorder="1" applyAlignment="1">
      <alignment horizontal="center"/>
    </xf>
    <xf numFmtId="10" fontId="1" fillId="0" borderId="8" xfId="3" applyNumberFormat="1" applyFont="1" applyBorder="1" applyAlignment="1">
      <alignment horizontal="center"/>
    </xf>
    <xf numFmtId="168" fontId="1" fillId="0" borderId="8" xfId="3" applyNumberFormat="1" applyFont="1" applyBorder="1" applyAlignment="1">
      <alignment horizontal="center"/>
    </xf>
    <xf numFmtId="165" fontId="1" fillId="8" borderId="9" xfId="3" applyNumberFormat="1" applyFont="1" applyFill="1" applyBorder="1" applyAlignment="1">
      <alignment horizontal="center"/>
    </xf>
    <xf numFmtId="165" fontId="1" fillId="0" borderId="9" xfId="3" applyNumberFormat="1" applyFont="1" applyBorder="1" applyAlignment="1">
      <alignment horizontal="center"/>
    </xf>
    <xf numFmtId="0" fontId="2" fillId="7" borderId="10" xfId="2" applyFont="1" applyFill="1" applyBorder="1" applyAlignment="1">
      <alignment horizontal="center" wrapText="1"/>
    </xf>
    <xf numFmtId="0" fontId="2" fillId="7" borderId="11" xfId="2" applyFont="1" applyFill="1" applyBorder="1" applyAlignment="1">
      <alignment horizontal="center" wrapText="1"/>
    </xf>
    <xf numFmtId="0" fontId="2" fillId="7" borderId="11" xfId="2" applyFont="1" applyFill="1" applyBorder="1" applyAlignment="1">
      <alignment horizontal="center" vertical="center" wrapText="1"/>
    </xf>
    <xf numFmtId="165" fontId="1" fillId="0" borderId="12" xfId="3" applyNumberFormat="1" applyFont="1" applyBorder="1" applyAlignment="1">
      <alignment horizontal="center"/>
    </xf>
    <xf numFmtId="0" fontId="1" fillId="0" borderId="13" xfId="3" applyNumberFormat="1" applyFont="1" applyBorder="1" applyAlignment="1">
      <alignment horizontal="center"/>
    </xf>
    <xf numFmtId="166" fontId="1" fillId="0" borderId="13" xfId="3" applyNumberFormat="1" applyFont="1" applyBorder="1" applyAlignment="1">
      <alignment horizontal="center"/>
    </xf>
    <xf numFmtId="167" fontId="1" fillId="0" borderId="13" xfId="3" applyNumberFormat="1" applyFont="1" applyBorder="1" applyAlignment="1">
      <alignment horizontal="center"/>
    </xf>
    <xf numFmtId="10" fontId="1" fillId="0" borderId="13" xfId="3" applyNumberFormat="1" applyFont="1" applyBorder="1" applyAlignment="1">
      <alignment horizontal="center"/>
    </xf>
    <xf numFmtId="168" fontId="1" fillId="0" borderId="13" xfId="3" applyNumberFormat="1" applyFont="1" applyBorder="1" applyAlignment="1">
      <alignment horizontal="center"/>
    </xf>
    <xf numFmtId="0" fontId="0" fillId="5" borderId="1" xfId="3" applyNumberFormat="1" applyFont="1" applyFill="1" applyBorder="1" applyAlignment="1">
      <alignment horizontal="center"/>
    </xf>
    <xf numFmtId="0" fontId="0" fillId="8" borderId="8" xfId="3" applyNumberFormat="1" applyFont="1" applyFill="1" applyBorder="1" applyAlignment="1">
      <alignment horizontal="center"/>
    </xf>
    <xf numFmtId="0" fontId="0" fillId="0" borderId="8" xfId="3" applyNumberFormat="1" applyFont="1" applyBorder="1" applyAlignment="1">
      <alignment horizontal="center"/>
    </xf>
    <xf numFmtId="0" fontId="0" fillId="9" borderId="1" xfId="0" applyFont="1" applyFill="1" applyBorder="1" applyAlignment="1">
      <alignment horizontal="center"/>
    </xf>
  </cellXfs>
  <cellStyles count="4">
    <cellStyle name="60% — акцент3" xfId="2" builtinId="40"/>
    <cellStyle name="Акцент1" xfId="1" builtinId="29"/>
    <cellStyle name="Обычный" xfId="0" builtinId="0"/>
    <cellStyle name="Обычный 2" xfId="3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#,##0.00\ _₽"/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#,##0.00\ _₽"/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USD]_-;\-* #,##0.00\ [$USD]_-;_-* &quot;-&quot;??\ [$USD]_-;_-@_-"/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RUB]_-;\-* #,##0.00\ [$RUB]_-;_-* &quot;-&quot;??\ [$RUB]_-;_-@_-"/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\ h:mm;@"/>
      <alignment horizontal="center" vertical="bottom" textRotation="0" wrapText="0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border outline="0">
        <top style="thin">
          <color theme="6"/>
        </top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medium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/>
        <bottom/>
      </border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59999389629810485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[$TJS]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59999389629810485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border outline="0">
        <top style="thin">
          <color theme="8" tint="0.39997558519241921"/>
        </top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39997558519241921"/>
        </left>
        <right style="thin">
          <color theme="8" tint="0.39997558519241921"/>
        </right>
        <top/>
        <bottom/>
      </border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Склад" displayName="Склад" ref="A1:M11" totalsRowShown="0" headerRowDxfId="36" headerRowBorderDxfId="35" tableBorderDxfId="34" totalsRowBorderDxfId="33" headerRowCellStyle="Акцент1">
  <autoFilter ref="A1:M11"/>
  <tableColumns count="13">
    <tableColumn id="1" name="Артикул" dataDxfId="32" dataCellStyle="Обычный 2"/>
    <tableColumn id="2" name="Наименование товара" dataDxfId="31" dataCellStyle="Обычный 2"/>
    <tableColumn id="3" name="Код производителя" dataDxfId="30"/>
    <tableColumn id="4" name="Марка" dataDxfId="29" dataCellStyle="Обычный 2"/>
    <tableColumn id="5" name="Страна производитель" dataDxfId="28" dataCellStyle="Обычный 2"/>
    <tableColumn id="6" name="OE-номер" dataDxfId="27" dataCellStyle="Обычный 2"/>
    <tableColumn id="7" name="Количество" dataDxfId="26" dataCellStyle="Обычный 2"/>
    <tableColumn id="8" name="Цена" dataDxfId="25" dataCellStyle="Обычный 2"/>
    <tableColumn id="9" name="Комментарий" dataDxfId="24" dataCellStyle="Обычный 2"/>
    <tableColumn id="10" name="Ост. На нач.(шт)" dataDxfId="23" dataCellStyle="Обычный 2"/>
    <tableColumn id="11" name="стоимость тов.в руб на начало" dataDxfId="22"/>
    <tableColumn id="12" name="стоимость в руб" dataDxfId="0">
      <calculatedColumnFormula>MAX(INDEX(Приход[]*(Приход[#Headers]=Склад[[#Headers],[стоимость в руб]]*Приход[Код производителя]=Склад[[#This Row],[Код производителя]]),0))</calculatedColumnFormula>
    </tableColumn>
    <tableColumn id="13" name="стоимость в usd" dataDxfId="1">
      <calculatedColumnFormula>MAX(INDEX(Приход[]*(Приход[#Headers]=Склад[[#Headers],[стоимость в usd]]*Приход[Код производителя]=Склад[[#This Row],[Код производителя]]),0))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Приход" displayName="Приход" ref="A1:N7" totalsRowShown="0" headerRowDxfId="20" dataDxfId="18" headerRowBorderDxfId="19" tableBorderDxfId="17" totalsRowBorderDxfId="16" headerRowCellStyle="60% — акцент3" dataCellStyle="Обычный 2">
  <autoFilter ref="A1:N7"/>
  <tableColumns count="14">
    <tableColumn id="1" name="Дата" dataDxfId="15" dataCellStyle="Обычный 2">
      <calculatedColumnFormula>NOW()</calculatedColumnFormula>
    </tableColumn>
    <tableColumn id="2" name="№ Накладной" dataDxfId="14" dataCellStyle="Обычный 2"/>
    <tableColumn id="3" name="Код производителя" dataDxfId="13" dataCellStyle="Обычный 2"/>
    <tableColumn id="4" name="Наименование товара" dataDxfId="12" dataCellStyle="Обычный 2"/>
    <tableColumn id="5" name="Марка" dataDxfId="11" dataCellStyle="Обычный 2"/>
    <tableColumn id="6" name=" OE-номер" dataDxfId="10" dataCellStyle="Обычный 2"/>
    <tableColumn id="7" name="Артикул" dataDxfId="9" dataCellStyle="Обычный 2"/>
    <tableColumn id="8" name="Кол-во закупки" dataDxfId="8" dataCellStyle="Обычный 2"/>
    <tableColumn id="9" name="Цена закуп. RUB" dataDxfId="7" dataCellStyle="Обычный 2"/>
    <tableColumn id="10" name="Цена закуп. USD" dataDxfId="6" dataCellStyle="Обычный 2"/>
    <tableColumn id="11" name="Тр. Рас. %" dataDxfId="5" dataCellStyle="Обычный 2"/>
    <tableColumn id="12" name=" Над. На тов" dataDxfId="4" dataCellStyle="Обычный 2"/>
    <tableColumn id="13" name="стоимость  в руб" dataDxfId="3" dataCellStyle="Обычный 2">
      <calculatedColumnFormula>(((Приход[[#This Row],[Цена закуп. RUB]]*Приход[[#This Row],[Тр. Рас. %]]+Приход[[#This Row],[Цена закуп. RUB]])* Приход[ [#This Row],[ Над. На тов] ] )+(Приход[[#This Row],[Цена закуп. RUB]]*Приход[[#This Row],[Тр. Рас. %]]+Приход[[#This Row],[Цена закуп. RUB]]))*1</calculatedColumnFormula>
    </tableColumn>
    <tableColumn id="14" name="стоимость в usd" dataDxfId="2" dataCellStyle="Обычный 2">
      <calculatedColumnFormula>(((Приход[[#This Row],[Цена закуп. USD]]*Приход[[#This Row],[Тр. Рас. %]]+Приход[[#This Row],[Цена закуп. USD]])*Приход[[#This Row],[ Над. На тов]])+(Приход[[#This Row],[Цена закуп. USD]]*Приход[[#This Row],[Тр. Рас. %]]+Приход[[#This Row],[Цена закуп. USD]]))*1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A12" sqref="A12"/>
    </sheetView>
  </sheetViews>
  <sheetFormatPr defaultRowHeight="15" x14ac:dyDescent="0.25"/>
  <cols>
    <col min="1" max="1" width="9.28515625" customWidth="1"/>
    <col min="2" max="2" width="20.140625" customWidth="1"/>
    <col min="3" max="3" width="17.7109375" customWidth="1"/>
    <col min="5" max="5" width="20" customWidth="1"/>
    <col min="6" max="6" width="10.5703125" customWidth="1"/>
    <col min="7" max="7" width="11.7109375" customWidth="1"/>
    <col min="8" max="8" width="16.140625" customWidth="1"/>
    <col min="9" max="9" width="13.85546875" customWidth="1"/>
    <col min="10" max="10" width="14.28515625" customWidth="1"/>
    <col min="11" max="11" width="19.140625" customWidth="1"/>
    <col min="12" max="12" width="14.7109375" customWidth="1"/>
    <col min="13" max="13" width="15.140625" customWidth="1"/>
  </cols>
  <sheetData>
    <row r="1" spans="1:13" ht="24.75" x14ac:dyDescent="0.2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4" t="s">
        <v>53</v>
      </c>
      <c r="K1" s="14" t="s">
        <v>54</v>
      </c>
      <c r="L1" s="14" t="s">
        <v>55</v>
      </c>
      <c r="M1" s="15" t="s">
        <v>49</v>
      </c>
    </row>
    <row r="2" spans="1:13" x14ac:dyDescent="0.25">
      <c r="A2" s="10">
        <v>2</v>
      </c>
      <c r="B2" s="2" t="s">
        <v>9</v>
      </c>
      <c r="C2" s="3">
        <v>103049</v>
      </c>
      <c r="D2" s="2" t="s">
        <v>10</v>
      </c>
      <c r="E2" s="2" t="s">
        <v>11</v>
      </c>
      <c r="F2" s="2"/>
      <c r="G2" s="2">
        <v>15</v>
      </c>
      <c r="H2" s="4"/>
      <c r="I2" s="2"/>
      <c r="J2" s="42">
        <v>10</v>
      </c>
      <c r="K2" s="5">
        <v>1000</v>
      </c>
      <c r="L2" s="45" t="e">
        <f>MAX(INDEX(Приход[]*(Приход[#Headers]=Склад[[#Headers],[стоимость в руб]]*Приход[Код производителя]=Склад[[#This Row],[Код производителя]]),0))</f>
        <v>#VALUE!</v>
      </c>
      <c r="M2" s="45" t="e">
        <f>MAX(INDEX(Приход[]*(Приход[#Headers]=Склад[[#Headers],[стоимость в usd]]*Приход[Код производителя]=Склад[[#This Row],[Код производителя]]),0))</f>
        <v>#VALUE!</v>
      </c>
    </row>
    <row r="3" spans="1:13" x14ac:dyDescent="0.25">
      <c r="A3" s="11">
        <v>3</v>
      </c>
      <c r="B3" s="6" t="s">
        <v>9</v>
      </c>
      <c r="C3" s="7">
        <v>728203</v>
      </c>
      <c r="D3" s="6" t="s">
        <v>12</v>
      </c>
      <c r="E3" s="6" t="s">
        <v>11</v>
      </c>
      <c r="F3" s="6"/>
      <c r="G3" s="2">
        <v>15</v>
      </c>
      <c r="H3" s="8"/>
      <c r="I3" s="6"/>
      <c r="J3" s="42">
        <v>10</v>
      </c>
      <c r="K3" s="9">
        <v>1200</v>
      </c>
      <c r="L3" s="45" t="e">
        <f>MAX(INDEX(Приход[]*(Приход[#Headers]=Склад[[#Headers],[стоимость в руб]]*Приход[Код производителя]=Склад[[#This Row],[Код производителя]]),0))</f>
        <v>#VALUE!</v>
      </c>
      <c r="M3" s="45" t="e">
        <f>MAX(INDEX(Приход[]*(Приход[#Headers]=Склад[[#Headers],[стоимость в usd]]*Приход[Код производителя]=Склад[[#This Row],[Код производителя]]),0))</f>
        <v>#VALUE!</v>
      </c>
    </row>
    <row r="4" spans="1:13" x14ac:dyDescent="0.25">
      <c r="A4" s="10">
        <v>1206</v>
      </c>
      <c r="B4" s="2" t="s">
        <v>13</v>
      </c>
      <c r="C4" s="3" t="s">
        <v>14</v>
      </c>
      <c r="D4" s="2" t="s">
        <v>15</v>
      </c>
      <c r="E4" s="2" t="s">
        <v>16</v>
      </c>
      <c r="F4" s="2"/>
      <c r="G4" s="2">
        <v>15</v>
      </c>
      <c r="H4" s="4"/>
      <c r="I4" s="2"/>
      <c r="J4" s="42">
        <v>10</v>
      </c>
      <c r="K4" s="5">
        <v>1520</v>
      </c>
      <c r="L4" s="45" t="e">
        <f>MAX(INDEX(Приход[]*(Приход[#Headers]=Склад[[#Headers],[стоимость в руб]]*Приход[Код производителя]=Склад[[#This Row],[Код производителя]]),0))</f>
        <v>#VALUE!</v>
      </c>
      <c r="M4" s="45" t="e">
        <f>MAX(INDEX(Приход[]*(Приход[#Headers]=Склад[[#Headers],[стоимость в usd]]*Приход[Код производителя]=Склад[[#This Row],[Код производителя]]),0))</f>
        <v>#VALUE!</v>
      </c>
    </row>
    <row r="5" spans="1:13" x14ac:dyDescent="0.25">
      <c r="A5" s="11">
        <v>1501</v>
      </c>
      <c r="B5" s="6" t="s">
        <v>17</v>
      </c>
      <c r="C5" s="7" t="s">
        <v>18</v>
      </c>
      <c r="D5" s="6" t="s">
        <v>19</v>
      </c>
      <c r="E5" s="6" t="s">
        <v>16</v>
      </c>
      <c r="F5" s="6"/>
      <c r="G5" s="2">
        <v>15</v>
      </c>
      <c r="H5" s="8"/>
      <c r="I5" s="6"/>
      <c r="J5" s="42">
        <v>10</v>
      </c>
      <c r="K5" s="9">
        <v>1600</v>
      </c>
      <c r="L5" s="45" t="e">
        <f>MAX(INDEX(Приход[]*(Приход[#Headers]=Склад[[#Headers],[стоимость в руб]]*Приход[Код производителя]=Склад[[#This Row],[Код производителя]]),0))</f>
        <v>#VALUE!</v>
      </c>
      <c r="M5" s="45" t="e">
        <f>MAX(INDEX(Приход[]*(Приход[#Headers]=Склад[[#Headers],[стоимость в usd]]*Приход[Код производителя]=Склад[[#This Row],[Код производителя]]),0))</f>
        <v>#VALUE!</v>
      </c>
    </row>
    <row r="6" spans="1:13" x14ac:dyDescent="0.25">
      <c r="A6" s="10">
        <v>1502</v>
      </c>
      <c r="B6" s="2" t="s">
        <v>20</v>
      </c>
      <c r="C6" s="3" t="s">
        <v>21</v>
      </c>
      <c r="D6" s="2" t="s">
        <v>22</v>
      </c>
      <c r="E6" s="2" t="s">
        <v>16</v>
      </c>
      <c r="F6" s="2"/>
      <c r="G6" s="2">
        <v>15</v>
      </c>
      <c r="H6" s="4"/>
      <c r="I6" s="2"/>
      <c r="J6" s="42">
        <v>10</v>
      </c>
      <c r="K6" s="5">
        <v>1780</v>
      </c>
      <c r="L6" s="45" t="e">
        <f>MAX(INDEX(Приход[]*(Приход[#Headers]=Склад[[#Headers],[стоимость в руб]]*Приход[Код производителя]=Склад[[#This Row],[Код производителя]]),0))</f>
        <v>#VALUE!</v>
      </c>
      <c r="M6" s="45" t="e">
        <f>MAX(INDEX(Приход[]*(Приход[#Headers]=Склад[[#Headers],[стоимость в usd]]*Приход[Код производителя]=Склад[[#This Row],[Код производителя]]),0))</f>
        <v>#VALUE!</v>
      </c>
    </row>
    <row r="7" spans="1:13" x14ac:dyDescent="0.25">
      <c r="A7" s="11">
        <v>3001</v>
      </c>
      <c r="B7" s="6" t="s">
        <v>23</v>
      </c>
      <c r="C7" s="7" t="s">
        <v>24</v>
      </c>
      <c r="D7" s="6" t="s">
        <v>25</v>
      </c>
      <c r="E7" s="6" t="s">
        <v>26</v>
      </c>
      <c r="F7" s="6"/>
      <c r="G7" s="2">
        <v>15</v>
      </c>
      <c r="H7" s="8"/>
      <c r="I7" s="6"/>
      <c r="J7" s="42">
        <v>10</v>
      </c>
      <c r="K7" s="9">
        <v>2000</v>
      </c>
      <c r="L7" s="45" t="e">
        <f>MAX(INDEX(Приход[]*(Приход[#Headers]=Склад[[#Headers],[стоимость в руб]]*Приход[Код производителя]=Склад[[#This Row],[Код производителя]]),0))</f>
        <v>#VALUE!</v>
      </c>
      <c r="M7" s="45" t="e">
        <f>MAX(INDEX(Приход[]*(Приход[#Headers]=Склад[[#Headers],[стоимость в usd]]*Приход[Код производителя]=Склад[[#This Row],[Код производителя]]),0))</f>
        <v>#VALUE!</v>
      </c>
    </row>
    <row r="8" spans="1:13" x14ac:dyDescent="0.25">
      <c r="A8" s="10">
        <v>8001</v>
      </c>
      <c r="B8" s="2" t="s">
        <v>27</v>
      </c>
      <c r="C8" s="3" t="s">
        <v>28</v>
      </c>
      <c r="D8" s="2" t="s">
        <v>29</v>
      </c>
      <c r="E8" s="2" t="s">
        <v>16</v>
      </c>
      <c r="F8" s="2"/>
      <c r="G8" s="2">
        <v>15</v>
      </c>
      <c r="H8" s="4"/>
      <c r="I8" s="2"/>
      <c r="J8" s="42">
        <v>10</v>
      </c>
      <c r="K8" s="5">
        <v>1000</v>
      </c>
      <c r="L8" s="45" t="e">
        <f>MAX(INDEX(Приход[]*(Приход[#Headers]=Склад[[#Headers],[стоимость в руб]]*Приход[Код производителя]=Склад[[#This Row],[Код производителя]]),0))</f>
        <v>#VALUE!</v>
      </c>
      <c r="M8" s="45" t="e">
        <f>MAX(INDEX(Приход[]*(Приход[#Headers]=Склад[[#Headers],[стоимость в usd]]*Приход[Код производителя]=Склад[[#This Row],[Код производителя]]),0))</f>
        <v>#VALUE!</v>
      </c>
    </row>
    <row r="9" spans="1:13" x14ac:dyDescent="0.25">
      <c r="A9" s="11">
        <v>8002</v>
      </c>
      <c r="B9" s="6" t="s">
        <v>30</v>
      </c>
      <c r="C9" s="7" t="s">
        <v>31</v>
      </c>
      <c r="D9" s="6" t="s">
        <v>32</v>
      </c>
      <c r="E9" s="6" t="s">
        <v>33</v>
      </c>
      <c r="F9" s="6"/>
      <c r="G9" s="2">
        <v>15</v>
      </c>
      <c r="H9" s="8"/>
      <c r="I9" s="6"/>
      <c r="J9" s="42">
        <v>10</v>
      </c>
      <c r="K9" s="9">
        <v>1200</v>
      </c>
      <c r="L9" s="45" t="e">
        <f>MAX(INDEX(Приход[]*(Приход[#Headers]=Склад[[#Headers],[стоимость в руб]]*Приход[Код производителя]=Склад[[#This Row],[Код производителя]]),0))</f>
        <v>#VALUE!</v>
      </c>
      <c r="M9" s="45" t="e">
        <f>MAX(INDEX(Приход[]*(Приход[#Headers]=Склад[[#Headers],[стоимость в usd]]*Приход[Код производителя]=Склад[[#This Row],[Код производителя]]),0))</f>
        <v>#VALUE!</v>
      </c>
    </row>
    <row r="10" spans="1:13" x14ac:dyDescent="0.25">
      <c r="A10" s="10">
        <v>93639</v>
      </c>
      <c r="B10" s="2" t="s">
        <v>34</v>
      </c>
      <c r="C10" s="3" t="s">
        <v>35</v>
      </c>
      <c r="D10" s="2" t="s">
        <v>36</v>
      </c>
      <c r="E10" s="2" t="s">
        <v>33</v>
      </c>
      <c r="F10" s="2"/>
      <c r="G10" s="2">
        <v>15</v>
      </c>
      <c r="H10" s="4"/>
      <c r="I10" s="2"/>
      <c r="J10" s="42">
        <v>10</v>
      </c>
      <c r="K10" s="5">
        <v>2500</v>
      </c>
      <c r="L10" s="45" t="e">
        <f>MAX(INDEX(Приход[]*(Приход[#Headers]=Склад[[#Headers],[стоимость в руб]]*Приход[Код производителя]=Склад[[#This Row],[Код производителя]]),0))</f>
        <v>#VALUE!</v>
      </c>
      <c r="M10" s="45" t="e">
        <f>MAX(INDEX(Приход[]*(Приход[#Headers]=Склад[[#Headers],[стоимость в usd]]*Приход[Код производителя]=Склад[[#This Row],[Код производителя]]),0))</f>
        <v>#VALUE!</v>
      </c>
    </row>
    <row r="11" spans="1:13" x14ac:dyDescent="0.25">
      <c r="A11" s="16">
        <v>10008</v>
      </c>
      <c r="B11" s="17" t="s">
        <v>37</v>
      </c>
      <c r="C11" s="18" t="s">
        <v>38</v>
      </c>
      <c r="D11" s="17" t="s">
        <v>39</v>
      </c>
      <c r="E11" s="17" t="s">
        <v>11</v>
      </c>
      <c r="F11" s="17"/>
      <c r="G11" s="2">
        <v>15</v>
      </c>
      <c r="H11" s="19"/>
      <c r="I11" s="17"/>
      <c r="J11" s="42">
        <v>10</v>
      </c>
      <c r="K11" s="20">
        <v>3500</v>
      </c>
      <c r="L11" s="45" t="e">
        <f>MAX(INDEX(Приход[]*(Приход[#Headers]=Склад[[#Headers],[стоимость в руб]]*Приход[Код производителя]=Склад[[#This Row],[Код производителя]]),0))</f>
        <v>#VALUE!</v>
      </c>
      <c r="M11" s="45" t="e">
        <f>MAX(INDEX(Приход[]*(Приход[#Headers]=Склад[[#Headers],[стоимость в usd]]*Приход[Код производителя]=Склад[[#This Row],[Код производителя]]),0))</f>
        <v>#VALUE!</v>
      </c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conditionalFormatting sqref="G2:G11">
    <cfRule type="containsBlanks" priority="4">
      <formula>LEN(TRIM(G2))=0</formula>
    </cfRule>
    <cfRule type="cellIs" dxfId="39" priority="5" operator="lessThan">
      <formula>2</formula>
    </cfRule>
  </conditionalFormatting>
  <conditionalFormatting sqref="C2:C11">
    <cfRule type="duplicateValues" dxfId="38" priority="3"/>
  </conditionalFormatting>
  <conditionalFormatting sqref="J2:J11">
    <cfRule type="containsBlanks" priority="1">
      <formula>LEN(TRIM(J2))=0</formula>
    </cfRule>
    <cfRule type="cellIs" dxfId="37" priority="2" operator="lessThan">
      <formula>2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8" sqref="N8"/>
    </sheetView>
  </sheetViews>
  <sheetFormatPr defaultRowHeight="15" x14ac:dyDescent="0.25"/>
  <cols>
    <col min="1" max="1" width="13.140625" customWidth="1"/>
    <col min="2" max="2" width="12" customWidth="1"/>
    <col min="3" max="3" width="15.85546875" customWidth="1"/>
    <col min="4" max="4" width="14.5703125" customWidth="1"/>
    <col min="6" max="6" width="10.140625" customWidth="1"/>
    <col min="7" max="7" width="10.7109375" customWidth="1"/>
    <col min="8" max="8" width="12" customWidth="1"/>
    <col min="9" max="9" width="15.28515625" customWidth="1"/>
    <col min="10" max="11" width="11.85546875" customWidth="1"/>
    <col min="12" max="12" width="9.140625" customWidth="1"/>
    <col min="13" max="13" width="22.5703125" customWidth="1"/>
    <col min="14" max="14" width="20.85546875" customWidth="1"/>
  </cols>
  <sheetData>
    <row r="1" spans="1:14" ht="30.75" thickBot="1" x14ac:dyDescent="0.3">
      <c r="A1" s="33" t="s">
        <v>40</v>
      </c>
      <c r="B1" s="34" t="s">
        <v>41</v>
      </c>
      <c r="C1" s="34" t="s">
        <v>2</v>
      </c>
      <c r="D1" s="34" t="s">
        <v>1</v>
      </c>
      <c r="E1" s="34" t="s">
        <v>3</v>
      </c>
      <c r="F1" s="34" t="s">
        <v>42</v>
      </c>
      <c r="G1" s="34" t="s">
        <v>0</v>
      </c>
      <c r="H1" s="34" t="s">
        <v>43</v>
      </c>
      <c r="I1" s="34" t="s">
        <v>44</v>
      </c>
      <c r="J1" s="34" t="s">
        <v>45</v>
      </c>
      <c r="K1" s="34" t="s">
        <v>46</v>
      </c>
      <c r="L1" s="34" t="s">
        <v>47</v>
      </c>
      <c r="M1" s="35" t="s">
        <v>48</v>
      </c>
      <c r="N1" s="35" t="s">
        <v>49</v>
      </c>
    </row>
    <row r="2" spans="1:14" x14ac:dyDescent="0.25">
      <c r="A2" s="31"/>
      <c r="B2" s="21">
        <v>124512</v>
      </c>
      <c r="C2" s="21" t="s">
        <v>21</v>
      </c>
      <c r="D2" s="21" t="s">
        <v>50</v>
      </c>
      <c r="E2" s="21" t="s">
        <v>51</v>
      </c>
      <c r="F2" s="21">
        <v>0</v>
      </c>
      <c r="G2" s="21">
        <v>0</v>
      </c>
      <c r="H2" s="21">
        <v>1</v>
      </c>
      <c r="I2" s="22">
        <v>100</v>
      </c>
      <c r="J2" s="23"/>
      <c r="K2" s="24">
        <v>0.05</v>
      </c>
      <c r="L2" s="24">
        <v>0.1</v>
      </c>
      <c r="M2" s="25">
        <v>201</v>
      </c>
      <c r="N2" s="25">
        <v>20</v>
      </c>
    </row>
    <row r="3" spans="1:14" x14ac:dyDescent="0.25">
      <c r="A3" s="32"/>
      <c r="B3" s="26">
        <v>1051</v>
      </c>
      <c r="C3" s="26">
        <v>728203</v>
      </c>
      <c r="D3" s="26" t="s">
        <v>9</v>
      </c>
      <c r="E3" s="26" t="s">
        <v>10</v>
      </c>
      <c r="F3" s="26">
        <v>0</v>
      </c>
      <c r="G3" s="26">
        <v>2</v>
      </c>
      <c r="H3" s="26">
        <v>15</v>
      </c>
      <c r="I3" s="27"/>
      <c r="J3" s="28">
        <v>10</v>
      </c>
      <c r="K3" s="29">
        <v>0.05</v>
      </c>
      <c r="L3" s="29">
        <v>0.1</v>
      </c>
      <c r="M3" s="30">
        <v>300</v>
      </c>
      <c r="N3" s="30">
        <f>(((Приход[[#This Row],[Цена закуп. USD]]*Приход[[#This Row],[Тр. Рас. %]]+Приход[[#This Row],[Цена закуп. USD]])*Приход[[#This Row],[ Над. На тов]])+(Приход[[#This Row],[Цена закуп. USD]]*Приход[[#This Row],[Тр. Рас. %]]+Приход[[#This Row],[Цена закуп. USD]]))*1</f>
        <v>11.55</v>
      </c>
    </row>
    <row r="4" spans="1:14" x14ac:dyDescent="0.25">
      <c r="A4" s="31"/>
      <c r="B4" s="21">
        <v>1</v>
      </c>
      <c r="C4" s="21">
        <v>103049</v>
      </c>
      <c r="D4" s="21" t="s">
        <v>50</v>
      </c>
      <c r="E4" s="21" t="s">
        <v>51</v>
      </c>
      <c r="F4" s="21">
        <v>0</v>
      </c>
      <c r="G4" s="21">
        <v>11401</v>
      </c>
      <c r="H4" s="21">
        <v>10</v>
      </c>
      <c r="I4" s="22">
        <v>1000</v>
      </c>
      <c r="J4" s="23"/>
      <c r="K4" s="24">
        <v>0.05</v>
      </c>
      <c r="L4" s="24">
        <v>0.1</v>
      </c>
      <c r="M4" s="25">
        <v>202</v>
      </c>
      <c r="N4" s="25">
        <v>50</v>
      </c>
    </row>
    <row r="5" spans="1:14" x14ac:dyDescent="0.25">
      <c r="A5" s="32"/>
      <c r="B5" s="26"/>
      <c r="C5" s="3" t="s">
        <v>14</v>
      </c>
      <c r="D5" s="26" t="s">
        <v>9</v>
      </c>
      <c r="E5" s="26" t="s">
        <v>12</v>
      </c>
      <c r="F5" s="26">
        <v>0</v>
      </c>
      <c r="G5" s="26">
        <v>3</v>
      </c>
      <c r="H5" s="26">
        <v>150</v>
      </c>
      <c r="I5" s="27"/>
      <c r="J5" s="28">
        <v>1</v>
      </c>
      <c r="K5" s="29">
        <v>0.05</v>
      </c>
      <c r="L5" s="29">
        <v>0.1</v>
      </c>
      <c r="M5" s="30">
        <v>1520</v>
      </c>
      <c r="N5" s="30">
        <v>60</v>
      </c>
    </row>
    <row r="6" spans="1:14" x14ac:dyDescent="0.25">
      <c r="A6" s="31"/>
      <c r="B6" s="21"/>
      <c r="C6" s="21"/>
      <c r="D6" s="21" t="s">
        <v>52</v>
      </c>
      <c r="E6" s="21" t="s">
        <v>52</v>
      </c>
      <c r="F6" s="21" t="s">
        <v>52</v>
      </c>
      <c r="G6" s="21" t="s">
        <v>52</v>
      </c>
      <c r="H6" s="21">
        <v>1</v>
      </c>
      <c r="I6" s="22"/>
      <c r="J6" s="23"/>
      <c r="K6" s="24">
        <v>0.05</v>
      </c>
      <c r="L6" s="24">
        <v>0.1</v>
      </c>
      <c r="M6" s="25">
        <f>(((Приход[[#This Row],[Цена закуп. RUB]]*Приход[[#This Row],[Тр. Рас. %]]+Приход[[#This Row],[Цена закуп. RUB]])* Приход[ [#This Row],[ Над. На тов] ] )+(Приход[[#This Row],[Цена закуп. RUB]]*Приход[[#This Row],[Тр. Рас. %]]+Приход[[#This Row],[Цена закуп. RUB]]))*1</f>
        <v>0</v>
      </c>
      <c r="N6" s="25">
        <v>30</v>
      </c>
    </row>
    <row r="7" spans="1:14" x14ac:dyDescent="0.25">
      <c r="A7" s="36"/>
      <c r="B7" s="37"/>
      <c r="C7" s="37"/>
      <c r="D7" s="37" t="s">
        <v>52</v>
      </c>
      <c r="E7" s="37" t="s">
        <v>52</v>
      </c>
      <c r="F7" s="37" t="s">
        <v>52</v>
      </c>
      <c r="G7" s="37" t="s">
        <v>52</v>
      </c>
      <c r="H7" s="37">
        <v>2</v>
      </c>
      <c r="I7" s="38"/>
      <c r="J7" s="39"/>
      <c r="K7" s="40">
        <v>0.05</v>
      </c>
      <c r="L7" s="40">
        <v>0.1</v>
      </c>
      <c r="M7" s="41">
        <f>(((Приход[[#This Row],[Цена закуп. RUB]]*Приход[[#This Row],[Тр. Рас. %]]+Приход[[#This Row],[Цена закуп. RUB]])* Приход[ [#This Row],[ Над. На тов] ] )+(Приход[[#This Row],[Цена закуп. RUB]]*Приход[[#This Row],[Тр. Рас. %]]+Приход[[#This Row],[Цена закуп. RUB]]))*1</f>
        <v>0</v>
      </c>
      <c r="N7" s="41">
        <v>100</v>
      </c>
    </row>
    <row r="11" spans="1:14" x14ac:dyDescent="0.25">
      <c r="C11" s="43"/>
    </row>
    <row r="12" spans="1:14" x14ac:dyDescent="0.25">
      <c r="C12" s="44"/>
    </row>
    <row r="13" spans="1:14" x14ac:dyDescent="0.25">
      <c r="C13" s="43"/>
    </row>
    <row r="14" spans="1:14" x14ac:dyDescent="0.25">
      <c r="C14" s="44"/>
    </row>
  </sheetData>
  <conditionalFormatting sqref="C5">
    <cfRule type="duplicateValues" dxfId="21" priority="1"/>
  </conditionalFormatting>
  <dataValidations count="2">
    <dataValidation type="list" allowBlank="1" showInputMessage="1" showErrorMessage="1" errorTitle="Внимание Ошибка ввода!" error="В номен. отсутсв. код произв. внесите новый товар!" sqref="C11:C14">
      <formula1>INDIRECT("Номенкулатура[Код производителя]")</formula1>
    </dataValidation>
    <dataValidation allowBlank="1" showInputMessage="1" showErrorMessage="1" errorTitle="Внимание Ошибка ввода!" error="В номен. отсутсв. код произв. внесите новый товар!" sqref="D2:D7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Склад</vt:lpstr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2018-11-03T12:55:38Z</dcterms:modified>
</cp:coreProperties>
</file>