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Чек лист" sheetId="1" r:id="rId1"/>
  </sheets>
  <calcPr calcId="125725"/>
</workbook>
</file>

<file path=xl/calcChain.xml><?xml version="1.0" encoding="utf-8"?>
<calcChain xmlns="http://schemas.openxmlformats.org/spreadsheetml/2006/main">
  <c r="E5" i="1"/>
  <c r="E23"/>
  <c r="E31"/>
  <c r="E39"/>
  <c r="E56"/>
  <c r="E67"/>
  <c r="E80"/>
  <c r="E92"/>
  <c r="E100"/>
  <c r="E110" s="1"/>
  <c r="S146" l="1"/>
  <c r="S145"/>
  <c r="S144"/>
  <c r="S143"/>
  <c r="S142"/>
  <c r="S141"/>
  <c r="S140"/>
  <c r="S139"/>
  <c r="S138"/>
  <c r="S137"/>
  <c r="S136"/>
  <c r="S135"/>
  <c r="S134"/>
  <c r="S133"/>
  <c r="S132"/>
  <c r="S131"/>
  <c r="S130"/>
  <c r="S129"/>
  <c r="S128"/>
  <c r="S127"/>
</calcChain>
</file>

<file path=xl/sharedStrings.xml><?xml version="1.0" encoding="utf-8"?>
<sst xmlns="http://schemas.openxmlformats.org/spreadsheetml/2006/main" count="516" uniqueCount="128">
  <si>
    <t>№ п.п.</t>
  </si>
  <si>
    <t>Статус применения</t>
  </si>
  <si>
    <t>Рассматриваемый город</t>
  </si>
  <si>
    <t>да</t>
  </si>
  <si>
    <t>нет</t>
  </si>
  <si>
    <t>н/д</t>
  </si>
  <si>
    <t>планируется</t>
  </si>
  <si>
    <t>в процессе внедрения</t>
  </si>
  <si>
    <t>Цифровые близнецы объектов (3D BIM модель объекта)</t>
  </si>
  <si>
    <t>Цифровой мониторинг строительства / ремонта / реконструкции</t>
  </si>
  <si>
    <t>Централизованные диспетчерские по дистанционному техническому мониторингу в формате 24/7 с техподдержкой</t>
  </si>
  <si>
    <t>Дистанционная передача данных по зданиям и сооружениям в контролирующие государственные органы и органы по контрою ЧС</t>
  </si>
  <si>
    <t>Цифровая охрана зданий и сооружений (24/7), видеонаблюдение и контроль доступа</t>
  </si>
  <si>
    <t>Цифровые системы оповещения о ЧС (online, радио, телевидение и т.п.)</t>
  </si>
  <si>
    <t>Специализированные службы цифрового мониторинга безопасности 24/7 и реагирования на ЧС</t>
  </si>
  <si>
    <t>Службы кибербезопасности и защиты данных</t>
  </si>
  <si>
    <t>Применение систем "Умный дом" с функциями дистанционного управления</t>
  </si>
  <si>
    <t>Производство и промышленность</t>
  </si>
  <si>
    <t>Автоматизированный цифровой контроль работы фабрик, заводов и производств</t>
  </si>
  <si>
    <t>Дистанционный мониторинг работы оборудования и систем, дистанционное управление и диагностика</t>
  </si>
  <si>
    <t>Системы цифрового контроля качества продукции</t>
  </si>
  <si>
    <t>Цифровой контроль доступа</t>
  </si>
  <si>
    <t>Цифровой контроль занятости персонала</t>
  </si>
  <si>
    <t>Оснащение ERP системами управления производства</t>
  </si>
  <si>
    <t>Предоставление различных цифровых услуг для абонентов удаленно (учет расхода ресурсов и прочее)</t>
  </si>
  <si>
    <t>Управляющие компании/ЖКХ работающие в online формате (системы онлайн эксплуатации зданий и сооружений), электронный кабинет абонента, online контроль обслуживающего персонала</t>
  </si>
  <si>
    <t>Использование энергии, вырабатываемой с использованием фотоэлектрических панелей, энергии ветра, энергии биомасс и других альтернативных источников, системы энергосбережения</t>
  </si>
  <si>
    <t>Степень оснащения</t>
  </si>
  <si>
    <t>Автоматизированное управления инженерными системами и оборудованием зданий и сооружений (СМИС и т.п.)</t>
  </si>
  <si>
    <t>Системы видеонаблюдения улиц, мониторинга и предупреждения ЧС</t>
  </si>
  <si>
    <t>Единая городская сеть по контролю мониторинга зданий и сооружений</t>
  </si>
  <si>
    <t>Единая городская сеть по контролю деятельности производственных предприятий</t>
  </si>
  <si>
    <t>Общественная безопасность и ЧС</t>
  </si>
  <si>
    <t>Умные приборы учета подачи и расхода ресурсов жизнеобеспечения с функцией дистанционного контроля</t>
  </si>
  <si>
    <t>Транспорт</t>
  </si>
  <si>
    <t>Единая online система контроля движения транспорта (видеокамеры, датчики, радары и т.п.), фиксация нарушений, информирование через online сервисы</t>
  </si>
  <si>
    <t>Единая online система контроля парковочного пространства города, мониторинг и информирование свободных мест</t>
  </si>
  <si>
    <t>Оснащение транспорта средствами спутникового позиционирования и online диагностики технического состояния</t>
  </si>
  <si>
    <t>Единая система контроля работы светофоров и организации дорожного движения</t>
  </si>
  <si>
    <t>Интерактивная разметка и дорожные знаки с выходом в online</t>
  </si>
  <si>
    <t>Умное освещение автодорог</t>
  </si>
  <si>
    <t>Единая online система регистрации, технического осмотра и страхования автотранспортных средств</t>
  </si>
  <si>
    <t>Единая online система продажи и покупки автотранспорта</t>
  </si>
  <si>
    <t>Примечания</t>
  </si>
  <si>
    <t>Цифровой мониторинг и контроль распределения водных ресурсов, качества воды</t>
  </si>
  <si>
    <t>Цифровой мониторинг уровня загрязнения атмосферного воздуха, информирование населения</t>
  </si>
  <si>
    <t>Цифровая система мониторинга погоды и предупреждения населения об опасных погодных и техногенных явлениях</t>
  </si>
  <si>
    <t>Цифровой контроль сбора и утилизации бытовых отходов, канализации, мусора</t>
  </si>
  <si>
    <t>Цифровой контроль и автоматизация работы городских очистных сооружений</t>
  </si>
  <si>
    <t>Цифровой мониторинг и контроль состояния зеленых насаждений в городе</t>
  </si>
  <si>
    <t>Цифровой мониторинг и контроль вредных производственных выбросов</t>
  </si>
  <si>
    <t>Общественные услуги</t>
  </si>
  <si>
    <t>Адресное оповещение населения о задолженностях по оплате</t>
  </si>
  <si>
    <t>Умное освещение улиц и тротуаров</t>
  </si>
  <si>
    <t>Автоматизированная система по предотвращению накопления снега на кровлях зданий и сооружений и предотвращению образования сосулек</t>
  </si>
  <si>
    <t>Автоматизированные пункты получения посылок и корреспонденции</t>
  </si>
  <si>
    <t>Автоматизированные терминалы для оплаты различных услуг и шопинга</t>
  </si>
  <si>
    <t>Умные остановки общественного транспорта с защитой от плохих погодных условий</t>
  </si>
  <si>
    <t>Автоматизированная цифровая система информирования населения на улицах, с автоматизированной многоязычной справочной и монитором для вывода информации</t>
  </si>
  <si>
    <t>Автоматизированные пункты продажи билетов, напитков, продуктов и прочего</t>
  </si>
  <si>
    <t>Системы автоматического весогабаритного контроля</t>
  </si>
  <si>
    <t>Системы «Светофор под ногами»</t>
  </si>
  <si>
    <t>Здания, сооружения, ЖКХ</t>
  </si>
  <si>
    <t>Единая городская цифровая система контроля, диспетчеризации и распределения энергоресурсов, воды, тепла, газа</t>
  </si>
  <si>
    <t>Система автоматического погодного регулирования с дистанционным мониторингом параметров ИТП</t>
  </si>
  <si>
    <t>Маркерная подсветка тротуаров и общественных зон</t>
  </si>
  <si>
    <t>Цифровой мониторинг и контроль лесных пожаров</t>
  </si>
  <si>
    <t>Единая online система контроля работы кассовых аппаратов</t>
  </si>
  <si>
    <t>Единая online платформа продажи и покупки</t>
  </si>
  <si>
    <t>Online магазины</t>
  </si>
  <si>
    <t>Online услуги населению</t>
  </si>
  <si>
    <t>Здравоохранение</t>
  </si>
  <si>
    <t>Online вызов врачей</t>
  </si>
  <si>
    <t>Оснащение медицинский учреждений умным медицинским оборудованием, online контроль работы мед оборудования</t>
  </si>
  <si>
    <t>Медицинская Online регистратура и приемная для граждан</t>
  </si>
  <si>
    <t>Образование и наука</t>
  </si>
  <si>
    <t>Образовательные online порталы для школьников и студентов, с организацией персональных виртуальных кабинетов учащихся</t>
  </si>
  <si>
    <t>Городская online библиотека</t>
  </si>
  <si>
    <t>Городские online музеи и выставки</t>
  </si>
  <si>
    <t>Online услуги и поддержка в сфере стандартизации, метрологии и научных разработок</t>
  </si>
  <si>
    <t>Городские online олимпиады и мероприятия для школьников и студентов</t>
  </si>
  <si>
    <t>Снабжение, коммерция, финансы</t>
  </si>
  <si>
    <t>Online система контроля городского/областного бюджета и планирования</t>
  </si>
  <si>
    <t>Объединенный диспетчерский центр сбора и контроля информации по всем ведомствам и структурам города</t>
  </si>
  <si>
    <t>Системы цифрового мониторинга технического состояния конструкций (деформации, наклоны, СМИК и т.п.)</t>
  </si>
  <si>
    <t>Применение систем "IoT - интернет вещей"</t>
  </si>
  <si>
    <t>Системы распознавания людей, определения сбора групп людей т.п.</t>
  </si>
  <si>
    <t>ИТС (интеллектуальная транспортная система: мониторинг дорожной ситуации в реальном времени, информация для водителей, пробки, движение общественного транспорта, навигация, связь с мобильными приложениями, вывод информации на интерактивные дорожные панели)</t>
  </si>
  <si>
    <t>Автоматизированные системы борьбы с обледенением дорог связанная с мониторингом состояния температуры воздуха, состояние дорожного покрытия и погоды</t>
  </si>
  <si>
    <t xml:space="preserve">Единая online система аренды и контроля автомобилей Car sharing </t>
  </si>
  <si>
    <t xml:space="preserve">Единая online система аренды и контроля эко транспорта (велосипеды, самокаты, электрокары, и пр.) Car sharing </t>
  </si>
  <si>
    <t>Интерактивные роботизированные заправочные станции, в том числе электрические и газовые, автомойки</t>
  </si>
  <si>
    <t>Альтернативные источники энергии</t>
  </si>
  <si>
    <t>Цифровой мониторинг и контроль энергоэффективности (потребление, резерв и т.п.)</t>
  </si>
  <si>
    <t>Бесплатный Wi-Fi в публичных зонах и зданиях с доступом в интернет</t>
  </si>
  <si>
    <t>Централизованная служба по контролю и обеспечению малоимущих слоев населения, пенсионеров, инвалидов</t>
  </si>
  <si>
    <t>Использование цифровых подписей и цифровой идентификации предприятий, частных предпринимателей и пр.</t>
  </si>
  <si>
    <t>Централизованные системы online платежей, выставления счетов и документооборота среди организаций, контрагентов и т.п., системы отслеживания движения средств, соединенные в единую сеть</t>
  </si>
  <si>
    <t>Единая online система контроля доставки грузов, посылок и пр.</t>
  </si>
  <si>
    <t>Умные логистические центры, склады, порты по сбору, хранению и распределению продовольствия, товаров и пр.</t>
  </si>
  <si>
    <t>Online система контроля сбора налогов, информирования о задолженностях и иных обязательствах в сфере бизнеса</t>
  </si>
  <si>
    <t>Централизованная цифровая система контроля работы службы скорой помощи</t>
  </si>
  <si>
    <t>Компьютеризированные рабочие места медперсонала и участковых врачей с установленным программным обеспечением для ведения медицинского online учета населения</t>
  </si>
  <si>
    <t>Система дистанционного обучения (средняя школа, высшая школа и т.п.)</t>
  </si>
  <si>
    <t>Централизованная система контроля и поддержки научных разработок, выдачи патентов и пр.</t>
  </si>
  <si>
    <t>Единая городская сеть по контрою безопасности, реагирование на угрозы и ЧС</t>
  </si>
  <si>
    <t>ИТОГО ПО ГОРОДУ</t>
  </si>
  <si>
    <t>Наименование структурной части умного города</t>
  </si>
  <si>
    <t>Окружающая среда</t>
  </si>
  <si>
    <t>Единая online платформа контроля образования на всех уровнях (дет сады, школы, университеты) с общедоступной базой знаний по направлениям и предметам, контроль посещения занятий, контроль успеваемости и т.п.</t>
  </si>
  <si>
    <t>Централизованный городской/муниципальный портал государственных online услуг для населения, контроль качества обслуживания и т.п.</t>
  </si>
  <si>
    <t>Единая система контроля распределения и потребления товаров и услуг, контроль удовлетворенности клиентов и качества услуг</t>
  </si>
  <si>
    <t>Цифровые системы оценки привлекательности города</t>
  </si>
  <si>
    <t>Электронное правительство</t>
  </si>
  <si>
    <t>Централизованная служба мониторинга состояния здоровья граждан, контроля рождаемости и смертности, создание медицинских виртуальных online карточек жителей с отображением всей персональной медицинской информации, истории обращений в мед учреждения и пр., общее и адресное информирование граждан о необходимости мед процедур и эпидемиологической обстановке, ритуальные услуги</t>
  </si>
  <si>
    <t>Online аптеки с адресной доставкой</t>
  </si>
  <si>
    <t>Государственный контроль</t>
  </si>
  <si>
    <t>Не государственный контроль</t>
  </si>
  <si>
    <t>Уровень контроля</t>
  </si>
  <si>
    <t>Масштаб применения</t>
  </si>
  <si>
    <t>Весь город</t>
  </si>
  <si>
    <t>Район</t>
  </si>
  <si>
    <t>Несколько районов</t>
  </si>
  <si>
    <t>Здание/Сооружение</t>
  </si>
  <si>
    <t>Несколько Зданий/Сооружений</t>
  </si>
  <si>
    <t>Оценка степени цифровизации города и степени отношения к статусу "УМНОГО"</t>
  </si>
  <si>
    <t>Примечание:</t>
  </si>
  <si>
    <t>на ошибку суммы не обращать внимания, формула заработает автоматически при подставлении данных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</si>
</sst>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0"/>
      <name val="Arial"/>
      <family val="2"/>
      <charset val="204"/>
    </font>
    <font>
      <i/>
      <sz val="11"/>
      <color theme="1"/>
      <name val="Arial"/>
      <family val="2"/>
      <charset val="204"/>
    </font>
    <font>
      <sz val="16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9" fontId="4" fillId="3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9" fontId="2" fillId="3" borderId="1" xfId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/>
    </xf>
    <xf numFmtId="9" fontId="5" fillId="0" borderId="1" xfId="1" applyFont="1" applyBorder="1" applyAlignment="1">
      <alignment horizontal="center" vertical="center" wrapText="1"/>
    </xf>
    <xf numFmtId="9" fontId="5" fillId="0" borderId="0" xfId="1" applyFont="1" applyAlignment="1">
      <alignment horizontal="center" vertical="center" wrapText="1"/>
    </xf>
    <xf numFmtId="9" fontId="3" fillId="0" borderId="0" xfId="1" applyFont="1" applyAlignment="1">
      <alignment horizontal="center" vertical="center" wrapText="1"/>
    </xf>
    <xf numFmtId="9" fontId="3" fillId="0" borderId="0" xfId="1" applyNumberFormat="1" applyFont="1" applyAlignment="1">
      <alignment horizontal="center" vertical="center" wrapText="1"/>
    </xf>
    <xf numFmtId="9" fontId="5" fillId="6" borderId="1" xfId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 indent="1"/>
    </xf>
    <xf numFmtId="0" fontId="2" fillId="5" borderId="2" xfId="0" applyFont="1" applyFill="1" applyBorder="1" applyAlignment="1">
      <alignment horizontal="left" vertical="center" wrapText="1"/>
    </xf>
    <xf numFmtId="9" fontId="2" fillId="2" borderId="3" xfId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9" fontId="2" fillId="2" borderId="6" xfId="1" applyFont="1" applyFill="1" applyBorder="1" applyAlignment="1">
      <alignment horizontal="center" vertical="center" wrapText="1"/>
    </xf>
    <xf numFmtId="9" fontId="2" fillId="2" borderId="7" xfId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9" fontId="4" fillId="3" borderId="9" xfId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9" fontId="3" fillId="0" borderId="9" xfId="1" applyFont="1" applyBorder="1" applyAlignment="1">
      <alignment horizontal="center" vertical="center" wrapText="1"/>
    </xf>
    <xf numFmtId="9" fontId="4" fillId="3" borderId="8" xfId="1" applyFont="1" applyFill="1" applyBorder="1" applyAlignment="1">
      <alignment horizontal="center" vertical="center" wrapText="1"/>
    </xf>
    <xf numFmtId="9" fontId="4" fillId="3" borderId="9" xfId="0" applyNumberFormat="1" applyFont="1" applyFill="1" applyBorder="1" applyAlignment="1">
      <alignment horizontal="center"/>
    </xf>
    <xf numFmtId="0" fontId="4" fillId="5" borderId="10" xfId="0" applyFont="1" applyFill="1" applyBorder="1" applyAlignment="1">
      <alignment horizontal="left" vertical="center" wrapText="1"/>
    </xf>
    <xf numFmtId="0" fontId="4" fillId="5" borderId="11" xfId="0" applyFont="1" applyFill="1" applyBorder="1" applyAlignment="1">
      <alignment horizontal="left" vertical="center" wrapText="1"/>
    </xf>
    <xf numFmtId="9" fontId="2" fillId="5" borderId="11" xfId="0" applyNumberFormat="1" applyFont="1" applyFill="1" applyBorder="1" applyAlignment="1">
      <alignment horizontal="center" vertical="center" wrapText="1"/>
    </xf>
    <xf numFmtId="9" fontId="4" fillId="5" borderId="1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47"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CC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CC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CC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CC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CC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CC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CC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CC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CC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DF9F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DF9F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DF9F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DF9F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Medium9"/>
  <colors>
    <mruColors>
      <color rgb="FFFFFFCC"/>
      <color rgb="FFFFDF9F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outlinePr summaryBelow="0"/>
  </sheetPr>
  <dimension ref="A1:Y146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E5" sqref="E5"/>
    </sheetView>
  </sheetViews>
  <sheetFormatPr defaultRowHeight="15" outlineLevelRow="1"/>
  <cols>
    <col min="1" max="1" width="7" style="4" bestFit="1" customWidth="1"/>
    <col min="2" max="2" width="87.85546875" style="3" customWidth="1"/>
    <col min="3" max="3" width="19" style="2" bestFit="1" customWidth="1"/>
    <col min="4" max="4" width="22.42578125" style="2" customWidth="1"/>
    <col min="5" max="5" width="18.7109375" style="15" customWidth="1"/>
    <col min="6" max="6" width="22.42578125" style="16" customWidth="1"/>
    <col min="7" max="7" width="36.5703125" style="3" customWidth="1"/>
    <col min="8" max="16" width="9.140625" style="1"/>
    <col min="17" max="17" width="36" style="1" customWidth="1"/>
    <col min="18" max="18" width="9.140625" style="1"/>
    <col min="19" max="19" width="10.140625" style="2" bestFit="1" customWidth="1"/>
    <col min="20" max="22" width="9.140625" style="1"/>
    <col min="23" max="23" width="34.42578125" style="1" customWidth="1"/>
    <col min="24" max="24" width="9.140625" style="1"/>
    <col min="25" max="25" width="23.140625" style="1" customWidth="1"/>
    <col min="26" max="16384" width="9.140625" style="1"/>
  </cols>
  <sheetData>
    <row r="1" spans="1:25" ht="30" customHeight="1" thickBot="1">
      <c r="A1" s="47" t="s">
        <v>125</v>
      </c>
      <c r="B1" s="48"/>
      <c r="C1" s="48"/>
      <c r="D1" s="48"/>
      <c r="E1" s="48"/>
      <c r="F1" s="48"/>
      <c r="G1" s="49"/>
    </row>
    <row r="3" spans="1:25" ht="15" customHeight="1" thickBot="1">
      <c r="A3" s="43" t="s">
        <v>0</v>
      </c>
      <c r="B3" s="43" t="s">
        <v>107</v>
      </c>
      <c r="C3" s="45" t="s">
        <v>2</v>
      </c>
      <c r="D3" s="45"/>
      <c r="E3" s="45"/>
      <c r="F3" s="45"/>
      <c r="G3" s="46"/>
    </row>
    <row r="4" spans="1:25" ht="30">
      <c r="A4" s="43"/>
      <c r="B4" s="44"/>
      <c r="C4" s="26" t="s">
        <v>1</v>
      </c>
      <c r="D4" s="27" t="s">
        <v>118</v>
      </c>
      <c r="E4" s="28" t="s">
        <v>27</v>
      </c>
      <c r="F4" s="29" t="s">
        <v>119</v>
      </c>
      <c r="G4" s="22" t="s">
        <v>43</v>
      </c>
      <c r="Y4" s="2"/>
    </row>
    <row r="5" spans="1:25" collapsed="1">
      <c r="A5" s="5">
        <v>1</v>
      </c>
      <c r="B5" s="19" t="s">
        <v>62</v>
      </c>
      <c r="C5" s="30"/>
      <c r="D5" s="6"/>
      <c r="E5" s="11" t="str">
        <f>IFERROR(AVERAGE(E6:INDEX(E:E,ROW(E4)+MATCH(A5+1,A6:A999,))),"Н/Д")</f>
        <v>Н/Д</v>
      </c>
      <c r="F5" s="31"/>
      <c r="G5" s="23"/>
    </row>
    <row r="6" spans="1:25" ht="28.5" hidden="1" outlineLevel="1">
      <c r="A6" s="8">
        <v>1.1000000000000001</v>
      </c>
      <c r="B6" s="20" t="s">
        <v>84</v>
      </c>
      <c r="C6" s="32" t="s">
        <v>5</v>
      </c>
      <c r="D6" s="9" t="s">
        <v>5</v>
      </c>
      <c r="E6" s="14" t="s">
        <v>5</v>
      </c>
      <c r="F6" s="33" t="s">
        <v>5</v>
      </c>
      <c r="G6" s="24"/>
    </row>
    <row r="7" spans="1:25" ht="28.5" hidden="1" outlineLevel="1">
      <c r="A7" s="8">
        <v>1.2</v>
      </c>
      <c r="B7" s="20" t="s">
        <v>28</v>
      </c>
      <c r="C7" s="32" t="s">
        <v>5</v>
      </c>
      <c r="D7" s="9" t="s">
        <v>5</v>
      </c>
      <c r="E7" s="14" t="s">
        <v>5</v>
      </c>
      <c r="F7" s="33" t="s">
        <v>5</v>
      </c>
      <c r="G7" s="24"/>
    </row>
    <row r="8" spans="1:25" hidden="1" outlineLevel="1">
      <c r="A8" s="8">
        <v>1.3</v>
      </c>
      <c r="B8" s="20" t="s">
        <v>16</v>
      </c>
      <c r="C8" s="32" t="s">
        <v>5</v>
      </c>
      <c r="D8" s="9" t="s">
        <v>5</v>
      </c>
      <c r="E8" s="14" t="s">
        <v>5</v>
      </c>
      <c r="F8" s="33" t="s">
        <v>5</v>
      </c>
      <c r="G8" s="24"/>
    </row>
    <row r="9" spans="1:25" ht="28.5" hidden="1" outlineLevel="1">
      <c r="A9" s="8">
        <v>1.4</v>
      </c>
      <c r="B9" s="20" t="s">
        <v>10</v>
      </c>
      <c r="C9" s="32" t="s">
        <v>5</v>
      </c>
      <c r="D9" s="9" t="s">
        <v>5</v>
      </c>
      <c r="E9" s="14" t="s">
        <v>5</v>
      </c>
      <c r="F9" s="33" t="s">
        <v>5</v>
      </c>
      <c r="G9" s="24"/>
    </row>
    <row r="10" spans="1:25" ht="42.75" hidden="1" outlineLevel="1">
      <c r="A10" s="8">
        <v>1.5</v>
      </c>
      <c r="B10" s="20" t="s">
        <v>26</v>
      </c>
      <c r="C10" s="32" t="s">
        <v>5</v>
      </c>
      <c r="D10" s="9" t="s">
        <v>5</v>
      </c>
      <c r="E10" s="14" t="s">
        <v>5</v>
      </c>
      <c r="F10" s="33" t="s">
        <v>5</v>
      </c>
      <c r="G10" s="24"/>
      <c r="Q10" s="2"/>
    </row>
    <row r="11" spans="1:25" hidden="1" outlineLevel="1">
      <c r="A11" s="8">
        <v>1.6</v>
      </c>
      <c r="B11" s="20" t="s">
        <v>8</v>
      </c>
      <c r="C11" s="32" t="s">
        <v>5</v>
      </c>
      <c r="D11" s="9" t="s">
        <v>5</v>
      </c>
      <c r="E11" s="14" t="s">
        <v>5</v>
      </c>
      <c r="F11" s="33" t="s">
        <v>5</v>
      </c>
      <c r="G11" s="24"/>
    </row>
    <row r="12" spans="1:25" hidden="1" outlineLevel="1">
      <c r="A12" s="8">
        <v>1.7</v>
      </c>
      <c r="B12" s="20" t="s">
        <v>9</v>
      </c>
      <c r="C12" s="32" t="s">
        <v>5</v>
      </c>
      <c r="D12" s="9" t="s">
        <v>5</v>
      </c>
      <c r="E12" s="14" t="s">
        <v>5</v>
      </c>
      <c r="F12" s="33" t="s">
        <v>5</v>
      </c>
      <c r="G12" s="24"/>
    </row>
    <row r="13" spans="1:25" ht="42.75" hidden="1" outlineLevel="1">
      <c r="A13" s="8">
        <v>1.8</v>
      </c>
      <c r="B13" s="20" t="s">
        <v>25</v>
      </c>
      <c r="C13" s="32" t="s">
        <v>5</v>
      </c>
      <c r="D13" s="9" t="s">
        <v>5</v>
      </c>
      <c r="E13" s="14" t="s">
        <v>5</v>
      </c>
      <c r="F13" s="33" t="s">
        <v>5</v>
      </c>
      <c r="G13" s="24"/>
    </row>
    <row r="14" spans="1:25" ht="28.5" hidden="1" outlineLevel="1">
      <c r="A14" s="8">
        <v>1.9</v>
      </c>
      <c r="B14" s="20" t="s">
        <v>33</v>
      </c>
      <c r="C14" s="32" t="s">
        <v>5</v>
      </c>
      <c r="D14" s="9" t="s">
        <v>5</v>
      </c>
      <c r="E14" s="14" t="s">
        <v>5</v>
      </c>
      <c r="F14" s="33" t="s">
        <v>5</v>
      </c>
      <c r="G14" s="24"/>
    </row>
    <row r="15" spans="1:25" ht="28.5" hidden="1" outlineLevel="1">
      <c r="A15" s="10">
        <v>1.1000000000000001</v>
      </c>
      <c r="B15" s="20" t="s">
        <v>33</v>
      </c>
      <c r="C15" s="32" t="s">
        <v>5</v>
      </c>
      <c r="D15" s="9" t="s">
        <v>5</v>
      </c>
      <c r="E15" s="14" t="s">
        <v>5</v>
      </c>
      <c r="F15" s="33" t="s">
        <v>5</v>
      </c>
      <c r="G15" s="24"/>
    </row>
    <row r="16" spans="1:25" ht="28.5" hidden="1" outlineLevel="1">
      <c r="A16" s="10">
        <v>1.1100000000000001</v>
      </c>
      <c r="B16" s="20" t="s">
        <v>24</v>
      </c>
      <c r="C16" s="32" t="s">
        <v>5</v>
      </c>
      <c r="D16" s="9" t="s">
        <v>5</v>
      </c>
      <c r="E16" s="14" t="s">
        <v>5</v>
      </c>
      <c r="F16" s="33" t="s">
        <v>5</v>
      </c>
      <c r="G16" s="24"/>
    </row>
    <row r="17" spans="1:7" ht="28.5" hidden="1" outlineLevel="1">
      <c r="A17" s="10">
        <v>1.1200000000000001</v>
      </c>
      <c r="B17" s="20" t="s">
        <v>11</v>
      </c>
      <c r="C17" s="32" t="s">
        <v>5</v>
      </c>
      <c r="D17" s="9" t="s">
        <v>5</v>
      </c>
      <c r="E17" s="14" t="s">
        <v>5</v>
      </c>
      <c r="F17" s="33" t="s">
        <v>5</v>
      </c>
      <c r="G17" s="24"/>
    </row>
    <row r="18" spans="1:7" ht="28.5" hidden="1" outlineLevel="1">
      <c r="A18" s="10">
        <v>1.1299999999999999</v>
      </c>
      <c r="B18" s="20" t="s">
        <v>54</v>
      </c>
      <c r="C18" s="32" t="s">
        <v>5</v>
      </c>
      <c r="D18" s="9" t="s">
        <v>5</v>
      </c>
      <c r="E18" s="14" t="s">
        <v>5</v>
      </c>
      <c r="F18" s="33" t="s">
        <v>5</v>
      </c>
      <c r="G18" s="24"/>
    </row>
    <row r="19" spans="1:7" ht="28.5" hidden="1" outlineLevel="1">
      <c r="A19" s="10">
        <v>1.1399999999999999</v>
      </c>
      <c r="B19" s="20" t="s">
        <v>63</v>
      </c>
      <c r="C19" s="32" t="s">
        <v>5</v>
      </c>
      <c r="D19" s="9" t="s">
        <v>5</v>
      </c>
      <c r="E19" s="14" t="s">
        <v>5</v>
      </c>
      <c r="F19" s="33" t="s">
        <v>5</v>
      </c>
      <c r="G19" s="24"/>
    </row>
    <row r="20" spans="1:7" ht="28.5" hidden="1" outlineLevel="1">
      <c r="A20" s="10">
        <v>1.1499999999999999</v>
      </c>
      <c r="B20" s="20" t="s">
        <v>64</v>
      </c>
      <c r="C20" s="32" t="s">
        <v>5</v>
      </c>
      <c r="D20" s="9" t="s">
        <v>5</v>
      </c>
      <c r="E20" s="14" t="s">
        <v>5</v>
      </c>
      <c r="F20" s="33" t="s">
        <v>5</v>
      </c>
      <c r="G20" s="24"/>
    </row>
    <row r="21" spans="1:7" hidden="1" outlineLevel="1">
      <c r="A21" s="10">
        <v>1.1599999999999999</v>
      </c>
      <c r="B21" s="20" t="s">
        <v>85</v>
      </c>
      <c r="C21" s="32" t="s">
        <v>5</v>
      </c>
      <c r="D21" s="9" t="s">
        <v>5</v>
      </c>
      <c r="E21" s="14" t="s">
        <v>5</v>
      </c>
      <c r="F21" s="33" t="s">
        <v>5</v>
      </c>
      <c r="G21" s="24"/>
    </row>
    <row r="22" spans="1:7" hidden="1" outlineLevel="1">
      <c r="A22" s="10">
        <v>1.17</v>
      </c>
      <c r="B22" s="20" t="s">
        <v>30</v>
      </c>
      <c r="C22" s="32" t="s">
        <v>5</v>
      </c>
      <c r="D22" s="9" t="s">
        <v>5</v>
      </c>
      <c r="E22" s="14" t="s">
        <v>5</v>
      </c>
      <c r="F22" s="33" t="s">
        <v>5</v>
      </c>
      <c r="G22" s="24"/>
    </row>
    <row r="23" spans="1:7" collapsed="1">
      <c r="A23" s="5">
        <v>2</v>
      </c>
      <c r="B23" s="19" t="s">
        <v>32</v>
      </c>
      <c r="C23" s="34"/>
      <c r="D23" s="7"/>
      <c r="E23" s="13" t="str">
        <f>IFERROR(AVERAGE(E24:INDEX(E:E,ROW(E22)+MATCH(A23+1,A24:A1017,))),"Н/Д")</f>
        <v>Н/Д</v>
      </c>
      <c r="F23" s="35"/>
      <c r="G23" s="23"/>
    </row>
    <row r="24" spans="1:7" ht="28.5" hidden="1" outlineLevel="1">
      <c r="A24" s="8">
        <v>2.1</v>
      </c>
      <c r="B24" s="20" t="s">
        <v>12</v>
      </c>
      <c r="C24" s="32" t="s">
        <v>5</v>
      </c>
      <c r="D24" s="9" t="s">
        <v>5</v>
      </c>
      <c r="E24" s="14" t="s">
        <v>5</v>
      </c>
      <c r="F24" s="33" t="s">
        <v>5</v>
      </c>
      <c r="G24" s="24"/>
    </row>
    <row r="25" spans="1:7" hidden="1" outlineLevel="1">
      <c r="A25" s="8">
        <v>2.2000000000000002</v>
      </c>
      <c r="B25" s="20" t="s">
        <v>29</v>
      </c>
      <c r="C25" s="32" t="s">
        <v>5</v>
      </c>
      <c r="D25" s="9" t="s">
        <v>5</v>
      </c>
      <c r="E25" s="14" t="s">
        <v>5</v>
      </c>
      <c r="F25" s="33" t="s">
        <v>5</v>
      </c>
      <c r="G25" s="24"/>
    </row>
    <row r="26" spans="1:7" hidden="1" outlineLevel="1">
      <c r="A26" s="8">
        <v>2.2999999999999998</v>
      </c>
      <c r="B26" s="20" t="s">
        <v>86</v>
      </c>
      <c r="C26" s="32" t="s">
        <v>5</v>
      </c>
      <c r="D26" s="9" t="s">
        <v>5</v>
      </c>
      <c r="E26" s="14" t="s">
        <v>5</v>
      </c>
      <c r="F26" s="33" t="s">
        <v>5</v>
      </c>
      <c r="G26" s="24"/>
    </row>
    <row r="27" spans="1:7" hidden="1" outlineLevel="1">
      <c r="A27" s="8">
        <v>2.4</v>
      </c>
      <c r="B27" s="20" t="s">
        <v>13</v>
      </c>
      <c r="C27" s="32" t="s">
        <v>5</v>
      </c>
      <c r="D27" s="9" t="s">
        <v>5</v>
      </c>
      <c r="E27" s="14" t="s">
        <v>5</v>
      </c>
      <c r="F27" s="33" t="s">
        <v>5</v>
      </c>
      <c r="G27" s="24"/>
    </row>
    <row r="28" spans="1:7" ht="28.5" hidden="1" outlineLevel="1">
      <c r="A28" s="8">
        <v>2.5</v>
      </c>
      <c r="B28" s="20" t="s">
        <v>14</v>
      </c>
      <c r="C28" s="32" t="s">
        <v>5</v>
      </c>
      <c r="D28" s="9" t="s">
        <v>5</v>
      </c>
      <c r="E28" s="14" t="s">
        <v>5</v>
      </c>
      <c r="F28" s="33" t="s">
        <v>5</v>
      </c>
      <c r="G28" s="24"/>
    </row>
    <row r="29" spans="1:7" hidden="1" outlineLevel="1">
      <c r="A29" s="8">
        <v>2.6</v>
      </c>
      <c r="B29" s="20" t="s">
        <v>15</v>
      </c>
      <c r="C29" s="32" t="s">
        <v>5</v>
      </c>
      <c r="D29" s="9" t="s">
        <v>5</v>
      </c>
      <c r="E29" s="14" t="s">
        <v>5</v>
      </c>
      <c r="F29" s="33" t="s">
        <v>5</v>
      </c>
      <c r="G29" s="24"/>
    </row>
    <row r="30" spans="1:7" hidden="1" outlineLevel="1">
      <c r="A30" s="8">
        <v>2.7</v>
      </c>
      <c r="B30" s="20" t="s">
        <v>105</v>
      </c>
      <c r="C30" s="32" t="s">
        <v>5</v>
      </c>
      <c r="D30" s="9" t="s">
        <v>5</v>
      </c>
      <c r="E30" s="14" t="s">
        <v>5</v>
      </c>
      <c r="F30" s="33" t="s">
        <v>5</v>
      </c>
      <c r="G30" s="24"/>
    </row>
    <row r="31" spans="1:7" collapsed="1">
      <c r="A31" s="5">
        <v>3</v>
      </c>
      <c r="B31" s="19" t="s">
        <v>17</v>
      </c>
      <c r="C31" s="34"/>
      <c r="D31" s="7"/>
      <c r="E31" s="13" t="str">
        <f>IFERROR(AVERAGE(E32:INDEX(E:E,ROW(E30)+MATCH(A31+1,A32:A1025,))),"Н/Д")</f>
        <v>Н/Д</v>
      </c>
      <c r="F31" s="35"/>
      <c r="G31" s="23"/>
    </row>
    <row r="32" spans="1:7" hidden="1" outlineLevel="1">
      <c r="A32" s="8">
        <v>3.1</v>
      </c>
      <c r="B32" s="20" t="s">
        <v>18</v>
      </c>
      <c r="C32" s="32" t="s">
        <v>5</v>
      </c>
      <c r="D32" s="9" t="s">
        <v>5</v>
      </c>
      <c r="E32" s="14" t="s">
        <v>5</v>
      </c>
      <c r="F32" s="33" t="s">
        <v>5</v>
      </c>
      <c r="G32" s="24"/>
    </row>
    <row r="33" spans="1:7" ht="28.5" hidden="1" outlineLevel="1">
      <c r="A33" s="8">
        <v>3.2</v>
      </c>
      <c r="B33" s="20" t="s">
        <v>19</v>
      </c>
      <c r="C33" s="32" t="s">
        <v>5</v>
      </c>
      <c r="D33" s="9" t="s">
        <v>5</v>
      </c>
      <c r="E33" s="14" t="s">
        <v>5</v>
      </c>
      <c r="F33" s="33" t="s">
        <v>5</v>
      </c>
      <c r="G33" s="24"/>
    </row>
    <row r="34" spans="1:7" hidden="1" outlineLevel="1">
      <c r="A34" s="8">
        <v>3.3</v>
      </c>
      <c r="B34" s="20" t="s">
        <v>20</v>
      </c>
      <c r="C34" s="32" t="s">
        <v>5</v>
      </c>
      <c r="D34" s="9" t="s">
        <v>5</v>
      </c>
      <c r="E34" s="14" t="s">
        <v>5</v>
      </c>
      <c r="F34" s="33" t="s">
        <v>5</v>
      </c>
      <c r="G34" s="24"/>
    </row>
    <row r="35" spans="1:7" hidden="1" outlineLevel="1">
      <c r="A35" s="8">
        <v>3.4</v>
      </c>
      <c r="B35" s="20" t="s">
        <v>21</v>
      </c>
      <c r="C35" s="32" t="s">
        <v>5</v>
      </c>
      <c r="D35" s="9" t="s">
        <v>5</v>
      </c>
      <c r="E35" s="14" t="s">
        <v>5</v>
      </c>
      <c r="F35" s="33" t="s">
        <v>5</v>
      </c>
      <c r="G35" s="24"/>
    </row>
    <row r="36" spans="1:7" hidden="1" outlineLevel="1">
      <c r="A36" s="8">
        <v>3.5</v>
      </c>
      <c r="B36" s="20" t="s">
        <v>22</v>
      </c>
      <c r="C36" s="32" t="s">
        <v>5</v>
      </c>
      <c r="D36" s="9" t="s">
        <v>5</v>
      </c>
      <c r="E36" s="14" t="s">
        <v>5</v>
      </c>
      <c r="F36" s="33" t="s">
        <v>5</v>
      </c>
      <c r="G36" s="24"/>
    </row>
    <row r="37" spans="1:7" hidden="1" outlineLevel="1">
      <c r="A37" s="8">
        <v>3.6</v>
      </c>
      <c r="B37" s="20" t="s">
        <v>23</v>
      </c>
      <c r="C37" s="32" t="s">
        <v>5</v>
      </c>
      <c r="D37" s="9" t="s">
        <v>5</v>
      </c>
      <c r="E37" s="14" t="s">
        <v>5</v>
      </c>
      <c r="F37" s="33" t="s">
        <v>5</v>
      </c>
      <c r="G37" s="24"/>
    </row>
    <row r="38" spans="1:7" hidden="1" outlineLevel="1">
      <c r="A38" s="8">
        <v>3.7</v>
      </c>
      <c r="B38" s="20" t="s">
        <v>31</v>
      </c>
      <c r="C38" s="32" t="s">
        <v>5</v>
      </c>
      <c r="D38" s="9" t="s">
        <v>5</v>
      </c>
      <c r="E38" s="14" t="s">
        <v>5</v>
      </c>
      <c r="F38" s="33" t="s">
        <v>5</v>
      </c>
      <c r="G38" s="24"/>
    </row>
    <row r="39" spans="1:7" collapsed="1">
      <c r="A39" s="5">
        <v>4</v>
      </c>
      <c r="B39" s="19" t="s">
        <v>34</v>
      </c>
      <c r="C39" s="34"/>
      <c r="D39" s="7"/>
      <c r="E39" s="13" t="str">
        <f>IFERROR(AVERAGE(E40:INDEX(E:E,ROW(E38)+MATCH(A39+1,A40:A1033,))),"Н/Д")</f>
        <v>Н/Д</v>
      </c>
      <c r="F39" s="35"/>
      <c r="G39" s="23"/>
    </row>
    <row r="40" spans="1:7" ht="57" hidden="1" outlineLevel="1">
      <c r="A40" s="8">
        <v>4.0999999999999996</v>
      </c>
      <c r="B40" s="20" t="s">
        <v>87</v>
      </c>
      <c r="C40" s="32" t="s">
        <v>5</v>
      </c>
      <c r="D40" s="9" t="s">
        <v>5</v>
      </c>
      <c r="E40" s="14" t="s">
        <v>5</v>
      </c>
      <c r="F40" s="33" t="s">
        <v>5</v>
      </c>
      <c r="G40" s="24"/>
    </row>
    <row r="41" spans="1:7" ht="28.5" hidden="1" outlineLevel="1">
      <c r="A41" s="8">
        <v>4.2</v>
      </c>
      <c r="B41" s="20" t="s">
        <v>36</v>
      </c>
      <c r="C41" s="32" t="s">
        <v>5</v>
      </c>
      <c r="D41" s="9" t="s">
        <v>5</v>
      </c>
      <c r="E41" s="14" t="s">
        <v>5</v>
      </c>
      <c r="F41" s="33" t="s">
        <v>5</v>
      </c>
      <c r="G41" s="24"/>
    </row>
    <row r="42" spans="1:7" ht="28.5" hidden="1" outlineLevel="1">
      <c r="A42" s="8">
        <v>4.3</v>
      </c>
      <c r="B42" s="20" t="s">
        <v>35</v>
      </c>
      <c r="C42" s="32" t="s">
        <v>5</v>
      </c>
      <c r="D42" s="9" t="s">
        <v>5</v>
      </c>
      <c r="E42" s="14" t="s">
        <v>5</v>
      </c>
      <c r="F42" s="33" t="s">
        <v>5</v>
      </c>
      <c r="G42" s="24"/>
    </row>
    <row r="43" spans="1:7" ht="28.5" hidden="1" outlineLevel="1">
      <c r="A43" s="8">
        <v>4.4000000000000004</v>
      </c>
      <c r="B43" s="20" t="s">
        <v>37</v>
      </c>
      <c r="C43" s="32" t="s">
        <v>5</v>
      </c>
      <c r="D43" s="9" t="s">
        <v>5</v>
      </c>
      <c r="E43" s="14" t="s">
        <v>5</v>
      </c>
      <c r="F43" s="33" t="s">
        <v>5</v>
      </c>
      <c r="G43" s="24"/>
    </row>
    <row r="44" spans="1:7" hidden="1" outlineLevel="1">
      <c r="A44" s="8">
        <v>4.5</v>
      </c>
      <c r="B44" s="20" t="s">
        <v>38</v>
      </c>
      <c r="C44" s="32" t="s">
        <v>5</v>
      </c>
      <c r="D44" s="9" t="s">
        <v>5</v>
      </c>
      <c r="E44" s="14" t="s">
        <v>5</v>
      </c>
      <c r="F44" s="33" t="s">
        <v>5</v>
      </c>
      <c r="G44" s="24"/>
    </row>
    <row r="45" spans="1:7" hidden="1" outlineLevel="1">
      <c r="A45" s="8">
        <v>4.5999999999999996</v>
      </c>
      <c r="B45" s="20" t="s">
        <v>39</v>
      </c>
      <c r="C45" s="32" t="s">
        <v>5</v>
      </c>
      <c r="D45" s="9" t="s">
        <v>5</v>
      </c>
      <c r="E45" s="14" t="s">
        <v>5</v>
      </c>
      <c r="F45" s="33" t="s">
        <v>5</v>
      </c>
      <c r="G45" s="24"/>
    </row>
    <row r="46" spans="1:7" ht="42.75" hidden="1" outlineLevel="1">
      <c r="A46" s="8">
        <v>4.7</v>
      </c>
      <c r="B46" s="20" t="s">
        <v>88</v>
      </c>
      <c r="C46" s="32" t="s">
        <v>5</v>
      </c>
      <c r="D46" s="9" t="s">
        <v>5</v>
      </c>
      <c r="E46" s="14" t="s">
        <v>5</v>
      </c>
      <c r="F46" s="33" t="s">
        <v>5</v>
      </c>
      <c r="G46" s="24"/>
    </row>
    <row r="47" spans="1:7" hidden="1" outlineLevel="1">
      <c r="A47" s="8">
        <v>4.8</v>
      </c>
      <c r="B47" s="20" t="s">
        <v>40</v>
      </c>
      <c r="C47" s="32" t="s">
        <v>5</v>
      </c>
      <c r="D47" s="9" t="s">
        <v>5</v>
      </c>
      <c r="E47" s="14" t="s">
        <v>5</v>
      </c>
      <c r="F47" s="33" t="s">
        <v>5</v>
      </c>
      <c r="G47" s="24"/>
    </row>
    <row r="48" spans="1:7" hidden="1" outlineLevel="1">
      <c r="A48" s="8">
        <v>4.9000000000000004</v>
      </c>
      <c r="B48" s="20" t="s">
        <v>89</v>
      </c>
      <c r="C48" s="32" t="s">
        <v>5</v>
      </c>
      <c r="D48" s="9" t="s">
        <v>5</v>
      </c>
      <c r="E48" s="14" t="s">
        <v>5</v>
      </c>
      <c r="F48" s="33" t="s">
        <v>5</v>
      </c>
      <c r="G48" s="24"/>
    </row>
    <row r="49" spans="1:7" ht="28.5" hidden="1" outlineLevel="1">
      <c r="A49" s="10">
        <v>4.0999999999999996</v>
      </c>
      <c r="B49" s="20" t="s">
        <v>90</v>
      </c>
      <c r="C49" s="32" t="s">
        <v>5</v>
      </c>
      <c r="D49" s="9" t="s">
        <v>5</v>
      </c>
      <c r="E49" s="14" t="s">
        <v>5</v>
      </c>
      <c r="F49" s="33" t="s">
        <v>5</v>
      </c>
      <c r="G49" s="24"/>
    </row>
    <row r="50" spans="1:7" ht="28.5" hidden="1" outlineLevel="1">
      <c r="A50" s="10">
        <v>4.1100000000000003</v>
      </c>
      <c r="B50" s="20" t="s">
        <v>91</v>
      </c>
      <c r="C50" s="32" t="s">
        <v>5</v>
      </c>
      <c r="D50" s="9" t="s">
        <v>5</v>
      </c>
      <c r="E50" s="14" t="s">
        <v>5</v>
      </c>
      <c r="F50" s="33" t="s">
        <v>5</v>
      </c>
      <c r="G50" s="24"/>
    </row>
    <row r="51" spans="1:7" ht="28.5" hidden="1" outlineLevel="1">
      <c r="A51" s="10">
        <v>4.12</v>
      </c>
      <c r="B51" s="20" t="s">
        <v>41</v>
      </c>
      <c r="C51" s="32" t="s">
        <v>5</v>
      </c>
      <c r="D51" s="9" t="s">
        <v>5</v>
      </c>
      <c r="E51" s="14" t="s">
        <v>5</v>
      </c>
      <c r="F51" s="33" t="s">
        <v>5</v>
      </c>
      <c r="G51" s="24"/>
    </row>
    <row r="52" spans="1:7" hidden="1" outlineLevel="1">
      <c r="A52" s="10">
        <v>4.13</v>
      </c>
      <c r="B52" s="20" t="s">
        <v>60</v>
      </c>
      <c r="C52" s="32" t="s">
        <v>5</v>
      </c>
      <c r="D52" s="9" t="s">
        <v>5</v>
      </c>
      <c r="E52" s="14" t="s">
        <v>5</v>
      </c>
      <c r="F52" s="33" t="s">
        <v>5</v>
      </c>
      <c r="G52" s="24"/>
    </row>
    <row r="53" spans="1:7" hidden="1" outlineLevel="1">
      <c r="A53" s="10">
        <v>4.1399999999999997</v>
      </c>
      <c r="B53" s="20" t="s">
        <v>61</v>
      </c>
      <c r="C53" s="32" t="s">
        <v>5</v>
      </c>
      <c r="D53" s="9" t="s">
        <v>5</v>
      </c>
      <c r="E53" s="14" t="s">
        <v>5</v>
      </c>
      <c r="F53" s="33" t="s">
        <v>5</v>
      </c>
      <c r="G53" s="24"/>
    </row>
    <row r="54" spans="1:7" hidden="1" outlineLevel="1">
      <c r="A54" s="10">
        <v>4.1500000000000004</v>
      </c>
      <c r="B54" s="20" t="s">
        <v>65</v>
      </c>
      <c r="C54" s="32" t="s">
        <v>5</v>
      </c>
      <c r="D54" s="9" t="s">
        <v>5</v>
      </c>
      <c r="E54" s="14" t="s">
        <v>5</v>
      </c>
      <c r="F54" s="33" t="s">
        <v>5</v>
      </c>
      <c r="G54" s="24"/>
    </row>
    <row r="55" spans="1:7" hidden="1" outlineLevel="1">
      <c r="A55" s="10">
        <v>4.16</v>
      </c>
      <c r="B55" s="20" t="s">
        <v>42</v>
      </c>
      <c r="C55" s="32" t="s">
        <v>5</v>
      </c>
      <c r="D55" s="9" t="s">
        <v>5</v>
      </c>
      <c r="E55" s="14" t="s">
        <v>5</v>
      </c>
      <c r="F55" s="33" t="s">
        <v>5</v>
      </c>
      <c r="G55" s="24"/>
    </row>
    <row r="56" spans="1:7" collapsed="1">
      <c r="A56" s="5">
        <v>5</v>
      </c>
      <c r="B56" s="19" t="s">
        <v>108</v>
      </c>
      <c r="C56" s="34"/>
      <c r="D56" s="7"/>
      <c r="E56" s="13" t="str">
        <f>IFERROR(AVERAGE(E57:INDEX(E:E,ROW(E55)+MATCH(A56+1,A57:A1050,))),"Н/Д")</f>
        <v>Н/Д</v>
      </c>
      <c r="F56" s="35"/>
      <c r="G56" s="23"/>
    </row>
    <row r="57" spans="1:7" hidden="1" outlineLevel="1">
      <c r="A57" s="8">
        <v>5.0999999999999996</v>
      </c>
      <c r="B57" s="20" t="s">
        <v>92</v>
      </c>
      <c r="C57" s="32" t="s">
        <v>5</v>
      </c>
      <c r="D57" s="9" t="s">
        <v>5</v>
      </c>
      <c r="E57" s="14" t="s">
        <v>5</v>
      </c>
      <c r="F57" s="33" t="s">
        <v>5</v>
      </c>
      <c r="G57" s="24"/>
    </row>
    <row r="58" spans="1:7" ht="28.5" hidden="1" outlineLevel="1">
      <c r="A58" s="8">
        <v>5.2</v>
      </c>
      <c r="B58" s="20" t="s">
        <v>93</v>
      </c>
      <c r="C58" s="32" t="s">
        <v>5</v>
      </c>
      <c r="D58" s="9" t="s">
        <v>5</v>
      </c>
      <c r="E58" s="14" t="s">
        <v>5</v>
      </c>
      <c r="F58" s="33" t="s">
        <v>5</v>
      </c>
      <c r="G58" s="24"/>
    </row>
    <row r="59" spans="1:7" hidden="1" outlineLevel="1">
      <c r="A59" s="8">
        <v>5.3</v>
      </c>
      <c r="B59" s="20" t="s">
        <v>44</v>
      </c>
      <c r="C59" s="32" t="s">
        <v>5</v>
      </c>
      <c r="D59" s="9" t="s">
        <v>5</v>
      </c>
      <c r="E59" s="14" t="s">
        <v>5</v>
      </c>
      <c r="F59" s="33" t="s">
        <v>5</v>
      </c>
      <c r="G59" s="24"/>
    </row>
    <row r="60" spans="1:7" ht="28.5" hidden="1" outlineLevel="1">
      <c r="A60" s="8">
        <v>5.4</v>
      </c>
      <c r="B60" s="20" t="s">
        <v>45</v>
      </c>
      <c r="C60" s="32" t="s">
        <v>5</v>
      </c>
      <c r="D60" s="9" t="s">
        <v>5</v>
      </c>
      <c r="E60" s="14" t="s">
        <v>5</v>
      </c>
      <c r="F60" s="33" t="s">
        <v>5</v>
      </c>
      <c r="G60" s="24"/>
    </row>
    <row r="61" spans="1:7" hidden="1" outlineLevel="1">
      <c r="A61" s="8">
        <v>5.5</v>
      </c>
      <c r="B61" s="20" t="s">
        <v>50</v>
      </c>
      <c r="C61" s="32" t="s">
        <v>5</v>
      </c>
      <c r="D61" s="9" t="s">
        <v>5</v>
      </c>
      <c r="E61" s="14" t="s">
        <v>5</v>
      </c>
      <c r="F61" s="33" t="s">
        <v>5</v>
      </c>
      <c r="G61" s="24"/>
    </row>
    <row r="62" spans="1:7" ht="28.5" hidden="1" outlineLevel="1">
      <c r="A62" s="8">
        <v>5.6</v>
      </c>
      <c r="B62" s="20" t="s">
        <v>46</v>
      </c>
      <c r="C62" s="32" t="s">
        <v>5</v>
      </c>
      <c r="D62" s="9" t="s">
        <v>5</v>
      </c>
      <c r="E62" s="14" t="s">
        <v>5</v>
      </c>
      <c r="F62" s="33" t="s">
        <v>5</v>
      </c>
      <c r="G62" s="24"/>
    </row>
    <row r="63" spans="1:7" hidden="1" outlineLevel="1">
      <c r="A63" s="8">
        <v>5.7</v>
      </c>
      <c r="B63" s="20" t="s">
        <v>47</v>
      </c>
      <c r="C63" s="32" t="s">
        <v>5</v>
      </c>
      <c r="D63" s="9" t="s">
        <v>5</v>
      </c>
      <c r="E63" s="14" t="s">
        <v>5</v>
      </c>
      <c r="F63" s="33" t="s">
        <v>5</v>
      </c>
      <c r="G63" s="24"/>
    </row>
    <row r="64" spans="1:7" hidden="1" outlineLevel="1">
      <c r="A64" s="8">
        <v>5.8</v>
      </c>
      <c r="B64" s="20" t="s">
        <v>48</v>
      </c>
      <c r="C64" s="32" t="s">
        <v>5</v>
      </c>
      <c r="D64" s="9" t="s">
        <v>5</v>
      </c>
      <c r="E64" s="14" t="s">
        <v>5</v>
      </c>
      <c r="F64" s="33" t="s">
        <v>5</v>
      </c>
      <c r="G64" s="24"/>
    </row>
    <row r="65" spans="1:7" hidden="1" outlineLevel="1">
      <c r="A65" s="8">
        <v>5.9</v>
      </c>
      <c r="B65" s="20" t="s">
        <v>49</v>
      </c>
      <c r="C65" s="32" t="s">
        <v>5</v>
      </c>
      <c r="D65" s="9" t="s">
        <v>5</v>
      </c>
      <c r="E65" s="14" t="s">
        <v>5</v>
      </c>
      <c r="F65" s="33" t="s">
        <v>5</v>
      </c>
      <c r="G65" s="24"/>
    </row>
    <row r="66" spans="1:7" hidden="1" outlineLevel="1">
      <c r="A66" s="10">
        <v>5.0999999999999996</v>
      </c>
      <c r="B66" s="20" t="s">
        <v>66</v>
      </c>
      <c r="C66" s="32" t="s">
        <v>5</v>
      </c>
      <c r="D66" s="9" t="s">
        <v>5</v>
      </c>
      <c r="E66" s="14" t="s">
        <v>5</v>
      </c>
      <c r="F66" s="33" t="s">
        <v>5</v>
      </c>
      <c r="G66" s="24"/>
    </row>
    <row r="67" spans="1:7" collapsed="1">
      <c r="A67" s="5">
        <v>6</v>
      </c>
      <c r="B67" s="19" t="s">
        <v>51</v>
      </c>
      <c r="C67" s="34"/>
      <c r="D67" s="7"/>
      <c r="E67" s="13" t="str">
        <f>IFERROR(AVERAGE(E68:INDEX(E:E,ROW(E66)+MATCH(A67+1,A68:A1061,))),"Н/Д")</f>
        <v>Н/Д</v>
      </c>
      <c r="F67" s="35"/>
      <c r="G67" s="23"/>
    </row>
    <row r="68" spans="1:7" ht="28.5" hidden="1" outlineLevel="1">
      <c r="A68" s="8">
        <v>6.1</v>
      </c>
      <c r="B68" s="20" t="s">
        <v>110</v>
      </c>
      <c r="C68" s="32" t="s">
        <v>5</v>
      </c>
      <c r="D68" s="9" t="s">
        <v>5</v>
      </c>
      <c r="E68" s="14" t="s">
        <v>5</v>
      </c>
      <c r="F68" s="33" t="s">
        <v>5</v>
      </c>
      <c r="G68" s="24"/>
    </row>
    <row r="69" spans="1:7" hidden="1" outlineLevel="1">
      <c r="A69" s="8">
        <v>6.2</v>
      </c>
      <c r="B69" s="20" t="s">
        <v>113</v>
      </c>
      <c r="C69" s="32" t="s">
        <v>5</v>
      </c>
      <c r="D69" s="9" t="s">
        <v>5</v>
      </c>
      <c r="E69" s="14" t="s">
        <v>5</v>
      </c>
      <c r="F69" s="33" t="s">
        <v>5</v>
      </c>
      <c r="G69" s="24"/>
    </row>
    <row r="70" spans="1:7" hidden="1" outlineLevel="1">
      <c r="A70" s="8">
        <v>6.3</v>
      </c>
      <c r="B70" s="20" t="s">
        <v>52</v>
      </c>
      <c r="C70" s="32" t="s">
        <v>5</v>
      </c>
      <c r="D70" s="9" t="s">
        <v>5</v>
      </c>
      <c r="E70" s="14" t="s">
        <v>5</v>
      </c>
      <c r="F70" s="33" t="s">
        <v>5</v>
      </c>
      <c r="G70" s="24"/>
    </row>
    <row r="71" spans="1:7" hidden="1" outlineLevel="1">
      <c r="A71" s="8">
        <v>6.4</v>
      </c>
      <c r="B71" s="20" t="s">
        <v>112</v>
      </c>
      <c r="C71" s="32" t="s">
        <v>5</v>
      </c>
      <c r="D71" s="9" t="s">
        <v>5</v>
      </c>
      <c r="E71" s="14" t="s">
        <v>5</v>
      </c>
      <c r="F71" s="33" t="s">
        <v>5</v>
      </c>
      <c r="G71" s="24"/>
    </row>
    <row r="72" spans="1:7" hidden="1" outlineLevel="1">
      <c r="A72" s="8">
        <v>6.5</v>
      </c>
      <c r="B72" s="20" t="s">
        <v>94</v>
      </c>
      <c r="C72" s="32" t="s">
        <v>5</v>
      </c>
      <c r="D72" s="9" t="s">
        <v>5</v>
      </c>
      <c r="E72" s="14" t="s">
        <v>5</v>
      </c>
      <c r="F72" s="33" t="s">
        <v>5</v>
      </c>
      <c r="G72" s="24"/>
    </row>
    <row r="73" spans="1:7" hidden="1" outlineLevel="1">
      <c r="A73" s="8">
        <v>6.6</v>
      </c>
      <c r="B73" s="20" t="s">
        <v>53</v>
      </c>
      <c r="C73" s="32" t="s">
        <v>5</v>
      </c>
      <c r="D73" s="9" t="s">
        <v>5</v>
      </c>
      <c r="E73" s="14" t="s">
        <v>5</v>
      </c>
      <c r="F73" s="33" t="s">
        <v>5</v>
      </c>
      <c r="G73" s="24"/>
    </row>
    <row r="74" spans="1:7" hidden="1" outlineLevel="1">
      <c r="A74" s="8">
        <v>6.7</v>
      </c>
      <c r="B74" s="20" t="s">
        <v>55</v>
      </c>
      <c r="C74" s="32" t="s">
        <v>5</v>
      </c>
      <c r="D74" s="9" t="s">
        <v>5</v>
      </c>
      <c r="E74" s="14" t="s">
        <v>5</v>
      </c>
      <c r="F74" s="33" t="s">
        <v>5</v>
      </c>
      <c r="G74" s="24"/>
    </row>
    <row r="75" spans="1:7" hidden="1" outlineLevel="1">
      <c r="A75" s="8">
        <v>6.8</v>
      </c>
      <c r="B75" s="20" t="s">
        <v>56</v>
      </c>
      <c r="C75" s="32" t="s">
        <v>5</v>
      </c>
      <c r="D75" s="9" t="s">
        <v>5</v>
      </c>
      <c r="E75" s="14" t="s">
        <v>5</v>
      </c>
      <c r="F75" s="33" t="s">
        <v>5</v>
      </c>
      <c r="G75" s="24"/>
    </row>
    <row r="76" spans="1:7" hidden="1" outlineLevel="1">
      <c r="A76" s="8">
        <v>6.9</v>
      </c>
      <c r="B76" s="20" t="s">
        <v>57</v>
      </c>
      <c r="C76" s="32" t="s">
        <v>5</v>
      </c>
      <c r="D76" s="9" t="s">
        <v>5</v>
      </c>
      <c r="E76" s="14" t="s">
        <v>5</v>
      </c>
      <c r="F76" s="33" t="s">
        <v>5</v>
      </c>
      <c r="G76" s="24"/>
    </row>
    <row r="77" spans="1:7" ht="28.5" hidden="1" outlineLevel="1">
      <c r="A77" s="10">
        <v>6.1</v>
      </c>
      <c r="B77" s="20" t="s">
        <v>95</v>
      </c>
      <c r="C77" s="32" t="s">
        <v>5</v>
      </c>
      <c r="D77" s="9" t="s">
        <v>5</v>
      </c>
      <c r="E77" s="14" t="s">
        <v>5</v>
      </c>
      <c r="F77" s="33" t="s">
        <v>5</v>
      </c>
      <c r="G77" s="24"/>
    </row>
    <row r="78" spans="1:7" ht="42.75" hidden="1" outlineLevel="1">
      <c r="A78" s="10">
        <v>6.11</v>
      </c>
      <c r="B78" s="20" t="s">
        <v>58</v>
      </c>
      <c r="C78" s="32" t="s">
        <v>5</v>
      </c>
      <c r="D78" s="9" t="s">
        <v>5</v>
      </c>
      <c r="E78" s="14" t="s">
        <v>5</v>
      </c>
      <c r="F78" s="33" t="s">
        <v>5</v>
      </c>
      <c r="G78" s="24"/>
    </row>
    <row r="79" spans="1:7" hidden="1" outlineLevel="1">
      <c r="A79" s="10">
        <v>6.12</v>
      </c>
      <c r="B79" s="20" t="s">
        <v>59</v>
      </c>
      <c r="C79" s="32" t="s">
        <v>5</v>
      </c>
      <c r="D79" s="9" t="s">
        <v>5</v>
      </c>
      <c r="E79" s="14" t="s">
        <v>5</v>
      </c>
      <c r="F79" s="33" t="s">
        <v>5</v>
      </c>
      <c r="G79" s="24"/>
    </row>
    <row r="80" spans="1:7" collapsed="1">
      <c r="A80" s="5">
        <v>7</v>
      </c>
      <c r="B80" s="19" t="s">
        <v>81</v>
      </c>
      <c r="C80" s="34"/>
      <c r="D80" s="7"/>
      <c r="E80" s="13" t="str">
        <f>IFERROR(AVERAGE(E81:INDEX(E:E,ROW(E79)+MATCH(A80+1,A81:A1074,))),"Н/Д")</f>
        <v>Н/Д</v>
      </c>
      <c r="F80" s="35"/>
      <c r="G80" s="23"/>
    </row>
    <row r="81" spans="1:7" ht="28.5" hidden="1" outlineLevel="1">
      <c r="A81" s="8">
        <v>7.1</v>
      </c>
      <c r="B81" s="20" t="s">
        <v>96</v>
      </c>
      <c r="C81" s="32" t="s">
        <v>5</v>
      </c>
      <c r="D81" s="9" t="s">
        <v>5</v>
      </c>
      <c r="E81" s="14" t="s">
        <v>5</v>
      </c>
      <c r="F81" s="33" t="s">
        <v>5</v>
      </c>
      <c r="G81" s="24"/>
    </row>
    <row r="82" spans="1:7" ht="42.75" hidden="1" outlineLevel="1">
      <c r="A82" s="8">
        <v>7.2</v>
      </c>
      <c r="B82" s="20" t="s">
        <v>97</v>
      </c>
      <c r="C82" s="32" t="s">
        <v>5</v>
      </c>
      <c r="D82" s="9" t="s">
        <v>5</v>
      </c>
      <c r="E82" s="14" t="s">
        <v>5</v>
      </c>
      <c r="F82" s="33" t="s">
        <v>5</v>
      </c>
      <c r="G82" s="24"/>
    </row>
    <row r="83" spans="1:7" hidden="1" outlineLevel="1">
      <c r="A83" s="8">
        <v>7.3</v>
      </c>
      <c r="B83" s="20" t="s">
        <v>67</v>
      </c>
      <c r="C83" s="32" t="s">
        <v>5</v>
      </c>
      <c r="D83" s="9" t="s">
        <v>5</v>
      </c>
      <c r="E83" s="14" t="s">
        <v>5</v>
      </c>
      <c r="F83" s="33" t="s">
        <v>5</v>
      </c>
      <c r="G83" s="24"/>
    </row>
    <row r="84" spans="1:7" hidden="1" outlineLevel="1">
      <c r="A84" s="8">
        <v>7.4</v>
      </c>
      <c r="B84" s="20" t="s">
        <v>98</v>
      </c>
      <c r="C84" s="32" t="s">
        <v>5</v>
      </c>
      <c r="D84" s="9" t="s">
        <v>5</v>
      </c>
      <c r="E84" s="14" t="s">
        <v>5</v>
      </c>
      <c r="F84" s="33" t="s">
        <v>5</v>
      </c>
      <c r="G84" s="24"/>
    </row>
    <row r="85" spans="1:7" ht="28.5" hidden="1" outlineLevel="1">
      <c r="A85" s="8">
        <v>7.5</v>
      </c>
      <c r="B85" s="20" t="s">
        <v>99</v>
      </c>
      <c r="C85" s="32" t="s">
        <v>5</v>
      </c>
      <c r="D85" s="9" t="s">
        <v>5</v>
      </c>
      <c r="E85" s="14" t="s">
        <v>5</v>
      </c>
      <c r="F85" s="33" t="s">
        <v>5</v>
      </c>
      <c r="G85" s="24"/>
    </row>
    <row r="86" spans="1:7" ht="28.5" hidden="1" outlineLevel="1">
      <c r="A86" s="8">
        <v>7.6</v>
      </c>
      <c r="B86" s="20" t="s">
        <v>111</v>
      </c>
      <c r="C86" s="32" t="s">
        <v>5</v>
      </c>
      <c r="D86" s="9" t="s">
        <v>5</v>
      </c>
      <c r="E86" s="14" t="s">
        <v>5</v>
      </c>
      <c r="F86" s="33" t="s">
        <v>5</v>
      </c>
      <c r="G86" s="24"/>
    </row>
    <row r="87" spans="1:7" hidden="1" outlineLevel="1">
      <c r="A87" s="8">
        <v>7.7</v>
      </c>
      <c r="B87" s="20" t="s">
        <v>68</v>
      </c>
      <c r="C87" s="32" t="s">
        <v>5</v>
      </c>
      <c r="D87" s="9" t="s">
        <v>5</v>
      </c>
      <c r="E87" s="14" t="s">
        <v>5</v>
      </c>
      <c r="F87" s="33" t="s">
        <v>5</v>
      </c>
      <c r="G87" s="24"/>
    </row>
    <row r="88" spans="1:7" hidden="1" outlineLevel="1">
      <c r="A88" s="8">
        <v>7.8</v>
      </c>
      <c r="B88" s="20" t="s">
        <v>69</v>
      </c>
      <c r="C88" s="32" t="s">
        <v>5</v>
      </c>
      <c r="D88" s="9" t="s">
        <v>5</v>
      </c>
      <c r="E88" s="14" t="s">
        <v>5</v>
      </c>
      <c r="F88" s="33" t="s">
        <v>5</v>
      </c>
      <c r="G88" s="24"/>
    </row>
    <row r="89" spans="1:7" hidden="1" outlineLevel="1">
      <c r="A89" s="8">
        <v>7.9</v>
      </c>
      <c r="B89" s="20" t="s">
        <v>70</v>
      </c>
      <c r="C89" s="32" t="s">
        <v>5</v>
      </c>
      <c r="D89" s="9" t="s">
        <v>5</v>
      </c>
      <c r="E89" s="14" t="s">
        <v>5</v>
      </c>
      <c r="F89" s="33" t="s">
        <v>5</v>
      </c>
      <c r="G89" s="24"/>
    </row>
    <row r="90" spans="1:7" ht="28.5" hidden="1" outlineLevel="1">
      <c r="A90" s="10">
        <v>7.1</v>
      </c>
      <c r="B90" s="20" t="s">
        <v>100</v>
      </c>
      <c r="C90" s="32" t="s">
        <v>5</v>
      </c>
      <c r="D90" s="9" t="s">
        <v>5</v>
      </c>
      <c r="E90" s="14" t="s">
        <v>5</v>
      </c>
      <c r="F90" s="33" t="s">
        <v>5</v>
      </c>
      <c r="G90" s="24"/>
    </row>
    <row r="91" spans="1:7" hidden="1" outlineLevel="1">
      <c r="A91" s="10">
        <v>7.11</v>
      </c>
      <c r="B91" s="20" t="s">
        <v>82</v>
      </c>
      <c r="C91" s="32" t="s">
        <v>5</v>
      </c>
      <c r="D91" s="9" t="s">
        <v>5</v>
      </c>
      <c r="E91" s="14" t="s">
        <v>5</v>
      </c>
      <c r="F91" s="33" t="s">
        <v>5</v>
      </c>
      <c r="G91" s="24"/>
    </row>
    <row r="92" spans="1:7" collapsed="1">
      <c r="A92" s="5">
        <v>8</v>
      </c>
      <c r="B92" s="19" t="s">
        <v>71</v>
      </c>
      <c r="C92" s="34"/>
      <c r="D92" s="7"/>
      <c r="E92" s="13" t="str">
        <f>IFERROR(AVERAGE(E93:INDEX(E:E,ROW(E91)+MATCH(A92+1,A93:A1086,))),"Н/Д")</f>
        <v>Н/Д</v>
      </c>
      <c r="F92" s="35"/>
      <c r="G92" s="23"/>
    </row>
    <row r="93" spans="1:7" hidden="1" outlineLevel="1">
      <c r="A93" s="8">
        <v>8.1</v>
      </c>
      <c r="B93" s="20" t="s">
        <v>74</v>
      </c>
      <c r="C93" s="32" t="s">
        <v>5</v>
      </c>
      <c r="D93" s="9" t="s">
        <v>5</v>
      </c>
      <c r="E93" s="14" t="s">
        <v>5</v>
      </c>
      <c r="F93" s="33" t="s">
        <v>5</v>
      </c>
      <c r="G93" s="24"/>
    </row>
    <row r="94" spans="1:7" hidden="1" outlineLevel="1">
      <c r="A94" s="8">
        <v>8.1999999999999993</v>
      </c>
      <c r="B94" s="20" t="s">
        <v>72</v>
      </c>
      <c r="C94" s="32" t="s">
        <v>5</v>
      </c>
      <c r="D94" s="9" t="s">
        <v>5</v>
      </c>
      <c r="E94" s="14" t="s">
        <v>5</v>
      </c>
      <c r="F94" s="33" t="s">
        <v>5</v>
      </c>
      <c r="G94" s="24"/>
    </row>
    <row r="95" spans="1:7" hidden="1" outlineLevel="1">
      <c r="A95" s="8">
        <v>8.3000000000000007</v>
      </c>
      <c r="B95" s="20" t="s">
        <v>101</v>
      </c>
      <c r="C95" s="32" t="s">
        <v>5</v>
      </c>
      <c r="D95" s="9" t="s">
        <v>5</v>
      </c>
      <c r="E95" s="14" t="s">
        <v>5</v>
      </c>
      <c r="F95" s="33" t="s">
        <v>5</v>
      </c>
      <c r="G95" s="24"/>
    </row>
    <row r="96" spans="1:7" ht="85.5" hidden="1" outlineLevel="1">
      <c r="A96" s="8">
        <v>8.4</v>
      </c>
      <c r="B96" s="20" t="s">
        <v>114</v>
      </c>
      <c r="C96" s="32" t="s">
        <v>5</v>
      </c>
      <c r="D96" s="9" t="s">
        <v>5</v>
      </c>
      <c r="E96" s="14" t="s">
        <v>5</v>
      </c>
      <c r="F96" s="33" t="s">
        <v>5</v>
      </c>
      <c r="G96" s="24"/>
    </row>
    <row r="97" spans="1:7" ht="42.75" hidden="1" outlineLevel="1">
      <c r="A97" s="8">
        <v>8.5</v>
      </c>
      <c r="B97" s="20" t="s">
        <v>102</v>
      </c>
      <c r="C97" s="32" t="s">
        <v>5</v>
      </c>
      <c r="D97" s="9" t="s">
        <v>5</v>
      </c>
      <c r="E97" s="14" t="s">
        <v>5</v>
      </c>
      <c r="F97" s="33" t="s">
        <v>5</v>
      </c>
      <c r="G97" s="24"/>
    </row>
    <row r="98" spans="1:7" hidden="1" outlineLevel="1">
      <c r="A98" s="8">
        <v>8.6</v>
      </c>
      <c r="B98" s="20" t="s">
        <v>115</v>
      </c>
      <c r="C98" s="32" t="s">
        <v>5</v>
      </c>
      <c r="D98" s="9" t="s">
        <v>5</v>
      </c>
      <c r="E98" s="14" t="s">
        <v>5</v>
      </c>
      <c r="F98" s="33" t="s">
        <v>5</v>
      </c>
      <c r="G98" s="24"/>
    </row>
    <row r="99" spans="1:7" ht="28.5" hidden="1" outlineLevel="1">
      <c r="A99" s="8">
        <v>8.6999999999999993</v>
      </c>
      <c r="B99" s="20" t="s">
        <v>73</v>
      </c>
      <c r="C99" s="32" t="s">
        <v>5</v>
      </c>
      <c r="D99" s="9" t="s">
        <v>5</v>
      </c>
      <c r="E99" s="14" t="s">
        <v>5</v>
      </c>
      <c r="F99" s="33" t="s">
        <v>5</v>
      </c>
      <c r="G99" s="24"/>
    </row>
    <row r="100" spans="1:7" collapsed="1">
      <c r="A100" s="5">
        <v>9</v>
      </c>
      <c r="B100" s="19" t="s">
        <v>75</v>
      </c>
      <c r="C100" s="34"/>
      <c r="D100" s="7"/>
      <c r="E100" s="13" t="str">
        <f>IFERROR(AVERAGE(E101:INDEX(E:E,ROW(E99)+MATCH(A100+1,A101:A1094,))),"Н/Д")</f>
        <v>Н/Д</v>
      </c>
      <c r="F100" s="35"/>
      <c r="G100" s="23"/>
    </row>
    <row r="101" spans="1:7" ht="42.75" hidden="1" outlineLevel="1">
      <c r="A101" s="8">
        <v>9.1</v>
      </c>
      <c r="B101" s="20" t="s">
        <v>109</v>
      </c>
      <c r="C101" s="32" t="s">
        <v>5</v>
      </c>
      <c r="D101" s="9" t="s">
        <v>5</v>
      </c>
      <c r="E101" s="14" t="s">
        <v>5</v>
      </c>
      <c r="F101" s="33" t="s">
        <v>5</v>
      </c>
      <c r="G101" s="24"/>
    </row>
    <row r="102" spans="1:7" ht="28.5" hidden="1" outlineLevel="1">
      <c r="A102" s="8">
        <v>9.1999999999999993</v>
      </c>
      <c r="B102" s="20" t="s">
        <v>76</v>
      </c>
      <c r="C102" s="32" t="s">
        <v>5</v>
      </c>
      <c r="D102" s="9" t="s">
        <v>5</v>
      </c>
      <c r="E102" s="14" t="s">
        <v>5</v>
      </c>
      <c r="F102" s="33" t="s">
        <v>5</v>
      </c>
      <c r="G102" s="24"/>
    </row>
    <row r="103" spans="1:7" hidden="1" outlineLevel="1">
      <c r="A103" s="8">
        <v>9.3000000000000007</v>
      </c>
      <c r="B103" s="20" t="s">
        <v>103</v>
      </c>
      <c r="C103" s="32" t="s">
        <v>5</v>
      </c>
      <c r="D103" s="9" t="s">
        <v>5</v>
      </c>
      <c r="E103" s="18" t="s">
        <v>5</v>
      </c>
      <c r="F103" s="33" t="s">
        <v>5</v>
      </c>
      <c r="G103" s="24"/>
    </row>
    <row r="104" spans="1:7" hidden="1" outlineLevel="1">
      <c r="A104" s="8">
        <v>9.4</v>
      </c>
      <c r="B104" s="20" t="s">
        <v>77</v>
      </c>
      <c r="C104" s="32" t="s">
        <v>5</v>
      </c>
      <c r="D104" s="9" t="s">
        <v>5</v>
      </c>
      <c r="E104" s="14" t="s">
        <v>5</v>
      </c>
      <c r="F104" s="33" t="s">
        <v>5</v>
      </c>
      <c r="G104" s="24"/>
    </row>
    <row r="105" spans="1:7" hidden="1" outlineLevel="1">
      <c r="A105" s="8">
        <v>9.5</v>
      </c>
      <c r="B105" s="20" t="s">
        <v>80</v>
      </c>
      <c r="C105" s="32" t="s">
        <v>5</v>
      </c>
      <c r="D105" s="9" t="s">
        <v>5</v>
      </c>
      <c r="E105" s="14" t="s">
        <v>5</v>
      </c>
      <c r="F105" s="33" t="s">
        <v>5</v>
      </c>
      <c r="G105" s="24"/>
    </row>
    <row r="106" spans="1:7" hidden="1" outlineLevel="1">
      <c r="A106" s="8">
        <v>9.6</v>
      </c>
      <c r="B106" s="20" t="s">
        <v>78</v>
      </c>
      <c r="C106" s="32" t="s">
        <v>5</v>
      </c>
      <c r="D106" s="9" t="s">
        <v>5</v>
      </c>
      <c r="E106" s="14" t="s">
        <v>5</v>
      </c>
      <c r="F106" s="33" t="s">
        <v>5</v>
      </c>
      <c r="G106" s="24"/>
    </row>
    <row r="107" spans="1:7" ht="28.5" hidden="1" outlineLevel="1">
      <c r="A107" s="8">
        <v>9.6999999999999993</v>
      </c>
      <c r="B107" s="20" t="s">
        <v>104</v>
      </c>
      <c r="C107" s="32" t="s">
        <v>5</v>
      </c>
      <c r="D107" s="9" t="s">
        <v>5</v>
      </c>
      <c r="E107" s="14" t="s">
        <v>5</v>
      </c>
      <c r="F107" s="33" t="s">
        <v>5</v>
      </c>
      <c r="G107" s="24"/>
    </row>
    <row r="108" spans="1:7" ht="28.5" hidden="1" outlineLevel="1">
      <c r="A108" s="8">
        <v>9.8000000000000007</v>
      </c>
      <c r="B108" s="20" t="s">
        <v>79</v>
      </c>
      <c r="C108" s="32" t="s">
        <v>5</v>
      </c>
      <c r="D108" s="9" t="s">
        <v>5</v>
      </c>
      <c r="E108" s="14" t="s">
        <v>5</v>
      </c>
      <c r="F108" s="33" t="s">
        <v>5</v>
      </c>
      <c r="G108" s="24"/>
    </row>
    <row r="109" spans="1:7" ht="30">
      <c r="A109" s="5">
        <v>10</v>
      </c>
      <c r="B109" s="19" t="s">
        <v>83</v>
      </c>
      <c r="C109" s="32" t="s">
        <v>5</v>
      </c>
      <c r="D109" s="9" t="s">
        <v>5</v>
      </c>
      <c r="E109" s="11" t="s">
        <v>5</v>
      </c>
      <c r="F109" s="31" t="s">
        <v>5</v>
      </c>
      <c r="G109" s="23"/>
    </row>
    <row r="110" spans="1:7" ht="29.25" customHeight="1" thickBot="1">
      <c r="A110" s="12">
        <v>11</v>
      </c>
      <c r="B110" s="21" t="s">
        <v>106</v>
      </c>
      <c r="C110" s="36"/>
      <c r="D110" s="37"/>
      <c r="E110" s="38">
        <f>SUMPRODUCT(SUMIF($A$5:$A109,A110+1-ROW(A$1:INDEX(A:A,A110)),E$5:E109))</f>
        <v>0</v>
      </c>
      <c r="F110" s="39"/>
      <c r="G110" s="25"/>
    </row>
    <row r="112" spans="1:7">
      <c r="A112" s="42" t="s">
        <v>126</v>
      </c>
      <c r="B112" s="41"/>
    </row>
    <row r="113" spans="1:25">
      <c r="A113" s="40" t="s">
        <v>127</v>
      </c>
    </row>
    <row r="125" spans="1:25">
      <c r="S125" s="2" t="s">
        <v>5</v>
      </c>
      <c r="Y125" s="2" t="s">
        <v>5</v>
      </c>
    </row>
    <row r="126" spans="1:25">
      <c r="S126" s="17">
        <v>0</v>
      </c>
      <c r="W126" s="2" t="s">
        <v>5</v>
      </c>
      <c r="Y126" s="2" t="s">
        <v>120</v>
      </c>
    </row>
    <row r="127" spans="1:25">
      <c r="R127" s="2" t="s">
        <v>3</v>
      </c>
      <c r="S127" s="17">
        <f>500%/$U127</f>
        <v>0.05</v>
      </c>
      <c r="U127" s="1">
        <v>100</v>
      </c>
      <c r="W127" s="2" t="s">
        <v>116</v>
      </c>
      <c r="Y127" s="2" t="s">
        <v>121</v>
      </c>
    </row>
    <row r="128" spans="1:25">
      <c r="R128" s="2" t="s">
        <v>4</v>
      </c>
      <c r="S128" s="17">
        <f>1000%/$U$127</f>
        <v>0.1</v>
      </c>
      <c r="W128" s="2" t="s">
        <v>117</v>
      </c>
      <c r="Y128" s="2" t="s">
        <v>122</v>
      </c>
    </row>
    <row r="129" spans="18:25">
      <c r="R129" s="2" t="s">
        <v>5</v>
      </c>
      <c r="S129" s="17">
        <f>1500%/$U$127</f>
        <v>0.15</v>
      </c>
      <c r="Y129" s="2" t="s">
        <v>123</v>
      </c>
    </row>
    <row r="130" spans="18:25" ht="71.25">
      <c r="R130" s="2" t="s">
        <v>7</v>
      </c>
      <c r="S130" s="17">
        <f>2000%/$U$127</f>
        <v>0.2</v>
      </c>
      <c r="Y130" s="2" t="s">
        <v>124</v>
      </c>
    </row>
    <row r="131" spans="18:25" ht="28.5">
      <c r="R131" s="2" t="s">
        <v>6</v>
      </c>
      <c r="S131" s="17">
        <f>2500%/$U$127</f>
        <v>0.25</v>
      </c>
    </row>
    <row r="132" spans="18:25">
      <c r="S132" s="17">
        <f>3000%/$U$127</f>
        <v>0.3</v>
      </c>
    </row>
    <row r="133" spans="18:25">
      <c r="S133" s="17">
        <f>3500%/$U$127</f>
        <v>0.35</v>
      </c>
    </row>
    <row r="134" spans="18:25">
      <c r="S134" s="17">
        <f>4000%/$U$127</f>
        <v>0.4</v>
      </c>
    </row>
    <row r="135" spans="18:25">
      <c r="S135" s="17">
        <f>4500%/$U$127</f>
        <v>0.45</v>
      </c>
    </row>
    <row r="136" spans="18:25">
      <c r="S136" s="17">
        <f>5000%/$U$127</f>
        <v>0.5</v>
      </c>
    </row>
    <row r="137" spans="18:25">
      <c r="S137" s="17">
        <f>5500%/$U$127</f>
        <v>0.55000000000000004</v>
      </c>
    </row>
    <row r="138" spans="18:25">
      <c r="S138" s="17">
        <f>6000%/$U$127</f>
        <v>0.6</v>
      </c>
    </row>
    <row r="139" spans="18:25">
      <c r="S139" s="17">
        <f>6500%/$U$127</f>
        <v>0.65</v>
      </c>
    </row>
    <row r="140" spans="18:25">
      <c r="S140" s="17">
        <f>7000%/$U$127</f>
        <v>0.7</v>
      </c>
    </row>
    <row r="141" spans="18:25">
      <c r="S141" s="17">
        <f>7500%/$U$127</f>
        <v>0.75</v>
      </c>
    </row>
    <row r="142" spans="18:25">
      <c r="S142" s="17">
        <f>8000%/$U$127</f>
        <v>0.8</v>
      </c>
    </row>
    <row r="143" spans="18:25">
      <c r="S143" s="17">
        <f>8500%/$U$127</f>
        <v>0.85</v>
      </c>
    </row>
    <row r="144" spans="18:25">
      <c r="S144" s="17">
        <f>9000%/$U$127</f>
        <v>0.9</v>
      </c>
    </row>
    <row r="145" spans="19:19">
      <c r="S145" s="17">
        <f>9500%/$U$127</f>
        <v>0.95</v>
      </c>
    </row>
    <row r="146" spans="19:19">
      <c r="S146" s="17">
        <f>10000%/$U$127</f>
        <v>1</v>
      </c>
    </row>
  </sheetData>
  <mergeCells count="4">
    <mergeCell ref="B3:B4"/>
    <mergeCell ref="A3:A4"/>
    <mergeCell ref="C3:G3"/>
    <mergeCell ref="A1:G1"/>
  </mergeCells>
  <conditionalFormatting sqref="C68 C16:C22 C72:C79 C70 C6:C14 C24:C30 C32:C38 C40:C55 C57:C66 C81:C91 C93:C99 C101:C109">
    <cfRule type="containsText" dxfId="46" priority="75" operator="containsText" text="планируется">
      <formula>NOT(ISERROR(SEARCH("планируется",C6)))</formula>
    </cfRule>
    <cfRule type="containsText" dxfId="45" priority="76" operator="containsText" text="в процессе внедрения">
      <formula>NOT(ISERROR(SEARCH("в процессе внедрения",C6)))</formula>
    </cfRule>
    <cfRule type="containsText" dxfId="44" priority="77" operator="containsText" text="н/д">
      <formula>NOT(ISERROR(SEARCH("н/д",C6)))</formula>
    </cfRule>
    <cfRule type="containsText" dxfId="43" priority="78" operator="containsText" text="нет">
      <formula>NOT(ISERROR(SEARCH("нет",C6)))</formula>
    </cfRule>
    <cfRule type="containsText" dxfId="42" priority="79" operator="containsText" text="да">
      <formula>NOT(ISERROR(SEARCH("да",C6)))</formula>
    </cfRule>
  </conditionalFormatting>
  <conditionalFormatting sqref="E6:F22">
    <cfRule type="colorScale" priority="7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5">
    <cfRule type="containsText" dxfId="41" priority="59" operator="containsText" text="планируется">
      <formula>NOT(ISERROR(SEARCH("планируется",C15)))</formula>
    </cfRule>
    <cfRule type="containsText" dxfId="40" priority="60" operator="containsText" text="в процессе внедрения">
      <formula>NOT(ISERROR(SEARCH("в процессе внедрения",C15)))</formula>
    </cfRule>
    <cfRule type="containsText" dxfId="39" priority="61" operator="containsText" text="н/д">
      <formula>NOT(ISERROR(SEARCH("н/д",C15)))</formula>
    </cfRule>
    <cfRule type="containsText" dxfId="38" priority="62" operator="containsText" text="нет">
      <formula>NOT(ISERROR(SEARCH("нет",C15)))</formula>
    </cfRule>
    <cfRule type="containsText" dxfId="37" priority="63" operator="containsText" text="да">
      <formula>NOT(ISERROR(SEARCH("да",C15)))</formula>
    </cfRule>
  </conditionalFormatting>
  <conditionalFormatting sqref="C71">
    <cfRule type="containsText" dxfId="36" priority="53" operator="containsText" text="планируется">
      <formula>NOT(ISERROR(SEARCH("планируется",C71)))</formula>
    </cfRule>
    <cfRule type="containsText" dxfId="35" priority="54" operator="containsText" text="в процессе внедрения">
      <formula>NOT(ISERROR(SEARCH("в процессе внедрения",C71)))</formula>
    </cfRule>
    <cfRule type="containsText" dxfId="34" priority="55" operator="containsText" text="н/д">
      <formula>NOT(ISERROR(SEARCH("н/д",C71)))</formula>
    </cfRule>
    <cfRule type="containsText" dxfId="33" priority="56" operator="containsText" text="нет">
      <formula>NOT(ISERROR(SEARCH("нет",C71)))</formula>
    </cfRule>
    <cfRule type="containsText" dxfId="32" priority="57" operator="containsText" text="да">
      <formula>NOT(ISERROR(SEARCH("да",C71)))</formula>
    </cfRule>
  </conditionalFormatting>
  <conditionalFormatting sqref="C69">
    <cfRule type="containsText" dxfId="31" priority="47" operator="containsText" text="планируется">
      <formula>NOT(ISERROR(SEARCH("планируется",C69)))</formula>
    </cfRule>
    <cfRule type="containsText" dxfId="30" priority="48" operator="containsText" text="в процессе внедрения">
      <formula>NOT(ISERROR(SEARCH("в процессе внедрения",C69)))</formula>
    </cfRule>
    <cfRule type="containsText" dxfId="29" priority="49" operator="containsText" text="н/д">
      <formula>NOT(ISERROR(SEARCH("н/д",C69)))</formula>
    </cfRule>
    <cfRule type="containsText" dxfId="28" priority="50" operator="containsText" text="нет">
      <formula>NOT(ISERROR(SEARCH("нет",C69)))</formula>
    </cfRule>
    <cfRule type="containsText" dxfId="27" priority="51" operator="containsText" text="да">
      <formula>NOT(ISERROR(SEARCH("да",C69)))</formula>
    </cfRule>
  </conditionalFormatting>
  <conditionalFormatting sqref="D6:D22">
    <cfRule type="containsText" dxfId="26" priority="43" operator="containsText" text="н/д">
      <formula>NOT(ISERROR(SEARCH("н/д",D6)))</formula>
    </cfRule>
    <cfRule type="notContainsText" dxfId="25" priority="44" operator="notContains" text="Не ">
      <formula>ISERROR(SEARCH("Не ",D6))</formula>
    </cfRule>
    <cfRule type="containsText" dxfId="24" priority="45" operator="containsText" text="Не">
      <formula>NOT(ISERROR(SEARCH("Не",D6)))</formula>
    </cfRule>
  </conditionalFormatting>
  <conditionalFormatting sqref="D24:D30">
    <cfRule type="containsText" dxfId="23" priority="40" operator="containsText" text="н/д">
      <formula>NOT(ISERROR(SEARCH("н/д",D24)))</formula>
    </cfRule>
    <cfRule type="notContainsText" dxfId="22" priority="41" operator="notContains" text="Не ">
      <formula>ISERROR(SEARCH("Не ",D24))</formula>
    </cfRule>
    <cfRule type="containsText" dxfId="21" priority="42" operator="containsText" text="Не">
      <formula>NOT(ISERROR(SEARCH("Не",D24)))</formula>
    </cfRule>
  </conditionalFormatting>
  <conditionalFormatting sqref="D32:D38">
    <cfRule type="containsText" dxfId="20" priority="37" operator="containsText" text="н/д">
      <formula>NOT(ISERROR(SEARCH("н/д",D32)))</formula>
    </cfRule>
    <cfRule type="notContainsText" dxfId="19" priority="38" operator="notContains" text="Не ">
      <formula>ISERROR(SEARCH("Не ",D32))</formula>
    </cfRule>
    <cfRule type="containsText" dxfId="18" priority="39" operator="containsText" text="Не">
      <formula>NOT(ISERROR(SEARCH("Не",D32)))</formula>
    </cfRule>
  </conditionalFormatting>
  <conditionalFormatting sqref="D40:D55">
    <cfRule type="containsText" dxfId="17" priority="34" operator="containsText" text="н/д">
      <formula>NOT(ISERROR(SEARCH("н/д",D40)))</formula>
    </cfRule>
    <cfRule type="notContainsText" dxfId="16" priority="35" operator="notContains" text="Не ">
      <formula>ISERROR(SEARCH("Не ",D40))</formula>
    </cfRule>
    <cfRule type="containsText" dxfId="15" priority="36" operator="containsText" text="Не">
      <formula>NOT(ISERROR(SEARCH("Не",D40)))</formula>
    </cfRule>
  </conditionalFormatting>
  <conditionalFormatting sqref="D57:D66">
    <cfRule type="containsText" dxfId="14" priority="31" operator="containsText" text="н/д">
      <formula>NOT(ISERROR(SEARCH("н/д",D57)))</formula>
    </cfRule>
    <cfRule type="notContainsText" dxfId="13" priority="32" operator="notContains" text="Не ">
      <formula>ISERROR(SEARCH("Не ",D57))</formula>
    </cfRule>
    <cfRule type="containsText" dxfId="12" priority="33" operator="containsText" text="Не">
      <formula>NOT(ISERROR(SEARCH("Не",D57)))</formula>
    </cfRule>
  </conditionalFormatting>
  <conditionalFormatting sqref="D68:D79">
    <cfRule type="containsText" dxfId="11" priority="28" operator="containsText" text="н/д">
      <formula>NOT(ISERROR(SEARCH("н/д",D68)))</formula>
    </cfRule>
    <cfRule type="notContainsText" dxfId="10" priority="29" operator="notContains" text="Не ">
      <formula>ISERROR(SEARCH("Не ",D68))</formula>
    </cfRule>
    <cfRule type="containsText" dxfId="9" priority="30" operator="containsText" text="Не">
      <formula>NOT(ISERROR(SEARCH("Не",D68)))</formula>
    </cfRule>
  </conditionalFormatting>
  <conditionalFormatting sqref="D81:D91">
    <cfRule type="containsText" dxfId="8" priority="25" operator="containsText" text="н/д">
      <formula>NOT(ISERROR(SEARCH("н/д",D81)))</formula>
    </cfRule>
    <cfRule type="notContainsText" dxfId="7" priority="26" operator="notContains" text="Не ">
      <formula>ISERROR(SEARCH("Не ",D81))</formula>
    </cfRule>
    <cfRule type="containsText" dxfId="6" priority="27" operator="containsText" text="Не">
      <formula>NOT(ISERROR(SEARCH("Не",D81)))</formula>
    </cfRule>
  </conditionalFormatting>
  <conditionalFormatting sqref="D93:D99">
    <cfRule type="containsText" dxfId="5" priority="22" operator="containsText" text="н/д">
      <formula>NOT(ISERROR(SEARCH("н/д",D93)))</formula>
    </cfRule>
    <cfRule type="notContainsText" dxfId="4" priority="23" operator="notContains" text="Не ">
      <formula>ISERROR(SEARCH("Не ",D93))</formula>
    </cfRule>
    <cfRule type="containsText" dxfId="3" priority="24" operator="containsText" text="Не">
      <formula>NOT(ISERROR(SEARCH("Не",D93)))</formula>
    </cfRule>
  </conditionalFormatting>
  <conditionalFormatting sqref="D101:D109">
    <cfRule type="containsText" dxfId="2" priority="19" operator="containsText" text="н/д">
      <formula>NOT(ISERROR(SEARCH("н/д",D101)))</formula>
    </cfRule>
    <cfRule type="notContainsText" dxfId="1" priority="20" operator="notContains" text="Не ">
      <formula>ISERROR(SEARCH("Не ",D101))</formula>
    </cfRule>
    <cfRule type="containsText" dxfId="0" priority="21" operator="containsText" text="Не">
      <formula>NOT(ISERROR(SEARCH("Не",D101)))</formula>
    </cfRule>
  </conditionalFormatting>
  <conditionalFormatting sqref="F24:F30">
    <cfRule type="colorScale" priority="1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32:F38">
    <cfRule type="colorScale" priority="1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40:F55">
    <cfRule type="colorScale" priority="1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57:F66">
    <cfRule type="colorScale" priority="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68:F79">
    <cfRule type="colorScale" priority="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81:F91">
    <cfRule type="colorScale" priority="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93:F99">
    <cfRule type="colorScale" priority="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101:F109">
    <cfRule type="colorScale" priority="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4:E30">
    <cfRule type="colorScale" priority="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2:E38">
    <cfRule type="colorScale" priority="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0:E55">
    <cfRule type="colorScale" priority="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7:E66">
    <cfRule type="colorScale" priority="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68:E79"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81:E91">
    <cfRule type="colorScale" priority="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93:E99"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01:E108"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dataValidations count="4">
    <dataValidation type="list" allowBlank="1" showInputMessage="1" showErrorMessage="1" sqref="C93:C99 C81:C91 C68:C79 C57:C66 C40:C55 C32:C38 C24:C30 C6:C22 C101:C109">
      <formula1>$R$127:$R$131</formula1>
    </dataValidation>
    <dataValidation type="list" allowBlank="1" showInputMessage="1" showErrorMessage="1" sqref="D6:D22 D24:D30 D32:D38 D40:D55 D57:D66 D68:D79 D81:D91 D93:D99 D101:D109">
      <formula1>$W$126:$W$128</formula1>
    </dataValidation>
    <dataValidation type="list" allowBlank="1" showInputMessage="1" showErrorMessage="1" sqref="F6:F22 F101:F109 F93:F99 F81:F91 F68:F79 F57:F66 F40:F55 F32:F38 F24:F30">
      <formula1>$Y$125:$Y$130</formula1>
    </dataValidation>
    <dataValidation type="list" allowBlank="1" showInputMessage="1" showErrorMessage="1" sqref="E6:E22 E101:E109 E93:E99 E81:E91 E68:E79 E57:E66 E24:E30 E32:E38 E40:E55">
      <formula1>$S$125:$S$146</formula1>
    </dataValidation>
  </dataValidation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Чек лист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2018-11-27T14:08:24Z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Name">
    <vt:lpwstr/>
  </property>
</Properties>
</file>