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615" windowWidth="9120" windowHeight="3210"/>
  </bookViews>
  <sheets>
    <sheet name="склад" sheetId="1" r:id="rId1"/>
  </sheets>
  <definedNames>
    <definedName name="_xlnm._FilterDatabase" localSheetId="0" hidden="1">склад!$A$1:$AF$765</definedName>
    <definedName name="Z_7B74506E_53C7_4FA3_A3E7_A87F4E1359DE_.wvu.FilterData" localSheetId="0" hidden="1">склад!$A$3:$AE$69</definedName>
    <definedName name="_xlnm.Print_Area" localSheetId="0">склад!$A$1:$G$69</definedName>
    <definedName name="Остатки__Ц.С.">склад!#REF!</definedName>
  </definedNames>
  <calcPr calcId="145621"/>
  <customWorkbookViews>
    <customWorkbookView name="Пользователь - Личное представление" guid="{7B74506E-53C7-4FA3-A3E7-A87F4E1359DE}" mergeInterval="0" personalView="1" maximized="1" windowWidth="1276" windowHeight="799" activeSheetId="1"/>
  </customWorkbookViews>
</workbook>
</file>

<file path=xl/calcChain.xml><?xml version="1.0" encoding="utf-8"?>
<calcChain xmlns="http://schemas.openxmlformats.org/spreadsheetml/2006/main">
  <c r="K30" i="1" l="1"/>
  <c r="K32" i="1"/>
  <c r="K8" i="1"/>
  <c r="D13" i="1" l="1"/>
  <c r="D49" i="1"/>
  <c r="D28" i="1"/>
  <c r="D47" i="1"/>
  <c r="D20" i="1"/>
  <c r="D25" i="1"/>
  <c r="D57" i="1" l="1"/>
  <c r="D56" i="1"/>
  <c r="D55" i="1"/>
  <c r="D17" i="1"/>
  <c r="Q13" i="1" l="1"/>
  <c r="D14" i="1" l="1"/>
  <c r="M13" i="1" l="1"/>
  <c r="AA13" i="1" l="1"/>
  <c r="D33" i="1"/>
  <c r="D8" i="1"/>
  <c r="D15" i="1"/>
  <c r="D30" i="1"/>
  <c r="D29" i="1"/>
  <c r="D7" i="1"/>
  <c r="D12" i="1"/>
  <c r="D21" i="1"/>
  <c r="D18" i="1" l="1"/>
  <c r="Q30" i="1" l="1"/>
  <c r="Q14" i="1"/>
  <c r="AB69" i="1" l="1"/>
  <c r="N28" i="1" l="1"/>
  <c r="O28" i="1"/>
  <c r="R29" i="1"/>
  <c r="D24" i="1" l="1"/>
  <c r="D19" i="1"/>
  <c r="F52" i="1"/>
  <c r="F18" i="1"/>
  <c r="D43" i="1"/>
  <c r="O13" i="1" l="1"/>
  <c r="H12" i="1"/>
  <c r="R13" i="1" l="1"/>
  <c r="K13" i="1" l="1"/>
  <c r="M67" i="1" l="1"/>
  <c r="D67" i="1"/>
  <c r="F3" i="1" l="1"/>
  <c r="F4" i="1"/>
  <c r="F9" i="1"/>
  <c r="F22" i="1"/>
  <c r="F23" i="1"/>
  <c r="F26" i="1"/>
  <c r="F31" i="1"/>
  <c r="F34" i="1"/>
  <c r="F35" i="1"/>
  <c r="F37" i="1"/>
  <c r="F38" i="1"/>
  <c r="F39" i="1"/>
  <c r="F44" i="1"/>
  <c r="F51" i="1"/>
  <c r="F53" i="1"/>
  <c r="F54" i="1"/>
  <c r="F58" i="1"/>
  <c r="F59" i="1"/>
  <c r="F60" i="1"/>
  <c r="F61" i="1"/>
  <c r="F63" i="1"/>
  <c r="F64" i="1"/>
  <c r="F65" i="1"/>
  <c r="F5" i="1"/>
  <c r="AA40" i="1"/>
  <c r="AA12" i="1" l="1"/>
  <c r="W19" i="1"/>
  <c r="AA43" i="1" l="1"/>
  <c r="R14" i="1"/>
  <c r="AA47" i="1" l="1"/>
  <c r="F57" i="1" l="1"/>
  <c r="F55" i="1"/>
  <c r="F17" i="1"/>
  <c r="J12" i="1" l="1"/>
  <c r="P12" i="1"/>
  <c r="N12" i="1"/>
  <c r="L12" i="1"/>
  <c r="K12" i="1"/>
  <c r="I12" i="1"/>
  <c r="D50" i="1" l="1"/>
  <c r="F50" i="1" s="1"/>
  <c r="D6" i="1"/>
  <c r="D69" i="1" l="1"/>
  <c r="F67" i="1" l="1"/>
  <c r="R12" i="1"/>
  <c r="F69" i="1" l="1"/>
  <c r="AA24" i="1" l="1"/>
  <c r="AA25" i="1"/>
  <c r="D32" i="1" l="1"/>
  <c r="F32" i="1" s="1"/>
  <c r="F30" i="1"/>
  <c r="F29" i="1"/>
  <c r="F33" i="1"/>
  <c r="F19" i="1" l="1"/>
  <c r="P13" i="1" l="1"/>
  <c r="P14" i="1"/>
  <c r="D68" i="1" l="1"/>
  <c r="F68" i="1" s="1"/>
  <c r="F25" i="1" l="1"/>
  <c r="AA49" i="1" l="1"/>
  <c r="D11" i="1"/>
  <c r="F11" i="1" s="1"/>
  <c r="D10" i="1"/>
  <c r="F10" i="1" s="1"/>
  <c r="F47" i="1" l="1"/>
  <c r="D45" i="1"/>
  <c r="F45" i="1" s="1"/>
  <c r="F43" i="1"/>
  <c r="F49" i="1" l="1"/>
  <c r="P28" i="1" l="1"/>
  <c r="F28" i="1" s="1"/>
  <c r="O12" i="1" l="1"/>
  <c r="F12" i="1" l="1"/>
  <c r="D62" i="1" l="1"/>
  <c r="F62" i="1" s="1"/>
  <c r="F24" i="1"/>
  <c r="N13" i="1" l="1"/>
  <c r="N6" i="1" l="1"/>
  <c r="F6" i="1" s="1"/>
  <c r="D48" i="1" l="1"/>
  <c r="F48" i="1" s="1"/>
  <c r="K15" i="1" l="1"/>
  <c r="F15" i="1" s="1"/>
  <c r="O36" i="1" l="1"/>
  <c r="F36" i="1" s="1"/>
  <c r="F7" i="1" l="1"/>
  <c r="D42" i="1" l="1"/>
  <c r="F42" i="1" s="1"/>
  <c r="D40" i="1" l="1"/>
  <c r="F40" i="1" s="1"/>
  <c r="D46" i="1"/>
  <c r="F46" i="1" s="1"/>
  <c r="F20" i="1"/>
  <c r="D41" i="1"/>
  <c r="F41" i="1" s="1"/>
  <c r="F21" i="1"/>
  <c r="D66" i="1" l="1"/>
  <c r="F66" i="1" s="1"/>
  <c r="G13" i="1" l="1"/>
  <c r="H13" i="1"/>
  <c r="AE56" i="1"/>
  <c r="F56" i="1" s="1"/>
  <c r="N14" i="1" l="1"/>
  <c r="F14" i="1" s="1"/>
  <c r="D16" i="1" l="1"/>
  <c r="F16" i="1" s="1"/>
  <c r="L8" i="1" l="1"/>
  <c r="F8" i="1" s="1"/>
  <c r="G12" i="1" l="1"/>
  <c r="L13" i="1" l="1"/>
  <c r="X13" i="1" l="1"/>
  <c r="F13" i="1" s="1"/>
  <c r="D27" i="1" l="1"/>
  <c r="F27" i="1" s="1"/>
</calcChain>
</file>

<file path=xl/comments1.xml><?xml version="1.0" encoding="utf-8"?>
<comments xmlns="http://schemas.openxmlformats.org/spreadsheetml/2006/main">
  <authors>
    <author>Пользователь</author>
  </authors>
  <commentList>
    <comment ref="I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ЧАСТЬ МАТЕРИАЛА ПРЕВЕЗЛИ ОБРАТНО ДО ВЕСНЫ БЕЗ ИСПРАВЛЕНИЙ 16,11,12</t>
        </r>
      </text>
    </comment>
    <comment ref="N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селиванов щитовые 14,09,12</t>
        </r>
      </text>
    </comment>
    <comment ref="O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22,11,12ефременко</t>
        </r>
      </text>
    </comment>
    <comment ref="Q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08,02,13</t>
        </r>
      </text>
    </comment>
    <comment ref="R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08,02,13</t>
        </r>
      </text>
    </comment>
    <comment ref="N6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селиванов щитовые24,09,12
взяли170 26,10,12</t>
        </r>
      </text>
    </comment>
    <comment ref="K8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108 13,02,13 д4.8.14.13 кв 236.95.110
190 15,03,13 18д</t>
        </r>
      </text>
    </comment>
    <comment ref="X8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18.02.13 скалодром</t>
        </r>
      </text>
    </comment>
    <comment ref="AB1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30,01,13освещ ц.с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13,11,12</t>
        </r>
      </text>
    </comment>
    <comment ref="K1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168,236,81 03,12,12</t>
        </r>
      </text>
    </comment>
    <comment ref="N1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200 21,09,12
400 04,10,12</t>
        </r>
      </text>
    </comment>
    <comment ref="O1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1200 20,11,12</t>
        </r>
      </text>
    </comment>
    <comment ref="P1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13,09,12
06,11,13
19,11,12
28,11,12
17,01,13 наруж.осв</t>
        </r>
      </text>
    </comment>
    <comment ref="Q1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11,03,13</t>
        </r>
      </text>
    </comment>
    <comment ref="R1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10,01,13
14,01,13
16,01,13</t>
        </r>
      </text>
    </comment>
    <comment ref="X1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06,03,13скаладром</t>
        </r>
      </text>
    </comment>
    <comment ref="AA1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250 10,12,12
200 19,12,12
200 18,01,13
17 04,02,13</t>
        </r>
      </text>
    </comment>
    <comment ref="AB1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мезгулов 08,02,13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80 14,03,13</t>
        </r>
      </text>
    </comment>
    <comment ref="K1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150 10,01,13д№12
150 13,02,13 д4.8.14.13 кв 236.95.110</t>
        </r>
      </text>
    </comment>
    <comment ref="M1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05,03,13</t>
        </r>
      </text>
    </comment>
    <comment ref="N1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150м наруж осв.14,11,12</t>
        </r>
      </text>
    </comment>
    <comment ref="P1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300 31,08,12
450 12,09,12
80 ворота 09,10,12
150 02,11,12
150 06,11,12
50м 30,11,12
50м 30,11,12
100м 18,12,12 атс
20,12,12наруж освещ ворота</t>
        </r>
      </text>
    </comment>
    <comment ref="Q1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10,01,13
17,01,13
22,01,13
30,01,13
11,03,13</t>
        </r>
      </text>
    </comment>
    <comment ref="R1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10,01,13
14,01,13
21,01,13
14,02,13</t>
        </r>
      </text>
    </comment>
    <comment ref="T1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07,02,13</t>
        </r>
      </text>
    </comment>
    <comment ref="X1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наружнее освещение 22,08,12</t>
        </r>
      </text>
    </comment>
    <comment ref="AA1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11,01,13
04,02,13
04,03,13</t>
        </r>
      </text>
    </comment>
    <comment ref="AB1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мезгулов 08,02,13</t>
        </r>
      </text>
    </comment>
    <comment ref="AC1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04,03,13</t>
        </r>
      </text>
    </comment>
    <comment ref="P14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по спец-и 12,09,12
20,12,12наруж освещ ворота</t>
        </r>
      </text>
    </comment>
    <comment ref="Q14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10,01,13
26,02,13</t>
        </r>
      </text>
    </comment>
    <comment ref="R14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10,01,13
14,01,13
01,02,13</t>
        </r>
      </text>
    </comment>
    <comment ref="P1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20,12,12наруж освещ ворота</t>
        </r>
      </text>
    </comment>
    <comment ref="X1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28,02,13 скаладром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170 12,03,13</t>
        </r>
      </text>
    </comment>
    <comment ref="Q17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13,03,13авк</t>
        </r>
      </text>
    </comment>
    <comment ref="R17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14,02,13 аов1</t>
        </r>
      </text>
    </comment>
    <comment ref="W19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6-7офис 17,09,12
20м офис№2 30,10,12
25м оф№7 14д 18,12,12
40м оф№8 14д 31,01,13
30 оф№1 4,8д 04,02,13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10 13,03,13</t>
        </r>
      </text>
    </comment>
    <comment ref="N21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14,11,12наруж осв.</t>
        </r>
      </text>
    </comment>
    <comment ref="O21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4щсвд 15,11,12</t>
        </r>
      </text>
    </comment>
    <comment ref="P21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20,12,12наруж освещ ворота</t>
        </r>
      </text>
    </comment>
    <comment ref="X21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06,03,13скаладром</t>
        </r>
      </text>
    </comment>
    <comment ref="AA21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05,03,13 ворота</t>
        </r>
      </text>
    </comment>
    <comment ref="D2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25 13,03,13</t>
        </r>
      </text>
    </comment>
    <comment ref="W2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оф№4 40м 28,12,12</t>
        </r>
      </text>
    </comment>
    <comment ref="AA24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19,12,12
09,01,13</t>
        </r>
      </text>
    </comment>
    <comment ref="D2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60 13,03,13
182 14,03,13</t>
        </r>
      </text>
    </comment>
    <comment ref="P2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20,12,12наруж освещ ворота</t>
        </r>
      </text>
    </comment>
    <comment ref="X2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12,03,13скаладром</t>
        </r>
      </text>
    </comment>
    <comment ref="AA2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19,12,12
09,01,13</t>
        </r>
      </text>
    </comment>
    <comment ref="K27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25,02,13 18д</t>
        </r>
      </text>
    </comment>
    <comment ref="AB27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100 03,12,12 освещ.Ц,С</t>
        </r>
      </text>
    </comment>
    <comment ref="D28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10 12,03,13
10 12,03,13
10 13,03,13</t>
        </r>
      </text>
    </comment>
    <comment ref="K28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04,03,13 18д</t>
        </r>
      </text>
    </comment>
    <comment ref="P28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100м 30,11,12еремеев 
170м 30,11,12искандер тех этаж</t>
        </r>
      </text>
    </comment>
    <comment ref="R28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16,01,13</t>
        </r>
      </text>
    </comment>
    <comment ref="X28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06,03,13скаладром</t>
        </r>
      </text>
    </comment>
    <comment ref="R29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16,01,13
22,02,13 АТС</t>
        </r>
      </text>
    </comment>
    <comment ref="K30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168;236,81 03,12,12
25,02,13 18д
05,03,13 18д
15,03,13 18д</t>
        </r>
      </text>
    </comment>
    <comment ref="Q30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17,01,13
26,02,13</t>
        </r>
      </text>
    </comment>
    <comment ref="R30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05,02,13</t>
        </r>
      </text>
    </comment>
    <comment ref="X30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18.02.13 скалодром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Сразу с магазин20,09,12</t>
        </r>
      </text>
    </comment>
    <comment ref="K3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13,02,13 д4.8.14.13 кв 236.95.110
144 18д 15,03,13</t>
        </r>
      </text>
    </comment>
    <comment ref="K3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13,02,13 д4.8.14.13 кв 236.95.110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Сразу с магазин20,09,12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Сразу с магазин20,09,12</t>
        </r>
      </text>
    </comment>
    <comment ref="I40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13,02,13</t>
        </r>
      </text>
    </comment>
    <comment ref="O40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7щсвд 15,11,12</t>
        </r>
      </text>
    </comment>
    <comment ref="P40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08,11,12</t>
        </r>
      </text>
    </comment>
    <comment ref="AA40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21,12,12
09,01,13
55 04,02,13
10 05,02,13</t>
        </r>
      </text>
    </comment>
    <comment ref="AA41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13,11,12 взял 20</t>
        </r>
      </text>
    </comment>
    <comment ref="AA4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21,12,12</t>
        </r>
      </text>
    </comment>
    <comment ref="N4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10,09,12</t>
        </r>
      </text>
    </comment>
    <comment ref="O4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забрали 192
</t>
        </r>
      </text>
    </comment>
    <comment ref="Q4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26,02,13</t>
        </r>
      </text>
    </comment>
    <comment ref="R43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11,03,13</t>
        </r>
      </text>
    </comment>
    <comment ref="AA43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29,01,13
30,01,12</t>
        </r>
      </text>
    </comment>
    <comment ref="G44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30,08,12
перенос ЩСВД,должны вернуть ВВГнгLS 5*25 20м</t>
        </r>
      </text>
    </comment>
    <comment ref="Q4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14,01,13
</t>
        </r>
      </text>
    </comment>
    <comment ref="AA4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31,01,12</t>
        </r>
      </text>
    </comment>
    <comment ref="AA46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19,12,12</t>
        </r>
      </text>
    </comment>
    <comment ref="D47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55 13,03,13</t>
        </r>
      </text>
    </comment>
    <comment ref="P47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08,11,12</t>
        </r>
      </text>
    </comment>
    <comment ref="AA47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29,01,13 взяли 70
30,01,13</t>
        </r>
      </text>
    </comment>
    <comment ref="D49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182 14,03,13</t>
        </r>
      </text>
    </comment>
    <comment ref="Q49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05,03,13</t>
        </r>
      </text>
    </comment>
    <comment ref="R49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14,03,13</t>
        </r>
      </text>
    </comment>
    <comment ref="AA49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18,12,12</t>
        </r>
      </text>
    </comment>
    <comment ref="AA50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24,01,13</t>
        </r>
      </text>
    </comment>
    <comment ref="D5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160 15,03,13</t>
        </r>
      </text>
    </comment>
    <comment ref="D5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2 12,03,13</t>
        </r>
      </text>
    </comment>
    <comment ref="I5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авк аов 16,10,12</t>
        </r>
      </text>
    </comment>
    <comment ref="D56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3 12,03,13</t>
        </r>
      </text>
    </comment>
    <comment ref="Q56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13,03,13авк</t>
        </r>
      </text>
    </comment>
    <comment ref="AA56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20,12,12 аов3</t>
        </r>
      </text>
    </comment>
    <comment ref="D57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3 12,03,13</t>
        </r>
      </text>
    </comment>
    <comment ref="I57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авк аов 16,10,12</t>
        </r>
      </text>
    </comment>
    <comment ref="Q57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13,03,13авк</t>
        </r>
      </text>
    </comment>
    <comment ref="P60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ворота 09,10,12 взяли 30</t>
        </r>
      </text>
    </comment>
    <comment ref="AA6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09,01,13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04,09,12 забрали сразу
без наклодной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04,09,12 забрали сразу
без наклодной</t>
        </r>
      </text>
    </comment>
    <comment ref="M67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07,11,12
18,01,13
22,01,13
07,02,13</t>
        </r>
      </text>
    </comment>
    <comment ref="M68" authorId="0">
      <text>
        <r>
          <rPr>
            <sz val="9"/>
            <color indexed="81"/>
            <rFont val="Tahoma"/>
            <charset val="1"/>
          </rPr>
          <t>15,11,12</t>
        </r>
      </text>
    </comment>
    <comment ref="AB69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50 филимонов
100 бугаев 22,11,12
100 филимонов 14,01,13
80 25,02,13 1уч</t>
        </r>
      </text>
    </comment>
  </commentList>
</comments>
</file>

<file path=xl/sharedStrings.xml><?xml version="1.0" encoding="utf-8"?>
<sst xmlns="http://schemas.openxmlformats.org/spreadsheetml/2006/main" count="178" uniqueCount="116">
  <si>
    <t>№п/п</t>
  </si>
  <si>
    <t>Наименование</t>
  </si>
  <si>
    <t>Кабель ВВГ 1*120 МЖ</t>
  </si>
  <si>
    <t>Кабель ВВГ 1*150 МЖ</t>
  </si>
  <si>
    <t>Кабель ВВГнг 4*4</t>
  </si>
  <si>
    <t>Кабель ВВГнг 5*10</t>
  </si>
  <si>
    <t>Кабель ВВГнг 5*25 (м) ож КиП</t>
  </si>
  <si>
    <t>Кабель ВВГнг 5*35</t>
  </si>
  <si>
    <t>Кабель ВВГнг-FRLS  3*2.5</t>
  </si>
  <si>
    <t>Кабель ВВГнг-FRLS 2*1,5</t>
  </si>
  <si>
    <t>Кабель ВВГнг-FRLS 5*10</t>
  </si>
  <si>
    <t>Кабель ВВГнг-FRLS 5*16-1</t>
  </si>
  <si>
    <t xml:space="preserve">Кабель ВВГнг-FRLS 5*25 </t>
  </si>
  <si>
    <t>Кабель ВВГнг-FRLS 5*4</t>
  </si>
  <si>
    <t>Кабель КВВГ 14*1,5</t>
  </si>
  <si>
    <t>Кабель КВВГ 5*2,5</t>
  </si>
  <si>
    <t>Кабель КВВГнг 5*2,5</t>
  </si>
  <si>
    <t>примечание</t>
  </si>
  <si>
    <t>Ед.
измер.</t>
  </si>
  <si>
    <t>шт</t>
  </si>
  <si>
    <t>м</t>
  </si>
  <si>
    <t>Кол-во
Ц.С.</t>
  </si>
  <si>
    <t>приход</t>
  </si>
  <si>
    <t>Кабель ВВГнг LS 5*50-0,66</t>
  </si>
  <si>
    <t>Кабель ВВГнг LS 3*1,5</t>
  </si>
  <si>
    <t>Кабель ВВГнг LS 5*2,5</t>
  </si>
  <si>
    <t>Кабель ВВГнг LS 5*1,5</t>
  </si>
  <si>
    <t>Кабель ВВГнг 4*1,5 (150)</t>
  </si>
  <si>
    <t>Кабель ВВГнг 1*70 МЖ</t>
  </si>
  <si>
    <t>Кабель КВВГэнг 4*1</t>
  </si>
  <si>
    <t>Кабель ВВГнг-FRLS 3*1,5</t>
  </si>
  <si>
    <t xml:space="preserve">Кабель ВВГнг LS 3*2,5 </t>
  </si>
  <si>
    <t>Кабель ВВГнг-FRLS 5*6</t>
  </si>
  <si>
    <t>Кабель КВВГнг 7*1.5</t>
  </si>
  <si>
    <t>Кабель ВВГнг LS 5*25</t>
  </si>
  <si>
    <t>Кабель ВВГнг-FRLS 5*35</t>
  </si>
  <si>
    <t>Кабель ВВГнг-FRLS 5*50</t>
  </si>
  <si>
    <t>Кабель ВВГнг LS 3*4</t>
  </si>
  <si>
    <t>Кабель ВВГнг LS 3*2,5(бухта 150м)</t>
  </si>
  <si>
    <t xml:space="preserve">Кабель ВВГнг LS 2*1,5 </t>
  </si>
  <si>
    <t>Кабель ВВГнг LS 5*16</t>
  </si>
  <si>
    <t>150 14-16В  120 14-16Б</t>
  </si>
  <si>
    <t>Кабель КВВГЭ 7*1.5</t>
  </si>
  <si>
    <t>Кабель КВВГэнг 4*1,5</t>
  </si>
  <si>
    <t>455 14-16В  10 14-16А  
83 парковка  255 наруж14-16</t>
  </si>
  <si>
    <t>Кабель ВВГнг 5*16</t>
  </si>
  <si>
    <t>Кабель ВВГнг-FRLS 5*70</t>
  </si>
  <si>
    <t>Кабель КГ 3*2,5</t>
  </si>
  <si>
    <t>наруж14-16 120парк.14-16</t>
  </si>
  <si>
    <t>10парк14-16</t>
  </si>
  <si>
    <t xml:space="preserve"> 20парк.14-16</t>
  </si>
  <si>
    <t>Кабель КГ 3*1,5</t>
  </si>
  <si>
    <t>Кабель КГ 1*50</t>
  </si>
  <si>
    <t>Кабель КВВГ 10*1.5</t>
  </si>
  <si>
    <t>Кабель КВВГэ 10*1</t>
  </si>
  <si>
    <t>Кабель греющий(секция нагрев.кабельная)25ТСОЭ-075-04</t>
  </si>
  <si>
    <t>Кабель греющий(саморегулир.нагрев.лента)25НТА-ВТ</t>
  </si>
  <si>
    <t>Кабель греющий(саморегулир.нагрев.лента)30ВТС-ВР</t>
  </si>
  <si>
    <t>Кабель ВВГнг 5*6</t>
  </si>
  <si>
    <t>Кабель ВВГнг 5*4</t>
  </si>
  <si>
    <t>Кабель ВВГнг 5*2,5</t>
  </si>
  <si>
    <t xml:space="preserve">Кабель ВВГнг 1*4 </t>
  </si>
  <si>
    <t>Кабель ВВГ 4*4</t>
  </si>
  <si>
    <t>Кабель ВВГнг 5*70</t>
  </si>
  <si>
    <t>Кабель ВВГнг LS 4*1,5</t>
  </si>
  <si>
    <t>Кабель ВВГнг LS 3*6</t>
  </si>
  <si>
    <t>182+182 18д</t>
  </si>
  <si>
    <t>Кабель ВВГнг 3*6</t>
  </si>
  <si>
    <t>расход</t>
  </si>
  <si>
    <t xml:space="preserve">Кабель ВВГ 1*25 </t>
  </si>
  <si>
    <t xml:space="preserve"> 182 18д</t>
  </si>
  <si>
    <t>Кабель ВВГ 1*16</t>
  </si>
  <si>
    <t>Кабель ВВГнг 2*1,5</t>
  </si>
  <si>
    <t>Кабель ВВГнг 2*2,5</t>
  </si>
  <si>
    <t>Кабель ВВГнг 3*1.5</t>
  </si>
  <si>
    <t xml:space="preserve">Кабель ВВГнг 3*2,5 </t>
  </si>
  <si>
    <t xml:space="preserve">Кабель ВВГнг 3*4 </t>
  </si>
  <si>
    <t>Кабель ВВГнг 5*1,5</t>
  </si>
  <si>
    <t>Кабель канал перфорированный 00128  25*40</t>
  </si>
  <si>
    <t>Кабель канал перфорированный 00134  40*40</t>
  </si>
  <si>
    <t>Кабель канал перфорированный 00135  40*60</t>
  </si>
  <si>
    <t>6 аов 15д</t>
  </si>
  <si>
    <t>12 аов15д</t>
  </si>
  <si>
    <t>3 аов 15д</t>
  </si>
  <si>
    <t>9аов15д</t>
  </si>
  <si>
    <t>123 15даов</t>
  </si>
  <si>
    <t>210 скаладром</t>
  </si>
  <si>
    <t xml:space="preserve">25авк чичер    </t>
  </si>
  <si>
    <t xml:space="preserve"> 32 18д</t>
  </si>
  <si>
    <t>Кабель греющий(саморегулир.нагрев.лента)30GWS2-CR</t>
  </si>
  <si>
    <t>объект1</t>
  </si>
  <si>
    <t>объект2</t>
  </si>
  <si>
    <t>объект3</t>
  </si>
  <si>
    <t>объект4</t>
  </si>
  <si>
    <t>объект5</t>
  </si>
  <si>
    <t>объект6</t>
  </si>
  <si>
    <t>объект7</t>
  </si>
  <si>
    <t>объект8</t>
  </si>
  <si>
    <t>объект9</t>
  </si>
  <si>
    <t>объект10</t>
  </si>
  <si>
    <t>объект11</t>
  </si>
  <si>
    <t>объект12</t>
  </si>
  <si>
    <t>объект13</t>
  </si>
  <si>
    <t>объект14</t>
  </si>
  <si>
    <t>объект15</t>
  </si>
  <si>
    <t>объект16</t>
  </si>
  <si>
    <t>объект17</t>
  </si>
  <si>
    <t>объект18</t>
  </si>
  <si>
    <t>объект19</t>
  </si>
  <si>
    <t>объект20</t>
  </si>
  <si>
    <t>объект21</t>
  </si>
  <si>
    <t>объект22</t>
  </si>
  <si>
    <t>объект23</t>
  </si>
  <si>
    <t>объект24</t>
  </si>
  <si>
    <t>объект25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</si>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</sst>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4" fillId="2" borderId="1" xfId="0" applyFont="1" applyFill="1" applyBorder="1"/>
    <xf numFmtId="0" fontId="4" fillId="2" borderId="2" xfId="0" applyFont="1" applyFill="1" applyBorder="1"/>
    <xf numFmtId="0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right"/>
    </xf>
    <xf numFmtId="0" fontId="4" fillId="3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/>
    <xf numFmtId="0" fontId="1" fillId="2" borderId="8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766"/>
  <sheetViews>
    <sheetView tabSelected="1" zoomScaleNormal="100" zoomScaleSheetLayoutView="100" workbookViewId="0">
      <selection activeCell="E21" sqref="E21"/>
    </sheetView>
  </sheetViews>
  <sheetFormatPr defaultRowHeight="15.75" x14ac:dyDescent="0.25"/>
  <cols>
    <col min="1" max="1" width="5.7109375" customWidth="1"/>
    <col min="2" max="2" width="64.5703125" style="11" customWidth="1"/>
    <col min="4" max="4" width="9.140625" style="1"/>
    <col min="5" max="5" width="18" style="1" customWidth="1"/>
    <col min="6" max="6" width="18.7109375" style="1" customWidth="1"/>
    <col min="7" max="8" width="9.140625" customWidth="1"/>
    <col min="9" max="9" width="9" customWidth="1"/>
    <col min="10" max="10" width="9.140625" customWidth="1"/>
    <col min="11" max="11" width="9.140625" style="1" customWidth="1"/>
    <col min="12" max="12" width="8.28515625" customWidth="1"/>
    <col min="13" max="13" width="8.28515625" style="1" customWidth="1"/>
    <col min="14" max="18" width="9.140625" customWidth="1"/>
    <col min="19" max="24" width="9.140625" style="1" customWidth="1"/>
    <col min="25" max="28" width="9.140625" customWidth="1"/>
    <col min="29" max="30" width="9.140625" style="1" customWidth="1"/>
    <col min="31" max="31" width="9.140625" customWidth="1"/>
    <col min="32" max="32" width="9.140625" style="1" customWidth="1"/>
    <col min="33" max="33" width="9.140625" customWidth="1"/>
    <col min="36" max="36" width="9.140625" style="1"/>
    <col min="38" max="38" width="9.140625" style="1"/>
    <col min="44" max="50" width="9.140625" style="1"/>
    <col min="55" max="55" width="9.140625" style="1"/>
    <col min="57" max="57" width="9.140625" style="1"/>
  </cols>
  <sheetData>
    <row r="1" spans="1:57" ht="15.75" customHeight="1" x14ac:dyDescent="0.25">
      <c r="A1" s="21" t="s">
        <v>0</v>
      </c>
      <c r="B1" s="23" t="s">
        <v>1</v>
      </c>
      <c r="C1" s="24" t="s">
        <v>18</v>
      </c>
      <c r="D1" s="14" t="s">
        <v>22</v>
      </c>
      <c r="E1" s="19" t="s">
        <v>17</v>
      </c>
      <c r="F1" s="17" t="s">
        <v>115</v>
      </c>
      <c r="G1" s="9" t="s">
        <v>68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5"/>
      <c r="AJ1"/>
      <c r="AL1"/>
      <c r="AR1"/>
      <c r="AS1"/>
      <c r="AT1"/>
      <c r="AU1"/>
      <c r="AV1"/>
      <c r="AW1"/>
      <c r="AX1"/>
      <c r="BC1"/>
      <c r="BE1"/>
    </row>
    <row r="2" spans="1:57" ht="64.5" customHeight="1" x14ac:dyDescent="0.25">
      <c r="A2" s="22"/>
      <c r="B2" s="23"/>
      <c r="C2" s="24"/>
      <c r="D2" s="6" t="s">
        <v>21</v>
      </c>
      <c r="E2" s="20"/>
      <c r="F2" s="18"/>
      <c r="G2" s="4" t="s">
        <v>90</v>
      </c>
      <c r="H2" s="9" t="s">
        <v>91</v>
      </c>
      <c r="I2" s="13" t="s">
        <v>92</v>
      </c>
      <c r="J2" s="13" t="s">
        <v>93</v>
      </c>
      <c r="K2" s="13" t="s">
        <v>94</v>
      </c>
      <c r="L2" s="13" t="s">
        <v>95</v>
      </c>
      <c r="M2" s="13" t="s">
        <v>96</v>
      </c>
      <c r="N2" s="13" t="s">
        <v>97</v>
      </c>
      <c r="O2" s="13" t="s">
        <v>98</v>
      </c>
      <c r="P2" s="13" t="s">
        <v>99</v>
      </c>
      <c r="Q2" s="13" t="s">
        <v>100</v>
      </c>
      <c r="R2" s="13" t="s">
        <v>101</v>
      </c>
      <c r="S2" s="13" t="s">
        <v>102</v>
      </c>
      <c r="T2" s="13" t="s">
        <v>103</v>
      </c>
      <c r="U2" s="13" t="s">
        <v>104</v>
      </c>
      <c r="V2" s="13" t="s">
        <v>105</v>
      </c>
      <c r="W2" s="13" t="s">
        <v>106</v>
      </c>
      <c r="X2" s="13" t="s">
        <v>107</v>
      </c>
      <c r="Y2" s="13" t="s">
        <v>108</v>
      </c>
      <c r="Z2" s="13" t="s">
        <v>109</v>
      </c>
      <c r="AA2" s="13" t="s">
        <v>110</v>
      </c>
      <c r="AB2" s="13" t="s">
        <v>111</v>
      </c>
      <c r="AC2" s="13" t="s">
        <v>112</v>
      </c>
      <c r="AD2" s="13" t="s">
        <v>113</v>
      </c>
      <c r="AE2" s="13" t="s">
        <v>114</v>
      </c>
      <c r="AF2"/>
      <c r="AJ2"/>
      <c r="AL2"/>
      <c r="AR2"/>
      <c r="AS2"/>
      <c r="AT2"/>
      <c r="AU2"/>
      <c r="AV2"/>
      <c r="AW2"/>
      <c r="AX2"/>
      <c r="BC2"/>
      <c r="BE2"/>
    </row>
    <row r="3" spans="1:57" x14ac:dyDescent="0.25">
      <c r="A3" s="3"/>
      <c r="B3" s="3" t="s">
        <v>2</v>
      </c>
      <c r="C3" s="3" t="s">
        <v>20</v>
      </c>
      <c r="D3" s="7">
        <v>150</v>
      </c>
      <c r="E3" s="2"/>
      <c r="F3" s="4" t="e">
        <f>D3-#REF!-H3-J3-L3-M3-N3-O3-P3-W3-X3-Y3-Z3-AC3-AE3-AA3-AD3-AB3-I3-Q3-R3-K3-S3-T3-U3-V3</f>
        <v>#REF!</v>
      </c>
      <c r="G3" s="4"/>
      <c r="H3" s="4"/>
      <c r="I3" s="4"/>
      <c r="J3" s="4"/>
      <c r="K3" s="4"/>
      <c r="L3" s="4"/>
      <c r="M3" s="4"/>
      <c r="N3" s="4">
        <v>10</v>
      </c>
      <c r="O3" s="4">
        <v>140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5"/>
      <c r="AE3" s="5"/>
      <c r="AF3"/>
      <c r="AJ3"/>
      <c r="AL3"/>
      <c r="AR3"/>
      <c r="AS3"/>
      <c r="AT3"/>
      <c r="AU3"/>
      <c r="AV3"/>
      <c r="AW3"/>
      <c r="AX3"/>
      <c r="BC3"/>
      <c r="BE3"/>
    </row>
    <row r="4" spans="1:57" x14ac:dyDescent="0.25">
      <c r="A4" s="3"/>
      <c r="B4" s="3" t="s">
        <v>3</v>
      </c>
      <c r="C4" s="3" t="s">
        <v>20</v>
      </c>
      <c r="D4" s="7">
        <v>150</v>
      </c>
      <c r="E4" s="2"/>
      <c r="F4" s="4">
        <f t="shared" ref="F4:F55" si="0">D4-G3-H4-J4-L4-M4-N4-O4-P4-W4-X4-Y4-Z4-AC4-AE4-AA4-AD4-AB4-I4-Q4-R4-K4-S4-T4-U4-V4</f>
        <v>150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5"/>
      <c r="AE4" s="5"/>
      <c r="AF4"/>
      <c r="AJ4"/>
      <c r="AL4"/>
      <c r="AR4"/>
      <c r="AS4"/>
      <c r="AT4"/>
      <c r="AU4"/>
      <c r="AV4"/>
      <c r="AW4"/>
      <c r="AX4"/>
      <c r="BC4"/>
      <c r="BE4"/>
    </row>
    <row r="5" spans="1:57" x14ac:dyDescent="0.25">
      <c r="A5" s="10"/>
      <c r="B5" s="3" t="s">
        <v>71</v>
      </c>
      <c r="C5" s="10" t="s">
        <v>20</v>
      </c>
      <c r="D5" s="7">
        <v>750</v>
      </c>
      <c r="E5" s="10"/>
      <c r="F5" s="4">
        <f t="shared" si="0"/>
        <v>0</v>
      </c>
      <c r="G5" s="4"/>
      <c r="H5" s="4"/>
      <c r="I5" s="4"/>
      <c r="J5" s="4"/>
      <c r="K5" s="4"/>
      <c r="L5" s="4"/>
      <c r="M5" s="4"/>
      <c r="N5" s="4"/>
      <c r="O5" s="4"/>
      <c r="P5" s="4"/>
      <c r="Q5" s="4">
        <v>430</v>
      </c>
      <c r="R5" s="4">
        <v>320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5"/>
      <c r="AE5" s="5"/>
      <c r="AF5"/>
      <c r="AJ5"/>
      <c r="AL5"/>
      <c r="AR5"/>
      <c r="AS5"/>
      <c r="AT5"/>
      <c r="AU5"/>
      <c r="AV5"/>
      <c r="AW5"/>
      <c r="AX5"/>
      <c r="BC5"/>
      <c r="BE5"/>
    </row>
    <row r="6" spans="1:57" x14ac:dyDescent="0.25">
      <c r="A6" s="3"/>
      <c r="B6" s="3" t="s">
        <v>69</v>
      </c>
      <c r="C6" s="3" t="s">
        <v>20</v>
      </c>
      <c r="D6" s="7">
        <f>350+50+41-21+80</f>
        <v>500</v>
      </c>
      <c r="E6" s="2"/>
      <c r="F6" s="4">
        <f t="shared" si="0"/>
        <v>80</v>
      </c>
      <c r="G6" s="4">
        <v>50</v>
      </c>
      <c r="H6" s="4"/>
      <c r="I6" s="4"/>
      <c r="J6" s="4"/>
      <c r="K6" s="4"/>
      <c r="L6" s="4"/>
      <c r="M6" s="4"/>
      <c r="N6" s="4">
        <f>30+170</f>
        <v>200</v>
      </c>
      <c r="O6" s="4"/>
      <c r="P6" s="4">
        <v>220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/>
      <c r="AJ6"/>
      <c r="AL6"/>
      <c r="AR6"/>
      <c r="AS6"/>
      <c r="AT6"/>
      <c r="AU6"/>
      <c r="AV6"/>
      <c r="AW6"/>
      <c r="AX6"/>
      <c r="BC6"/>
      <c r="BE6"/>
    </row>
    <row r="7" spans="1:57" x14ac:dyDescent="0.25">
      <c r="A7" s="3"/>
      <c r="B7" s="3" t="s">
        <v>62</v>
      </c>
      <c r="C7" s="3" t="s">
        <v>20</v>
      </c>
      <c r="D7" s="7">
        <f>50+50+123</f>
        <v>223</v>
      </c>
      <c r="E7" s="2" t="s">
        <v>85</v>
      </c>
      <c r="F7" s="4">
        <f t="shared" si="0"/>
        <v>123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>
        <v>50</v>
      </c>
      <c r="AA7" s="4"/>
      <c r="AB7" s="4"/>
      <c r="AC7" s="4"/>
      <c r="AD7" s="5"/>
      <c r="AE7" s="5"/>
      <c r="AF7"/>
      <c r="AJ7"/>
      <c r="AL7"/>
      <c r="AR7"/>
      <c r="AS7"/>
      <c r="AT7"/>
      <c r="AU7"/>
      <c r="AV7"/>
      <c r="AW7"/>
      <c r="AX7"/>
      <c r="BC7"/>
      <c r="BE7"/>
    </row>
    <row r="8" spans="1:57" x14ac:dyDescent="0.25">
      <c r="A8" s="3"/>
      <c r="B8" s="3" t="s">
        <v>61</v>
      </c>
      <c r="C8" s="3" t="s">
        <v>20</v>
      </c>
      <c r="D8" s="7">
        <f>50+159+3+108+144+190</f>
        <v>654</v>
      </c>
      <c r="E8" s="2"/>
      <c r="F8" s="4">
        <f t="shared" si="0"/>
        <v>19</v>
      </c>
      <c r="G8" s="4"/>
      <c r="H8" s="4"/>
      <c r="I8" s="4"/>
      <c r="J8" s="4"/>
      <c r="K8" s="4">
        <f>147+108+190</f>
        <v>445</v>
      </c>
      <c r="L8" s="4">
        <f>50+15</f>
        <v>65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>
        <v>125</v>
      </c>
      <c r="Y8" s="4"/>
      <c r="Z8" s="4"/>
      <c r="AA8" s="4"/>
      <c r="AB8" s="4"/>
      <c r="AC8" s="4"/>
      <c r="AD8" s="5"/>
      <c r="AE8" s="5"/>
      <c r="AF8"/>
      <c r="AJ8"/>
      <c r="AL8"/>
      <c r="AR8"/>
      <c r="AS8"/>
      <c r="AT8"/>
      <c r="AU8"/>
      <c r="AV8"/>
      <c r="AW8"/>
      <c r="AX8"/>
      <c r="BC8"/>
      <c r="BE8"/>
    </row>
    <row r="9" spans="1:57" x14ac:dyDescent="0.25">
      <c r="A9" s="3"/>
      <c r="B9" s="3" t="s">
        <v>28</v>
      </c>
      <c r="C9" s="3" t="s">
        <v>20</v>
      </c>
      <c r="D9" s="7"/>
      <c r="E9" s="10"/>
      <c r="F9" s="4">
        <f t="shared" si="0"/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5"/>
      <c r="AE9" s="5"/>
      <c r="AF9"/>
      <c r="AJ9"/>
      <c r="AL9"/>
      <c r="AR9"/>
      <c r="AS9"/>
      <c r="AT9"/>
      <c r="AU9"/>
      <c r="AV9"/>
      <c r="AW9"/>
      <c r="AX9"/>
      <c r="BC9"/>
      <c r="BE9"/>
    </row>
    <row r="10" spans="1:57" x14ac:dyDescent="0.25">
      <c r="A10" s="3"/>
      <c r="B10" s="3" t="s">
        <v>72</v>
      </c>
      <c r="C10" s="3" t="s">
        <v>20</v>
      </c>
      <c r="D10" s="7">
        <f>50+40+10+10+50+150</f>
        <v>310</v>
      </c>
      <c r="E10" s="2" t="s">
        <v>49</v>
      </c>
      <c r="F10" s="4">
        <f t="shared" si="0"/>
        <v>0</v>
      </c>
      <c r="G10" s="4"/>
      <c r="H10" s="4"/>
      <c r="I10" s="4"/>
      <c r="J10" s="4"/>
      <c r="K10" s="4">
        <v>40</v>
      </c>
      <c r="L10" s="4"/>
      <c r="M10" s="4"/>
      <c r="N10" s="4"/>
      <c r="O10" s="4">
        <v>50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>
        <v>220</v>
      </c>
      <c r="AC10" s="4"/>
      <c r="AD10" s="5"/>
      <c r="AE10" s="5"/>
      <c r="AF10"/>
      <c r="AJ10"/>
      <c r="AL10"/>
      <c r="AR10"/>
      <c r="AS10"/>
      <c r="AT10"/>
      <c r="AU10"/>
      <c r="AV10"/>
      <c r="AW10"/>
      <c r="AX10"/>
      <c r="BC10"/>
      <c r="BE10"/>
    </row>
    <row r="11" spans="1:57" x14ac:dyDescent="0.25">
      <c r="A11" s="10"/>
      <c r="B11" s="3" t="s">
        <v>73</v>
      </c>
      <c r="C11" s="3" t="s">
        <v>20</v>
      </c>
      <c r="D11" s="7">
        <f>150+32+32+150</f>
        <v>364</v>
      </c>
      <c r="E11" s="10" t="s">
        <v>66</v>
      </c>
      <c r="F11" s="4">
        <f t="shared" si="0"/>
        <v>364</v>
      </c>
      <c r="G11" s="4">
        <v>1220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5"/>
      <c r="AE11" s="5"/>
      <c r="AF11"/>
      <c r="AJ11"/>
      <c r="AL11"/>
      <c r="AR11"/>
      <c r="AS11"/>
      <c r="AT11"/>
      <c r="AU11"/>
      <c r="AV11"/>
      <c r="AW11"/>
      <c r="AX11"/>
      <c r="BC11"/>
      <c r="BE11"/>
    </row>
    <row r="12" spans="1:57" x14ac:dyDescent="0.25">
      <c r="A12" s="3"/>
      <c r="B12" s="3" t="s">
        <v>74</v>
      </c>
      <c r="C12" s="3" t="s">
        <v>20</v>
      </c>
      <c r="D12" s="7">
        <f>1220+420+400+2200+3000+563+300+100+1600+121+150+300+200+72+200+200+600+50</f>
        <v>11696</v>
      </c>
      <c r="E12" s="2"/>
      <c r="F12" s="4">
        <f t="shared" si="0"/>
        <v>200</v>
      </c>
      <c r="G12" s="4">
        <f>450+300</f>
        <v>750</v>
      </c>
      <c r="H12" s="4">
        <f>183+563</f>
        <v>746</v>
      </c>
      <c r="I12" s="4">
        <f>1321+400</f>
        <v>1721</v>
      </c>
      <c r="J12" s="4">
        <f>100+20</f>
        <v>120</v>
      </c>
      <c r="K12" s="4">
        <f>200+200</f>
        <v>400</v>
      </c>
      <c r="L12" s="4">
        <f>200+200</f>
        <v>400</v>
      </c>
      <c r="M12" s="4">
        <v>50</v>
      </c>
      <c r="N12" s="4">
        <f>200+150+200+200+400</f>
        <v>1150</v>
      </c>
      <c r="O12" s="4">
        <f>200+200+200+400+200+1200</f>
        <v>2400</v>
      </c>
      <c r="P12" s="4">
        <f>400+200+200+200+200+200</f>
        <v>1400</v>
      </c>
      <c r="Q12" s="4">
        <v>200</v>
      </c>
      <c r="R12" s="4">
        <f>200+72+100</f>
        <v>372</v>
      </c>
      <c r="S12" s="4"/>
      <c r="T12" s="4"/>
      <c r="U12" s="4"/>
      <c r="V12" s="4"/>
      <c r="W12" s="4"/>
      <c r="X12" s="4">
        <v>250</v>
      </c>
      <c r="Y12" s="4"/>
      <c r="Z12" s="4">
        <v>200</v>
      </c>
      <c r="AA12" s="4">
        <f>250+200+200+17</f>
        <v>667</v>
      </c>
      <c r="AB12" s="4">
        <v>200</v>
      </c>
      <c r="AC12" s="4"/>
      <c r="AD12" s="5"/>
      <c r="AE12" s="5"/>
      <c r="AF12"/>
      <c r="AJ12"/>
      <c r="AL12"/>
      <c r="AR12"/>
      <c r="AS12"/>
      <c r="AT12"/>
      <c r="AU12"/>
      <c r="AV12"/>
      <c r="AW12"/>
      <c r="AX12"/>
      <c r="BC12"/>
      <c r="BE12"/>
    </row>
    <row r="13" spans="1:57" x14ac:dyDescent="0.25">
      <c r="A13" s="3"/>
      <c r="B13" s="3" t="s">
        <v>75</v>
      </c>
      <c r="C13" s="3" t="s">
        <v>20</v>
      </c>
      <c r="D13" s="7">
        <f>100+600+188+3450+737+1050+420+70+100+750+18+1500+1200+450+150+50+400+450+100+80</f>
        <v>11863</v>
      </c>
      <c r="E13" s="2"/>
      <c r="F13" s="4">
        <f t="shared" si="0"/>
        <v>305</v>
      </c>
      <c r="G13" s="4">
        <f>274+405</f>
        <v>679</v>
      </c>
      <c r="H13" s="4">
        <f>188+600</f>
        <v>788</v>
      </c>
      <c r="I13" s="4">
        <v>300</v>
      </c>
      <c r="J13" s="4">
        <v>300</v>
      </c>
      <c r="K13" s="4">
        <f>300+300+150+150</f>
        <v>900</v>
      </c>
      <c r="L13" s="4">
        <f>300+150</f>
        <v>450</v>
      </c>
      <c r="M13" s="4">
        <f>55+30</f>
        <v>85</v>
      </c>
      <c r="N13" s="4">
        <f>450+70+150+30+100+150</f>
        <v>950</v>
      </c>
      <c r="O13" s="4">
        <f>150+120+150+150+150+300+300</f>
        <v>1320</v>
      </c>
      <c r="P13" s="4">
        <f>300+450+80+150+150+50+50+100+450</f>
        <v>1780</v>
      </c>
      <c r="Q13" s="4">
        <f>15+25+300+300+150+300+150</f>
        <v>1240</v>
      </c>
      <c r="R13" s="4">
        <f>15+25+300+600+300+300</f>
        <v>1540</v>
      </c>
      <c r="S13" s="4"/>
      <c r="T13" s="4">
        <v>150</v>
      </c>
      <c r="U13" s="4"/>
      <c r="V13" s="4"/>
      <c r="W13" s="4"/>
      <c r="X13" s="4">
        <f>150+85</f>
        <v>235</v>
      </c>
      <c r="Y13" s="4"/>
      <c r="Z13" s="4"/>
      <c r="AA13" s="4">
        <f>150+35+35</f>
        <v>220</v>
      </c>
      <c r="AB13" s="4">
        <v>400</v>
      </c>
      <c r="AC13" s="4">
        <v>150</v>
      </c>
      <c r="AD13" s="5"/>
      <c r="AE13" s="5"/>
      <c r="AF13"/>
      <c r="AJ13"/>
      <c r="AL13"/>
      <c r="AR13"/>
      <c r="AS13"/>
      <c r="AT13"/>
      <c r="AU13"/>
      <c r="AV13"/>
      <c r="AW13"/>
      <c r="AX13"/>
      <c r="BC13"/>
      <c r="BE13"/>
    </row>
    <row r="14" spans="1:57" x14ac:dyDescent="0.25">
      <c r="A14" s="3"/>
      <c r="B14" s="3" t="s">
        <v>76</v>
      </c>
      <c r="C14" s="3" t="s">
        <v>20</v>
      </c>
      <c r="D14" s="7">
        <f>274+21+200+231+150+255+60+195+300+300</f>
        <v>1986</v>
      </c>
      <c r="E14" s="2"/>
      <c r="F14" s="4">
        <f t="shared" si="0"/>
        <v>0</v>
      </c>
      <c r="G14" s="4"/>
      <c r="H14" s="4">
        <v>60</v>
      </c>
      <c r="I14" s="4"/>
      <c r="J14" s="4"/>
      <c r="K14" s="4"/>
      <c r="L14" s="4"/>
      <c r="M14" s="4"/>
      <c r="N14" s="4">
        <f>100+121</f>
        <v>221</v>
      </c>
      <c r="O14" s="4"/>
      <c r="P14" s="4">
        <f>231+195</f>
        <v>426</v>
      </c>
      <c r="Q14" s="4">
        <f>100+100</f>
        <v>200</v>
      </c>
      <c r="R14" s="4">
        <f>100+200+100</f>
        <v>400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5"/>
      <c r="AE14" s="5"/>
      <c r="AF14"/>
      <c r="AJ14"/>
      <c r="AL14"/>
      <c r="AR14"/>
      <c r="AS14"/>
      <c r="AT14"/>
      <c r="AU14"/>
      <c r="AV14"/>
      <c r="AW14"/>
      <c r="AX14"/>
      <c r="BC14"/>
      <c r="BE14"/>
    </row>
    <row r="15" spans="1:57" x14ac:dyDescent="0.25">
      <c r="A15" s="10"/>
      <c r="B15" s="3" t="s">
        <v>67</v>
      </c>
      <c r="C15" s="3" t="s">
        <v>20</v>
      </c>
      <c r="D15" s="7">
        <f>80+11+180+9+222+120+211</f>
        <v>833</v>
      </c>
      <c r="E15" s="2"/>
      <c r="F15" s="4">
        <f t="shared" si="0"/>
        <v>491</v>
      </c>
      <c r="G15" s="4"/>
      <c r="H15" s="4"/>
      <c r="I15" s="4"/>
      <c r="J15" s="4"/>
      <c r="K15" s="4">
        <f>120+72</f>
        <v>192</v>
      </c>
      <c r="L15" s="4"/>
      <c r="M15" s="4"/>
      <c r="N15" s="4"/>
      <c r="O15" s="4"/>
      <c r="P15" s="4">
        <v>150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5"/>
      <c r="AE15" s="5"/>
      <c r="AF15"/>
      <c r="AJ15"/>
      <c r="AL15"/>
      <c r="AR15"/>
      <c r="AS15"/>
      <c r="AT15"/>
      <c r="AU15"/>
      <c r="AV15"/>
      <c r="AW15"/>
      <c r="AX15"/>
      <c r="BC15"/>
      <c r="BE15"/>
    </row>
    <row r="16" spans="1:57" x14ac:dyDescent="0.25">
      <c r="A16" s="3"/>
      <c r="B16" s="3" t="s">
        <v>27</v>
      </c>
      <c r="C16" s="3" t="s">
        <v>20</v>
      </c>
      <c r="D16" s="7">
        <f>330+140+50</f>
        <v>520</v>
      </c>
      <c r="E16" s="2"/>
      <c r="F16" s="4">
        <f t="shared" si="0"/>
        <v>140</v>
      </c>
      <c r="G16" s="4"/>
      <c r="H16" s="4"/>
      <c r="I16" s="4"/>
      <c r="J16" s="4"/>
      <c r="K16" s="4"/>
      <c r="L16" s="4">
        <v>330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>
        <v>50</v>
      </c>
      <c r="Y16" s="4"/>
      <c r="Z16" s="4"/>
      <c r="AA16" s="4"/>
      <c r="AB16" s="4"/>
      <c r="AC16" s="4"/>
      <c r="AD16" s="5"/>
      <c r="AE16" s="5"/>
      <c r="AF16"/>
      <c r="AJ16"/>
      <c r="AL16"/>
      <c r="AR16"/>
      <c r="AS16"/>
      <c r="AT16"/>
      <c r="AU16"/>
      <c r="AV16"/>
      <c r="AW16"/>
      <c r="AX16"/>
      <c r="BC16"/>
      <c r="BE16"/>
    </row>
    <row r="17" spans="1:57" x14ac:dyDescent="0.25">
      <c r="A17" s="3"/>
      <c r="B17" s="3" t="s">
        <v>4</v>
      </c>
      <c r="C17" s="3" t="s">
        <v>20</v>
      </c>
      <c r="D17" s="7">
        <f>50+100+55+25+40+170</f>
        <v>440</v>
      </c>
      <c r="E17" s="2" t="s">
        <v>87</v>
      </c>
      <c r="F17" s="4">
        <f t="shared" si="0"/>
        <v>230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v>70</v>
      </c>
      <c r="R17" s="4">
        <v>40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5"/>
      <c r="AE17" s="5">
        <v>100</v>
      </c>
      <c r="AF17"/>
      <c r="AJ17"/>
      <c r="AL17"/>
      <c r="AR17"/>
      <c r="AS17"/>
      <c r="AT17"/>
      <c r="AU17"/>
      <c r="AV17"/>
      <c r="AW17"/>
      <c r="AX17"/>
      <c r="BC17"/>
      <c r="BE17"/>
    </row>
    <row r="18" spans="1:57" x14ac:dyDescent="0.25">
      <c r="A18" s="10"/>
      <c r="B18" s="3" t="s">
        <v>77</v>
      </c>
      <c r="C18" s="10"/>
      <c r="D18" s="7">
        <f>25+9</f>
        <v>34</v>
      </c>
      <c r="E18" s="10" t="s">
        <v>84</v>
      </c>
      <c r="F18" s="4">
        <f t="shared" si="0"/>
        <v>34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5"/>
      <c r="AE18" s="5"/>
      <c r="AF18"/>
      <c r="AJ18"/>
      <c r="AL18"/>
      <c r="AR18"/>
      <c r="AS18"/>
      <c r="AT18"/>
      <c r="AU18"/>
      <c r="AV18"/>
      <c r="AW18"/>
      <c r="AX18"/>
      <c r="BC18"/>
      <c r="BE18"/>
    </row>
    <row r="19" spans="1:57" x14ac:dyDescent="0.25">
      <c r="A19" s="3"/>
      <c r="B19" s="3" t="s">
        <v>5</v>
      </c>
      <c r="C19" s="3" t="s">
        <v>20</v>
      </c>
      <c r="D19" s="7">
        <f>80+223+220+213+45+40+35+10</f>
        <v>866</v>
      </c>
      <c r="E19" s="2"/>
      <c r="F19" s="4">
        <f t="shared" si="0"/>
        <v>528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>
        <f>223+20+25+40+30</f>
        <v>338</v>
      </c>
      <c r="X19" s="4"/>
      <c r="Y19" s="4"/>
      <c r="Z19" s="4"/>
      <c r="AA19" s="4"/>
      <c r="AB19" s="4"/>
      <c r="AC19" s="4"/>
      <c r="AD19" s="5"/>
      <c r="AE19" s="5"/>
      <c r="AF19"/>
      <c r="AJ19"/>
      <c r="AL19"/>
      <c r="AR19"/>
      <c r="AS19"/>
      <c r="AT19"/>
      <c r="AU19"/>
      <c r="AV19"/>
      <c r="AW19"/>
      <c r="AX19"/>
      <c r="BC19"/>
      <c r="BE19"/>
    </row>
    <row r="20" spans="1:57" x14ac:dyDescent="0.25">
      <c r="A20" s="10"/>
      <c r="B20" s="3" t="s">
        <v>45</v>
      </c>
      <c r="C20" s="3" t="s">
        <v>20</v>
      </c>
      <c r="D20" s="7">
        <f>4+16-10+10</f>
        <v>20</v>
      </c>
      <c r="E20" s="10"/>
      <c r="F20" s="4">
        <f t="shared" si="0"/>
        <v>20</v>
      </c>
      <c r="G20" s="4">
        <v>86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5"/>
      <c r="AE20" s="5"/>
      <c r="AF20"/>
      <c r="AJ20"/>
      <c r="AL20"/>
      <c r="AR20"/>
      <c r="AS20"/>
      <c r="AT20"/>
      <c r="AU20"/>
      <c r="AV20"/>
      <c r="AW20"/>
      <c r="AX20"/>
      <c r="BC20"/>
      <c r="BE20"/>
    </row>
    <row r="21" spans="1:57" x14ac:dyDescent="0.25">
      <c r="A21" s="10"/>
      <c r="B21" s="3" t="s">
        <v>60</v>
      </c>
      <c r="C21" s="3" t="s">
        <v>20</v>
      </c>
      <c r="D21" s="7">
        <f>86+90+411+30+210</f>
        <v>827</v>
      </c>
      <c r="E21" s="10" t="s">
        <v>86</v>
      </c>
      <c r="F21" s="4">
        <f t="shared" si="0"/>
        <v>342</v>
      </c>
      <c r="G21" s="4"/>
      <c r="H21" s="4"/>
      <c r="I21" s="4">
        <v>90</v>
      </c>
      <c r="J21" s="4"/>
      <c r="K21" s="4"/>
      <c r="L21" s="4"/>
      <c r="M21" s="4"/>
      <c r="N21" s="4">
        <v>50</v>
      </c>
      <c r="O21" s="4">
        <v>4</v>
      </c>
      <c r="P21" s="4">
        <v>140</v>
      </c>
      <c r="Q21" s="4"/>
      <c r="R21" s="4"/>
      <c r="S21" s="4"/>
      <c r="T21" s="4"/>
      <c r="U21" s="4"/>
      <c r="V21" s="4"/>
      <c r="W21" s="4"/>
      <c r="X21" s="4">
        <v>35</v>
      </c>
      <c r="Y21" s="4"/>
      <c r="Z21" s="4"/>
      <c r="AA21" s="4">
        <v>80</v>
      </c>
      <c r="AB21" s="4"/>
      <c r="AC21" s="4"/>
      <c r="AD21" s="5"/>
      <c r="AE21" s="5"/>
      <c r="AF21"/>
      <c r="AJ21"/>
      <c r="AL21"/>
      <c r="AR21"/>
      <c r="AS21"/>
      <c r="AT21"/>
      <c r="AU21"/>
      <c r="AV21"/>
      <c r="AW21"/>
      <c r="AX21"/>
      <c r="BC21"/>
      <c r="BE21"/>
    </row>
    <row r="22" spans="1:57" x14ac:dyDescent="0.25">
      <c r="A22" s="3"/>
      <c r="B22" s="3" t="s">
        <v>6</v>
      </c>
      <c r="C22" s="3" t="s">
        <v>20</v>
      </c>
      <c r="D22" s="7">
        <v>25</v>
      </c>
      <c r="E22" s="2"/>
      <c r="F22" s="4">
        <f t="shared" si="0"/>
        <v>25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5"/>
      <c r="AE22" s="5"/>
      <c r="AF22"/>
      <c r="AJ22"/>
      <c r="AL22"/>
      <c r="AR22"/>
      <c r="AS22"/>
      <c r="AT22"/>
      <c r="AU22"/>
      <c r="AV22"/>
      <c r="AW22"/>
      <c r="AX22"/>
      <c r="BC22"/>
      <c r="BE22"/>
    </row>
    <row r="23" spans="1:57" x14ac:dyDescent="0.25">
      <c r="A23" s="3"/>
      <c r="B23" s="3" t="s">
        <v>7</v>
      </c>
      <c r="C23" s="3" t="s">
        <v>20</v>
      </c>
      <c r="D23" s="7">
        <v>40</v>
      </c>
      <c r="E23" s="2"/>
      <c r="F23" s="4">
        <f t="shared" si="0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>
        <v>40</v>
      </c>
      <c r="X23" s="4"/>
      <c r="Y23" s="4"/>
      <c r="Z23" s="4"/>
      <c r="AA23" s="4"/>
      <c r="AB23" s="4"/>
      <c r="AC23" s="4"/>
      <c r="AD23" s="5"/>
      <c r="AE23" s="5"/>
      <c r="AF23"/>
      <c r="AJ23"/>
      <c r="AL23"/>
      <c r="AR23"/>
      <c r="AS23"/>
      <c r="AT23"/>
      <c r="AU23"/>
      <c r="AV23"/>
      <c r="AW23"/>
      <c r="AX23"/>
      <c r="BC23"/>
      <c r="BE23"/>
    </row>
    <row r="24" spans="1:57" x14ac:dyDescent="0.25">
      <c r="A24" s="3"/>
      <c r="B24" s="3" t="s">
        <v>59</v>
      </c>
      <c r="C24" s="3" t="s">
        <v>20</v>
      </c>
      <c r="D24" s="7">
        <f>40+55+115+600+8+100+32</f>
        <v>950</v>
      </c>
      <c r="E24" s="2"/>
      <c r="F24" s="4">
        <f t="shared" si="0"/>
        <v>895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>
        <f>40+15</f>
        <v>55</v>
      </c>
      <c r="AB24" s="4"/>
      <c r="AC24" s="4"/>
      <c r="AD24" s="5"/>
      <c r="AE24" s="5"/>
      <c r="AF24"/>
      <c r="AJ24"/>
      <c r="AL24"/>
      <c r="AR24"/>
      <c r="AS24"/>
      <c r="AT24"/>
      <c r="AU24"/>
      <c r="AV24"/>
      <c r="AW24"/>
      <c r="AX24"/>
      <c r="BC24"/>
      <c r="BE24"/>
    </row>
    <row r="25" spans="1:57" x14ac:dyDescent="0.25">
      <c r="A25" s="3"/>
      <c r="B25" s="3" t="s">
        <v>58</v>
      </c>
      <c r="C25" s="3" t="s">
        <v>20</v>
      </c>
      <c r="D25" s="7">
        <f>190+203+60</f>
        <v>453</v>
      </c>
      <c r="E25" s="2"/>
      <c r="F25" s="4">
        <f t="shared" si="0"/>
        <v>159</v>
      </c>
      <c r="G25" s="4"/>
      <c r="H25" s="4"/>
      <c r="I25" s="4">
        <v>20</v>
      </c>
      <c r="J25" s="4"/>
      <c r="K25" s="4"/>
      <c r="L25" s="4"/>
      <c r="M25" s="4"/>
      <c r="N25" s="4"/>
      <c r="O25" s="4"/>
      <c r="P25" s="4">
        <v>13</v>
      </c>
      <c r="Q25" s="4"/>
      <c r="R25" s="4"/>
      <c r="S25" s="4"/>
      <c r="T25" s="4"/>
      <c r="U25" s="4"/>
      <c r="V25" s="4"/>
      <c r="W25" s="4"/>
      <c r="X25" s="4">
        <v>60</v>
      </c>
      <c r="Y25" s="4"/>
      <c r="Z25" s="4"/>
      <c r="AA25" s="4">
        <f>190+11</f>
        <v>201</v>
      </c>
      <c r="AB25" s="4"/>
      <c r="AC25" s="4"/>
      <c r="AD25" s="5"/>
      <c r="AE25" s="5"/>
      <c r="AF25"/>
      <c r="AJ25"/>
      <c r="AL25"/>
      <c r="AR25"/>
      <c r="AS25"/>
      <c r="AT25"/>
      <c r="AU25"/>
      <c r="AV25"/>
      <c r="AW25"/>
      <c r="AX25"/>
      <c r="BC25"/>
      <c r="BE25"/>
    </row>
    <row r="26" spans="1:57" x14ac:dyDescent="0.25">
      <c r="A26" s="10"/>
      <c r="B26" s="3" t="s">
        <v>63</v>
      </c>
      <c r="C26" s="10"/>
      <c r="D26" s="7">
        <v>30</v>
      </c>
      <c r="E26" s="10"/>
      <c r="F26" s="4">
        <f t="shared" si="0"/>
        <v>30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5"/>
      <c r="AE26" s="5"/>
      <c r="AF26"/>
      <c r="AJ26"/>
      <c r="AL26"/>
      <c r="AR26"/>
      <c r="AS26"/>
      <c r="AT26"/>
      <c r="AU26"/>
      <c r="AV26"/>
      <c r="AW26"/>
      <c r="AX26"/>
      <c r="BC26"/>
      <c r="BE26"/>
    </row>
    <row r="27" spans="1:57" x14ac:dyDescent="0.25">
      <c r="A27" s="3"/>
      <c r="B27" s="3" t="s">
        <v>39</v>
      </c>
      <c r="C27" s="3" t="s">
        <v>20</v>
      </c>
      <c r="D27" s="7">
        <f>600+200+100</f>
        <v>900</v>
      </c>
      <c r="E27" s="2" t="s">
        <v>41</v>
      </c>
      <c r="F27" s="4">
        <f t="shared" si="0"/>
        <v>750</v>
      </c>
      <c r="G27" s="4">
        <v>30</v>
      </c>
      <c r="H27" s="4"/>
      <c r="I27" s="4"/>
      <c r="J27" s="4"/>
      <c r="K27" s="4">
        <v>50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>
        <v>100</v>
      </c>
      <c r="AC27" s="4"/>
      <c r="AD27" s="5"/>
      <c r="AE27" s="5"/>
      <c r="AF27"/>
      <c r="AJ27"/>
      <c r="AL27"/>
      <c r="AR27"/>
      <c r="AS27"/>
      <c r="AT27"/>
      <c r="AU27"/>
      <c r="AV27"/>
      <c r="AW27"/>
      <c r="AX27"/>
      <c r="BC27"/>
      <c r="BE27"/>
    </row>
    <row r="28" spans="1:57" x14ac:dyDescent="0.25">
      <c r="A28" s="3"/>
      <c r="B28" s="3" t="s">
        <v>24</v>
      </c>
      <c r="C28" s="3" t="s">
        <v>20</v>
      </c>
      <c r="D28" s="7">
        <f>146+56+50+30+180-16+12+150+200+200+70+600+10+10+10</f>
        <v>1708</v>
      </c>
      <c r="E28" s="12"/>
      <c r="F28" s="4">
        <f t="shared" si="0"/>
        <v>430</v>
      </c>
      <c r="G28" s="4">
        <v>150</v>
      </c>
      <c r="H28" s="4">
        <v>200</v>
      </c>
      <c r="I28" s="4"/>
      <c r="J28" s="4">
        <v>200</v>
      </c>
      <c r="K28" s="4">
        <v>200</v>
      </c>
      <c r="L28" s="4"/>
      <c r="M28" s="4"/>
      <c r="N28" s="4">
        <f>56+100</f>
        <v>156</v>
      </c>
      <c r="O28" s="4">
        <f>90+38</f>
        <v>128</v>
      </c>
      <c r="P28" s="4">
        <f>100+170</f>
        <v>270</v>
      </c>
      <c r="Q28" s="4"/>
      <c r="R28" s="4">
        <v>24</v>
      </c>
      <c r="S28" s="4"/>
      <c r="T28" s="4"/>
      <c r="U28" s="4"/>
      <c r="V28" s="4"/>
      <c r="W28" s="4"/>
      <c r="X28" s="4">
        <v>70</v>
      </c>
      <c r="Y28" s="4"/>
      <c r="Z28" s="4"/>
      <c r="AA28" s="4"/>
      <c r="AB28" s="4"/>
      <c r="AC28" s="4"/>
      <c r="AD28" s="5"/>
      <c r="AE28" s="5"/>
      <c r="AF28"/>
      <c r="AJ28"/>
      <c r="AL28"/>
      <c r="AR28"/>
      <c r="AS28"/>
      <c r="AT28"/>
      <c r="AU28"/>
      <c r="AV28"/>
      <c r="AW28"/>
      <c r="AX28"/>
      <c r="BC28"/>
      <c r="BE28"/>
    </row>
    <row r="29" spans="1:57" x14ac:dyDescent="0.25">
      <c r="A29" s="3"/>
      <c r="B29" s="3" t="s">
        <v>31</v>
      </c>
      <c r="C29" s="3" t="s">
        <v>20</v>
      </c>
      <c r="D29" s="7">
        <f>20+20+150+80+10+30+40</f>
        <v>350</v>
      </c>
      <c r="E29" s="2"/>
      <c r="F29" s="4">
        <f t="shared" si="0"/>
        <v>110</v>
      </c>
      <c r="G29" s="4"/>
      <c r="H29" s="4">
        <v>20</v>
      </c>
      <c r="I29" s="4"/>
      <c r="J29" s="4"/>
      <c r="K29" s="4"/>
      <c r="L29" s="4"/>
      <c r="M29" s="4"/>
      <c r="N29" s="4"/>
      <c r="O29" s="4">
        <v>40</v>
      </c>
      <c r="P29" s="4"/>
      <c r="Q29" s="4"/>
      <c r="R29" s="4">
        <f>20+10</f>
        <v>30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5"/>
      <c r="AE29" s="5"/>
      <c r="AF29"/>
      <c r="AJ29"/>
      <c r="AL29"/>
      <c r="AR29"/>
      <c r="AS29"/>
      <c r="AT29"/>
      <c r="AU29"/>
      <c r="AV29"/>
      <c r="AW29"/>
      <c r="AX29"/>
      <c r="BC29"/>
      <c r="BE29"/>
    </row>
    <row r="30" spans="1:57" x14ac:dyDescent="0.25">
      <c r="A30" s="3"/>
      <c r="B30" s="3" t="s">
        <v>38</v>
      </c>
      <c r="C30" s="3" t="s">
        <v>20</v>
      </c>
      <c r="D30" s="7">
        <f>90+35+150+600+150+1200+150+750+1050</f>
        <v>4175</v>
      </c>
      <c r="E30" s="12"/>
      <c r="F30" s="4">
        <f t="shared" si="0"/>
        <v>1480</v>
      </c>
      <c r="G30" s="4"/>
      <c r="H30" s="4"/>
      <c r="I30" s="4"/>
      <c r="J30" s="4"/>
      <c r="K30" s="4">
        <f>150+300+150+300</f>
        <v>900</v>
      </c>
      <c r="L30" s="4"/>
      <c r="M30" s="4"/>
      <c r="N30" s="4">
        <v>35</v>
      </c>
      <c r="O30" s="4"/>
      <c r="P30" s="4"/>
      <c r="Q30" s="4">
        <f>300+300</f>
        <v>600</v>
      </c>
      <c r="R30" s="4">
        <v>610</v>
      </c>
      <c r="S30" s="4"/>
      <c r="T30" s="4"/>
      <c r="U30" s="4"/>
      <c r="V30" s="4"/>
      <c r="W30" s="4"/>
      <c r="X30" s="4">
        <v>550</v>
      </c>
      <c r="Y30" s="4"/>
      <c r="Z30" s="4"/>
      <c r="AA30" s="4"/>
      <c r="AB30" s="4"/>
      <c r="AC30" s="4"/>
      <c r="AD30" s="5"/>
      <c r="AE30" s="5"/>
      <c r="AF30"/>
      <c r="AJ30"/>
      <c r="AL30"/>
      <c r="AR30"/>
      <c r="AS30"/>
      <c r="AT30"/>
      <c r="AU30"/>
      <c r="AV30"/>
      <c r="AW30"/>
      <c r="AX30"/>
      <c r="BC30"/>
      <c r="BE30"/>
    </row>
    <row r="31" spans="1:57" x14ac:dyDescent="0.25">
      <c r="A31" s="10"/>
      <c r="B31" s="3" t="s">
        <v>37</v>
      </c>
      <c r="C31" s="3" t="s">
        <v>20</v>
      </c>
      <c r="D31" s="7">
        <v>285</v>
      </c>
      <c r="E31" s="10"/>
      <c r="F31" s="4">
        <f t="shared" si="0"/>
        <v>0</v>
      </c>
      <c r="G31" s="4"/>
      <c r="H31" s="4"/>
      <c r="I31" s="4"/>
      <c r="J31" s="4">
        <v>285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5"/>
      <c r="AE31" s="5"/>
      <c r="AF31"/>
      <c r="AJ31"/>
      <c r="AL31"/>
      <c r="AR31"/>
      <c r="AS31"/>
      <c r="AT31"/>
      <c r="AU31"/>
      <c r="AV31"/>
      <c r="AW31"/>
      <c r="AX31"/>
      <c r="BC31"/>
      <c r="BE31"/>
    </row>
    <row r="32" spans="1:57" x14ac:dyDescent="0.25">
      <c r="A32" s="10"/>
      <c r="B32" s="3" t="s">
        <v>65</v>
      </c>
      <c r="C32" s="10"/>
      <c r="D32" s="7">
        <f>128+144</f>
        <v>272</v>
      </c>
      <c r="E32" s="10"/>
      <c r="F32" s="4">
        <f t="shared" si="0"/>
        <v>0</v>
      </c>
      <c r="G32" s="4"/>
      <c r="H32" s="4"/>
      <c r="I32" s="4"/>
      <c r="J32" s="4"/>
      <c r="K32" s="4">
        <f>128+144</f>
        <v>272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5"/>
      <c r="AE32" s="5"/>
      <c r="AF32"/>
      <c r="AJ32"/>
      <c r="AL32"/>
      <c r="AR32"/>
      <c r="AS32"/>
      <c r="AT32"/>
      <c r="AU32"/>
      <c r="AV32"/>
      <c r="AW32"/>
      <c r="AX32"/>
      <c r="BC32"/>
      <c r="BE32"/>
    </row>
    <row r="33" spans="1:57" x14ac:dyDescent="0.25">
      <c r="A33" s="10"/>
      <c r="B33" s="3" t="s">
        <v>64</v>
      </c>
      <c r="C33" s="10"/>
      <c r="D33" s="7">
        <f>164+86+100</f>
        <v>350</v>
      </c>
      <c r="E33" s="10"/>
      <c r="F33" s="4">
        <f t="shared" si="0"/>
        <v>264</v>
      </c>
      <c r="G33" s="4"/>
      <c r="H33" s="4"/>
      <c r="I33" s="4"/>
      <c r="J33" s="4"/>
      <c r="K33" s="4">
        <v>86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5"/>
      <c r="AE33" s="5"/>
      <c r="AF33"/>
      <c r="AJ33"/>
      <c r="AL33"/>
      <c r="AR33"/>
      <c r="AS33"/>
      <c r="AT33"/>
      <c r="AU33"/>
      <c r="AV33"/>
      <c r="AW33"/>
      <c r="AX33"/>
      <c r="BC33"/>
      <c r="BE33"/>
    </row>
    <row r="34" spans="1:57" x14ac:dyDescent="0.25">
      <c r="A34" s="10"/>
      <c r="B34" s="3" t="s">
        <v>26</v>
      </c>
      <c r="C34" s="3" t="s">
        <v>20</v>
      </c>
      <c r="D34" s="7">
        <v>150</v>
      </c>
      <c r="E34" s="10"/>
      <c r="F34" s="4">
        <f t="shared" si="0"/>
        <v>0</v>
      </c>
      <c r="G34" s="4"/>
      <c r="H34" s="4"/>
      <c r="I34" s="4"/>
      <c r="J34" s="4">
        <v>150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5"/>
      <c r="AE34" s="5"/>
      <c r="AF34"/>
      <c r="AJ34"/>
      <c r="AL34"/>
      <c r="AR34"/>
      <c r="AS34"/>
      <c r="AT34"/>
      <c r="AU34"/>
      <c r="AV34"/>
      <c r="AW34"/>
      <c r="AX34"/>
      <c r="BC34"/>
      <c r="BE34"/>
    </row>
    <row r="35" spans="1:57" x14ac:dyDescent="0.25">
      <c r="A35" s="3"/>
      <c r="B35" s="3" t="s">
        <v>26</v>
      </c>
      <c r="C35" s="3" t="s">
        <v>20</v>
      </c>
      <c r="D35" s="8">
        <v>15</v>
      </c>
      <c r="E35" s="10"/>
      <c r="F35" s="4">
        <f t="shared" si="0"/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5"/>
      <c r="AE35" s="5">
        <v>15</v>
      </c>
      <c r="AF35"/>
      <c r="AJ35"/>
      <c r="AL35"/>
      <c r="AR35"/>
      <c r="AS35"/>
      <c r="AT35"/>
      <c r="AU35"/>
      <c r="AV35"/>
      <c r="AW35"/>
      <c r="AX35"/>
      <c r="BC35"/>
      <c r="BE35"/>
    </row>
    <row r="36" spans="1:57" x14ac:dyDescent="0.25">
      <c r="A36" s="3"/>
      <c r="B36" s="3" t="s">
        <v>40</v>
      </c>
      <c r="C36" s="3" t="s">
        <v>20</v>
      </c>
      <c r="D36" s="7">
        <v>115</v>
      </c>
      <c r="E36" s="2"/>
      <c r="F36" s="4">
        <f t="shared" si="0"/>
        <v>0</v>
      </c>
      <c r="G36" s="4">
        <v>25</v>
      </c>
      <c r="H36" s="4"/>
      <c r="I36" s="4"/>
      <c r="J36" s="4"/>
      <c r="K36" s="4"/>
      <c r="L36" s="4"/>
      <c r="M36" s="4"/>
      <c r="N36" s="4"/>
      <c r="O36" s="4">
        <f>35+80</f>
        <v>115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5"/>
      <c r="AE36" s="5"/>
      <c r="AF36"/>
      <c r="AJ36"/>
      <c r="AL36"/>
      <c r="AR36"/>
      <c r="AS36"/>
      <c r="AT36"/>
      <c r="AU36"/>
      <c r="AV36"/>
      <c r="AW36"/>
      <c r="AX36"/>
      <c r="BC36"/>
      <c r="BE36"/>
    </row>
    <row r="37" spans="1:57" x14ac:dyDescent="0.25">
      <c r="A37" s="3"/>
      <c r="B37" s="3" t="s">
        <v>25</v>
      </c>
      <c r="C37" s="3" t="s">
        <v>20</v>
      </c>
      <c r="D37" s="7">
        <v>25</v>
      </c>
      <c r="E37" s="2"/>
      <c r="F37" s="4">
        <f t="shared" si="0"/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5"/>
      <c r="AE37" s="5"/>
      <c r="AF37"/>
      <c r="AJ37"/>
      <c r="AL37"/>
      <c r="AR37"/>
      <c r="AS37"/>
      <c r="AT37"/>
      <c r="AU37"/>
      <c r="AV37"/>
      <c r="AW37"/>
      <c r="AX37"/>
      <c r="BC37"/>
      <c r="BE37"/>
    </row>
    <row r="38" spans="1:57" x14ac:dyDescent="0.25">
      <c r="A38" s="10"/>
      <c r="B38" s="3" t="s">
        <v>34</v>
      </c>
      <c r="C38" s="3" t="s">
        <v>20</v>
      </c>
      <c r="D38" s="7">
        <v>110</v>
      </c>
      <c r="E38" s="10"/>
      <c r="F38" s="4">
        <f t="shared" si="0"/>
        <v>0</v>
      </c>
      <c r="G38" s="4"/>
      <c r="H38" s="4"/>
      <c r="I38" s="4"/>
      <c r="J38" s="4">
        <v>110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5"/>
      <c r="AE38" s="5"/>
      <c r="AF38"/>
      <c r="AJ38"/>
      <c r="AL38"/>
      <c r="AR38"/>
      <c r="AS38"/>
      <c r="AT38"/>
      <c r="AU38"/>
      <c r="AV38"/>
      <c r="AW38"/>
      <c r="AX38"/>
      <c r="BC38"/>
      <c r="BE38"/>
    </row>
    <row r="39" spans="1:57" x14ac:dyDescent="0.25">
      <c r="A39" s="3"/>
      <c r="B39" s="3" t="s">
        <v>23</v>
      </c>
      <c r="C39" s="3" t="s">
        <v>20</v>
      </c>
      <c r="D39" s="7"/>
      <c r="E39" s="2"/>
      <c r="F39" s="4">
        <f t="shared" si="0"/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5"/>
      <c r="AE39" s="5"/>
      <c r="AF39"/>
      <c r="AJ39"/>
      <c r="AL39"/>
      <c r="AR39"/>
      <c r="AS39"/>
      <c r="AT39"/>
      <c r="AU39"/>
      <c r="AV39"/>
      <c r="AW39"/>
      <c r="AX39"/>
      <c r="BC39"/>
      <c r="BE39"/>
    </row>
    <row r="40" spans="1:57" ht="34.5" x14ac:dyDescent="0.25">
      <c r="A40" s="3"/>
      <c r="B40" s="3" t="s">
        <v>8</v>
      </c>
      <c r="C40" s="3" t="s">
        <v>20</v>
      </c>
      <c r="D40" s="7">
        <f>10+455+155+238+245</f>
        <v>1103</v>
      </c>
      <c r="E40" s="12" t="s">
        <v>44</v>
      </c>
      <c r="F40" s="4">
        <f t="shared" si="0"/>
        <v>901</v>
      </c>
      <c r="G40" s="4"/>
      <c r="H40" s="4"/>
      <c r="I40" s="4">
        <v>10</v>
      </c>
      <c r="J40" s="4"/>
      <c r="K40" s="4"/>
      <c r="L40" s="4"/>
      <c r="M40" s="4"/>
      <c r="N40" s="4">
        <v>10</v>
      </c>
      <c r="O40" s="4">
        <v>7</v>
      </c>
      <c r="P40" s="4">
        <v>10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>
        <f>70+30+55+10</f>
        <v>165</v>
      </c>
      <c r="AB40" s="4"/>
      <c r="AC40" s="4"/>
      <c r="AD40" s="5"/>
      <c r="AE40" s="5"/>
      <c r="AF40"/>
      <c r="AJ40"/>
      <c r="AL40"/>
      <c r="AR40"/>
      <c r="AS40"/>
      <c r="AT40"/>
      <c r="AU40"/>
      <c r="AV40"/>
      <c r="AW40"/>
      <c r="AX40"/>
      <c r="BC40"/>
      <c r="BE40"/>
    </row>
    <row r="41" spans="1:57" x14ac:dyDescent="0.25">
      <c r="A41" s="3"/>
      <c r="B41" s="3" t="s">
        <v>9</v>
      </c>
      <c r="C41" s="3" t="s">
        <v>20</v>
      </c>
      <c r="D41" s="7">
        <f>50+20+50</f>
        <v>120</v>
      </c>
      <c r="E41" s="2" t="s">
        <v>50</v>
      </c>
      <c r="F41" s="4">
        <f t="shared" si="0"/>
        <v>54</v>
      </c>
      <c r="G41" s="4"/>
      <c r="H41" s="4"/>
      <c r="I41" s="4"/>
      <c r="J41" s="4"/>
      <c r="K41" s="4"/>
      <c r="L41" s="4"/>
      <c r="M41" s="4"/>
      <c r="N41" s="4"/>
      <c r="O41" s="4">
        <v>50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>
        <v>16</v>
      </c>
      <c r="AB41" s="4"/>
      <c r="AC41" s="4"/>
      <c r="AD41" s="5"/>
      <c r="AE41" s="5"/>
      <c r="AF41"/>
      <c r="AJ41"/>
      <c r="AL41"/>
      <c r="AR41"/>
      <c r="AS41"/>
      <c r="AT41"/>
      <c r="AU41"/>
      <c r="AV41"/>
      <c r="AW41"/>
      <c r="AX41"/>
      <c r="BC41"/>
      <c r="BE41"/>
    </row>
    <row r="42" spans="1:57" x14ac:dyDescent="0.25">
      <c r="A42" s="3"/>
      <c r="B42" s="3" t="s">
        <v>30</v>
      </c>
      <c r="C42" s="3" t="s">
        <v>20</v>
      </c>
      <c r="D42" s="7">
        <f>120+120</f>
        <v>240</v>
      </c>
      <c r="E42" s="2" t="s">
        <v>48</v>
      </c>
      <c r="F42" s="4">
        <f t="shared" si="0"/>
        <v>210</v>
      </c>
      <c r="G42" s="4">
        <v>28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>
        <v>30</v>
      </c>
      <c r="AB42" s="4"/>
      <c r="AC42" s="4"/>
      <c r="AD42" s="5"/>
      <c r="AE42" s="5"/>
      <c r="AF42"/>
      <c r="AJ42"/>
      <c r="AL42"/>
      <c r="AR42"/>
      <c r="AS42"/>
      <c r="AT42"/>
      <c r="AU42"/>
      <c r="AV42"/>
      <c r="AW42"/>
      <c r="AX42"/>
      <c r="BC42"/>
      <c r="BE42"/>
    </row>
    <row r="43" spans="1:57" x14ac:dyDescent="0.25">
      <c r="A43" s="3"/>
      <c r="B43" s="3" t="s">
        <v>10</v>
      </c>
      <c r="C43" s="3" t="s">
        <v>20</v>
      </c>
      <c r="D43" s="7">
        <f>28+186+386+90+90+94+182+220</f>
        <v>1276</v>
      </c>
      <c r="E43" s="12"/>
      <c r="F43" s="4">
        <f t="shared" si="0"/>
        <v>184</v>
      </c>
      <c r="G43" s="4">
        <v>218</v>
      </c>
      <c r="H43" s="4"/>
      <c r="I43" s="4"/>
      <c r="J43" s="4"/>
      <c r="K43" s="4"/>
      <c r="L43" s="4"/>
      <c r="M43" s="4"/>
      <c r="N43" s="4">
        <v>186</v>
      </c>
      <c r="O43" s="4">
        <v>200</v>
      </c>
      <c r="P43" s="4">
        <v>186</v>
      </c>
      <c r="Q43" s="4">
        <v>220</v>
      </c>
      <c r="R43" s="4">
        <v>182</v>
      </c>
      <c r="S43" s="4"/>
      <c r="T43" s="4"/>
      <c r="U43" s="4"/>
      <c r="V43" s="4"/>
      <c r="W43" s="4"/>
      <c r="X43" s="4"/>
      <c r="Y43" s="4"/>
      <c r="Z43" s="4"/>
      <c r="AA43" s="4">
        <f>40+50</f>
        <v>90</v>
      </c>
      <c r="AB43" s="4"/>
      <c r="AC43" s="4"/>
      <c r="AD43" s="5"/>
      <c r="AE43" s="5"/>
      <c r="AF43"/>
      <c r="AJ43"/>
      <c r="AL43"/>
      <c r="AR43"/>
      <c r="AS43"/>
      <c r="AT43"/>
      <c r="AU43"/>
      <c r="AV43"/>
      <c r="AW43"/>
      <c r="AX43"/>
      <c r="BC43"/>
      <c r="BE43"/>
    </row>
    <row r="44" spans="1:57" x14ac:dyDescent="0.25">
      <c r="A44" s="3"/>
      <c r="B44" s="3" t="s">
        <v>11</v>
      </c>
      <c r="C44" s="3" t="s">
        <v>20</v>
      </c>
      <c r="D44" s="7">
        <v>218</v>
      </c>
      <c r="E44" s="2"/>
      <c r="F44" s="4">
        <f t="shared" si="0"/>
        <v>0</v>
      </c>
      <c r="G44" s="4">
        <v>20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5"/>
      <c r="AE44" s="5"/>
      <c r="AF44"/>
      <c r="AJ44"/>
      <c r="AL44"/>
      <c r="AR44"/>
      <c r="AS44"/>
      <c r="AT44"/>
      <c r="AU44"/>
      <c r="AV44"/>
      <c r="AW44"/>
      <c r="AX44"/>
      <c r="BC44"/>
      <c r="BE44"/>
    </row>
    <row r="45" spans="1:57" x14ac:dyDescent="0.25">
      <c r="A45" s="3"/>
      <c r="B45" s="3" t="s">
        <v>12</v>
      </c>
      <c r="C45" s="3" t="s">
        <v>20</v>
      </c>
      <c r="D45" s="7">
        <f>186+70+85+32+32+32</f>
        <v>437</v>
      </c>
      <c r="E45" s="2" t="s">
        <v>88</v>
      </c>
      <c r="F45" s="4">
        <f t="shared" si="0"/>
        <v>129</v>
      </c>
      <c r="G45" s="4"/>
      <c r="H45" s="4">
        <v>186</v>
      </c>
      <c r="I45" s="4"/>
      <c r="J45" s="4"/>
      <c r="K45" s="4"/>
      <c r="L45" s="4"/>
      <c r="M45" s="4"/>
      <c r="N45" s="4"/>
      <c r="O45" s="4"/>
      <c r="P45" s="4"/>
      <c r="Q45" s="4">
        <v>32</v>
      </c>
      <c r="R45" s="4"/>
      <c r="S45" s="4"/>
      <c r="T45" s="4"/>
      <c r="U45" s="4"/>
      <c r="V45" s="4"/>
      <c r="W45" s="4"/>
      <c r="X45" s="4"/>
      <c r="Y45" s="4"/>
      <c r="Z45" s="4"/>
      <c r="AA45" s="4">
        <v>70</v>
      </c>
      <c r="AB45" s="4"/>
      <c r="AC45" s="4"/>
      <c r="AD45" s="5"/>
      <c r="AE45" s="5"/>
      <c r="AF45"/>
      <c r="AJ45"/>
      <c r="AL45"/>
      <c r="AR45"/>
      <c r="AS45"/>
      <c r="AT45"/>
      <c r="AU45"/>
      <c r="AV45"/>
      <c r="AW45"/>
      <c r="AX45"/>
      <c r="BC45"/>
      <c r="BE45"/>
    </row>
    <row r="46" spans="1:57" x14ac:dyDescent="0.25">
      <c r="A46" s="10"/>
      <c r="B46" s="3" t="s">
        <v>35</v>
      </c>
      <c r="C46" s="10" t="s">
        <v>20</v>
      </c>
      <c r="D46" s="7">
        <f>115+115</f>
        <v>230</v>
      </c>
      <c r="E46" s="10"/>
      <c r="F46" s="4">
        <f t="shared" si="0"/>
        <v>115</v>
      </c>
      <c r="G46" s="4">
        <v>12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>
        <v>115</v>
      </c>
      <c r="AB46" s="4"/>
      <c r="AC46" s="4"/>
      <c r="AD46" s="5"/>
      <c r="AE46" s="5"/>
      <c r="AF46"/>
      <c r="AJ46"/>
      <c r="AL46"/>
      <c r="AR46"/>
      <c r="AS46"/>
      <c r="AT46"/>
      <c r="AU46"/>
      <c r="AV46"/>
      <c r="AW46"/>
      <c r="AX46"/>
      <c r="BC46"/>
      <c r="BE46"/>
    </row>
    <row r="47" spans="1:57" x14ac:dyDescent="0.25">
      <c r="A47" s="3"/>
      <c r="B47" s="3" t="s">
        <v>13</v>
      </c>
      <c r="C47" s="3" t="s">
        <v>20</v>
      </c>
      <c r="D47" s="7">
        <f>12+20+30+70+340+12+12+55</f>
        <v>551</v>
      </c>
      <c r="E47" s="12"/>
      <c r="F47" s="4">
        <f t="shared" si="0"/>
        <v>429</v>
      </c>
      <c r="G47" s="4"/>
      <c r="H47" s="4"/>
      <c r="I47" s="4"/>
      <c r="J47" s="4"/>
      <c r="K47" s="4"/>
      <c r="L47" s="4"/>
      <c r="M47" s="4"/>
      <c r="N47" s="4">
        <v>20</v>
      </c>
      <c r="O47" s="4"/>
      <c r="P47" s="4">
        <v>20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>
        <f>40+30</f>
        <v>70</v>
      </c>
      <c r="AB47" s="4"/>
      <c r="AC47" s="4"/>
      <c r="AD47" s="5"/>
      <c r="AE47" s="5"/>
      <c r="AF47"/>
      <c r="AJ47"/>
      <c r="AL47"/>
      <c r="AR47"/>
      <c r="AS47"/>
      <c r="AT47"/>
      <c r="AU47"/>
      <c r="AV47"/>
      <c r="AW47"/>
      <c r="AX47"/>
      <c r="BC47"/>
      <c r="BE47"/>
    </row>
    <row r="48" spans="1:57" x14ac:dyDescent="0.25">
      <c r="A48" s="10"/>
      <c r="B48" s="3" t="s">
        <v>36</v>
      </c>
      <c r="C48" s="10" t="s">
        <v>20</v>
      </c>
      <c r="D48" s="7">
        <f>90+90-30</f>
        <v>150</v>
      </c>
      <c r="E48" s="10"/>
      <c r="F48" s="4">
        <f t="shared" si="0"/>
        <v>146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>
        <v>4</v>
      </c>
      <c r="AB48" s="4"/>
      <c r="AC48" s="4"/>
      <c r="AD48" s="5"/>
      <c r="AE48" s="5"/>
      <c r="AF48"/>
      <c r="AJ48"/>
      <c r="AL48"/>
      <c r="AR48"/>
      <c r="AS48"/>
      <c r="AT48"/>
      <c r="AU48"/>
      <c r="AV48"/>
      <c r="AW48"/>
      <c r="AX48"/>
      <c r="BC48"/>
      <c r="BE48"/>
    </row>
    <row r="49" spans="1:57" x14ac:dyDescent="0.25">
      <c r="A49" s="3"/>
      <c r="B49" s="3" t="s">
        <v>32</v>
      </c>
      <c r="C49" s="3" t="s">
        <v>20</v>
      </c>
      <c r="D49" s="7">
        <f>15+120+120+182+182</f>
        <v>619</v>
      </c>
      <c r="E49" s="2" t="s">
        <v>70</v>
      </c>
      <c r="F49" s="4">
        <f t="shared" si="0"/>
        <v>120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>
        <v>182</v>
      </c>
      <c r="R49" s="4">
        <v>182</v>
      </c>
      <c r="S49" s="4"/>
      <c r="T49" s="4"/>
      <c r="U49" s="4"/>
      <c r="V49" s="4"/>
      <c r="W49" s="4"/>
      <c r="X49" s="4"/>
      <c r="Y49" s="4"/>
      <c r="Z49" s="4"/>
      <c r="AA49" s="4">
        <f>15+120</f>
        <v>135</v>
      </c>
      <c r="AB49" s="4"/>
      <c r="AC49" s="4"/>
      <c r="AD49" s="5"/>
      <c r="AE49" s="5"/>
      <c r="AF49"/>
      <c r="AJ49"/>
      <c r="AL49"/>
      <c r="AR49"/>
      <c r="AS49"/>
      <c r="AT49"/>
      <c r="AU49"/>
      <c r="AV49"/>
      <c r="AW49"/>
      <c r="AX49"/>
      <c r="BC49"/>
      <c r="BE49"/>
    </row>
    <row r="50" spans="1:57" x14ac:dyDescent="0.25">
      <c r="A50" s="10"/>
      <c r="B50" s="3" t="s">
        <v>46</v>
      </c>
      <c r="C50" s="3" t="s">
        <v>20</v>
      </c>
      <c r="D50" s="7">
        <f>330+339</f>
        <v>669</v>
      </c>
      <c r="E50" s="10"/>
      <c r="F50" s="4">
        <f t="shared" si="0"/>
        <v>339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>
        <v>330</v>
      </c>
      <c r="AB50" s="4"/>
      <c r="AC50" s="4"/>
      <c r="AD50" s="5"/>
      <c r="AE50" s="5"/>
      <c r="AF50"/>
      <c r="AJ50"/>
      <c r="AL50"/>
      <c r="AR50"/>
      <c r="AS50"/>
      <c r="AT50"/>
      <c r="AU50"/>
      <c r="AV50"/>
      <c r="AW50"/>
      <c r="AX50"/>
      <c r="BC50"/>
      <c r="BE50"/>
    </row>
    <row r="51" spans="1:57" x14ac:dyDescent="0.25">
      <c r="A51" s="10"/>
      <c r="B51" s="3" t="s">
        <v>56</v>
      </c>
      <c r="C51" s="3" t="s">
        <v>20</v>
      </c>
      <c r="D51" s="7">
        <v>27</v>
      </c>
      <c r="E51" s="10"/>
      <c r="F51" s="4">
        <f t="shared" si="0"/>
        <v>27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5"/>
      <c r="AE51" s="5"/>
      <c r="AF51"/>
      <c r="AJ51"/>
      <c r="AL51"/>
      <c r="AR51"/>
      <c r="AS51"/>
      <c r="AT51"/>
      <c r="AU51"/>
      <c r="AV51"/>
      <c r="AW51"/>
      <c r="AX51"/>
      <c r="BC51"/>
      <c r="BE51"/>
    </row>
    <row r="52" spans="1:57" x14ac:dyDescent="0.25">
      <c r="A52" s="10"/>
      <c r="B52" s="3" t="s">
        <v>89</v>
      </c>
      <c r="C52" s="10" t="s">
        <v>20</v>
      </c>
      <c r="D52" s="7">
        <v>160</v>
      </c>
      <c r="E52" s="10"/>
      <c r="F52" s="4">
        <f t="shared" si="0"/>
        <v>160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5"/>
      <c r="AE52" s="5"/>
      <c r="AF52"/>
      <c r="AJ52"/>
      <c r="AL52"/>
      <c r="AR52"/>
      <c r="AS52"/>
      <c r="AT52"/>
      <c r="AU52"/>
      <c r="AV52"/>
      <c r="AW52"/>
      <c r="AX52"/>
      <c r="BC52"/>
      <c r="BE52"/>
    </row>
    <row r="53" spans="1:57" x14ac:dyDescent="0.25">
      <c r="A53" s="10"/>
      <c r="B53" s="3" t="s">
        <v>57</v>
      </c>
      <c r="C53" s="3" t="s">
        <v>20</v>
      </c>
      <c r="D53" s="7">
        <v>56</v>
      </c>
      <c r="E53" s="10"/>
      <c r="F53" s="4">
        <f t="shared" si="0"/>
        <v>56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5"/>
      <c r="AE53" s="5"/>
      <c r="AF53"/>
      <c r="AJ53"/>
      <c r="AL53"/>
      <c r="AR53"/>
      <c r="AS53"/>
      <c r="AT53"/>
      <c r="AU53"/>
      <c r="AV53"/>
      <c r="AW53"/>
      <c r="AX53"/>
      <c r="BC53"/>
      <c r="BE53"/>
    </row>
    <row r="54" spans="1:57" x14ac:dyDescent="0.25">
      <c r="A54" s="10"/>
      <c r="B54" s="3" t="s">
        <v>55</v>
      </c>
      <c r="C54" s="10" t="s">
        <v>19</v>
      </c>
      <c r="D54" s="7">
        <v>6</v>
      </c>
      <c r="E54" s="10"/>
      <c r="F54" s="4">
        <f t="shared" si="0"/>
        <v>6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5"/>
      <c r="AE54" s="5"/>
      <c r="AF54"/>
      <c r="AJ54"/>
      <c r="AL54"/>
      <c r="AR54"/>
      <c r="AS54"/>
      <c r="AT54"/>
      <c r="AU54"/>
      <c r="AV54"/>
      <c r="AW54"/>
      <c r="AX54"/>
      <c r="BC54"/>
      <c r="BE54"/>
    </row>
    <row r="55" spans="1:57" x14ac:dyDescent="0.25">
      <c r="A55" s="3"/>
      <c r="B55" s="3" t="s">
        <v>78</v>
      </c>
      <c r="C55" s="3" t="s">
        <v>20</v>
      </c>
      <c r="D55" s="7">
        <f>6+8+4+4+4+2</f>
        <v>28</v>
      </c>
      <c r="E55" s="2" t="s">
        <v>83</v>
      </c>
      <c r="F55" s="4">
        <f t="shared" si="0"/>
        <v>14</v>
      </c>
      <c r="G55" s="4"/>
      <c r="H55" s="4"/>
      <c r="I55" s="4">
        <v>14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5"/>
      <c r="AE55" s="5"/>
      <c r="AF55"/>
      <c r="AJ55"/>
      <c r="AL55"/>
      <c r="AR55"/>
      <c r="AS55"/>
      <c r="AT55"/>
      <c r="AU55"/>
      <c r="AV55"/>
      <c r="AW55"/>
      <c r="AX55"/>
      <c r="BC55"/>
      <c r="BE55"/>
    </row>
    <row r="56" spans="1:57" x14ac:dyDescent="0.25">
      <c r="A56" s="3"/>
      <c r="B56" s="3" t="s">
        <v>79</v>
      </c>
      <c r="C56" s="3" t="s">
        <v>20</v>
      </c>
      <c r="D56" s="7">
        <f>10+10+14+8+12+3</f>
        <v>57</v>
      </c>
      <c r="E56" s="2" t="s">
        <v>82</v>
      </c>
      <c r="F56" s="4">
        <f t="shared" ref="F56:F69" si="1">D56-G55-H56-J56-L56-M56-N56-O56-P56-W56-X56-Y56-Z56-AC56-AE56-AA56-AD56-AB56-I56-Q56-R56-K56-S56-T56-U56-V56</f>
        <v>17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>
        <v>6</v>
      </c>
      <c r="R56" s="4"/>
      <c r="S56" s="4"/>
      <c r="T56" s="4"/>
      <c r="U56" s="4"/>
      <c r="V56" s="4"/>
      <c r="W56" s="4"/>
      <c r="X56" s="4"/>
      <c r="Y56" s="4"/>
      <c r="Z56" s="4"/>
      <c r="AA56" s="4">
        <v>14</v>
      </c>
      <c r="AB56" s="4"/>
      <c r="AC56" s="4"/>
      <c r="AD56" s="5"/>
      <c r="AE56" s="5">
        <f>10+10</f>
        <v>20</v>
      </c>
      <c r="AF56"/>
      <c r="AJ56"/>
      <c r="AL56"/>
      <c r="AR56"/>
      <c r="AS56"/>
      <c r="AT56"/>
      <c r="AU56"/>
      <c r="AV56"/>
      <c r="AW56"/>
      <c r="AX56"/>
      <c r="BC56"/>
      <c r="BE56"/>
    </row>
    <row r="57" spans="1:57" x14ac:dyDescent="0.25">
      <c r="A57" s="3"/>
      <c r="B57" s="3" t="s">
        <v>80</v>
      </c>
      <c r="C57" s="3" t="s">
        <v>20</v>
      </c>
      <c r="D57" s="7">
        <f>12+6+4+6+3</f>
        <v>31</v>
      </c>
      <c r="E57" s="2" t="s">
        <v>81</v>
      </c>
      <c r="F57" s="4">
        <f t="shared" si="1"/>
        <v>14</v>
      </c>
      <c r="G57" s="4"/>
      <c r="H57" s="4"/>
      <c r="I57" s="4">
        <v>6</v>
      </c>
      <c r="J57" s="4"/>
      <c r="K57" s="4"/>
      <c r="L57" s="4"/>
      <c r="M57" s="4"/>
      <c r="N57" s="4"/>
      <c r="O57" s="4"/>
      <c r="P57" s="4"/>
      <c r="Q57" s="4">
        <v>5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5"/>
      <c r="AE57" s="5">
        <v>6</v>
      </c>
      <c r="AF57"/>
      <c r="AJ57"/>
      <c r="AL57"/>
      <c r="AR57"/>
      <c r="AS57"/>
      <c r="AT57"/>
      <c r="AU57"/>
      <c r="AV57"/>
      <c r="AW57"/>
      <c r="AX57"/>
      <c r="BC57"/>
      <c r="BE57"/>
    </row>
    <row r="58" spans="1:57" x14ac:dyDescent="0.25">
      <c r="A58" s="10"/>
      <c r="B58" s="3" t="s">
        <v>53</v>
      </c>
      <c r="C58" s="3" t="s">
        <v>20</v>
      </c>
      <c r="D58" s="7">
        <v>45</v>
      </c>
      <c r="E58" s="10"/>
      <c r="F58" s="4">
        <f t="shared" si="1"/>
        <v>45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5"/>
      <c r="AE58" s="5"/>
      <c r="AF58"/>
      <c r="AJ58"/>
      <c r="AL58"/>
      <c r="AR58"/>
      <c r="AS58"/>
      <c r="AT58"/>
      <c r="AU58"/>
      <c r="AV58"/>
      <c r="AW58"/>
      <c r="AX58"/>
      <c r="BC58"/>
      <c r="BE58"/>
    </row>
    <row r="59" spans="1:57" x14ac:dyDescent="0.25">
      <c r="A59" s="3"/>
      <c r="B59" s="3" t="s">
        <v>14</v>
      </c>
      <c r="C59" s="3" t="s">
        <v>20</v>
      </c>
      <c r="D59" s="7"/>
      <c r="E59" s="2"/>
      <c r="F59" s="4">
        <f t="shared" si="1"/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5"/>
      <c r="AE59" s="5"/>
      <c r="AF59"/>
      <c r="AJ59"/>
      <c r="AL59"/>
      <c r="AR59"/>
      <c r="AS59"/>
      <c r="AT59"/>
      <c r="AU59"/>
      <c r="AV59"/>
      <c r="AW59"/>
      <c r="AX59"/>
      <c r="BC59"/>
      <c r="BE59"/>
    </row>
    <row r="60" spans="1:57" x14ac:dyDescent="0.25">
      <c r="A60" s="3"/>
      <c r="B60" s="3" t="s">
        <v>15</v>
      </c>
      <c r="C60" s="3" t="s">
        <v>20</v>
      </c>
      <c r="D60" s="7">
        <v>18</v>
      </c>
      <c r="E60" s="2"/>
      <c r="F60" s="4">
        <f t="shared" si="1"/>
        <v>0</v>
      </c>
      <c r="G60" s="4"/>
      <c r="H60" s="4"/>
      <c r="I60" s="4"/>
      <c r="J60" s="4"/>
      <c r="K60" s="4"/>
      <c r="L60" s="4"/>
      <c r="M60" s="4"/>
      <c r="N60" s="4"/>
      <c r="O60" s="4"/>
      <c r="P60" s="4">
        <v>18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5"/>
      <c r="AE60" s="5"/>
      <c r="AF60"/>
      <c r="AJ60"/>
      <c r="AL60"/>
      <c r="AR60"/>
      <c r="AS60"/>
      <c r="AT60"/>
      <c r="AU60"/>
      <c r="AV60"/>
      <c r="AW60"/>
      <c r="AX60"/>
      <c r="BC60"/>
      <c r="BE60"/>
    </row>
    <row r="61" spans="1:57" x14ac:dyDescent="0.25">
      <c r="A61" s="3"/>
      <c r="B61" s="3" t="s">
        <v>16</v>
      </c>
      <c r="C61" s="3" t="s">
        <v>20</v>
      </c>
      <c r="D61" s="7">
        <v>30</v>
      </c>
      <c r="E61" s="2"/>
      <c r="F61" s="4">
        <f t="shared" si="1"/>
        <v>30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5"/>
      <c r="AE61" s="5"/>
      <c r="AF61"/>
      <c r="AJ61"/>
      <c r="AL61"/>
      <c r="AR61"/>
      <c r="AS61"/>
      <c r="AT61"/>
      <c r="AU61"/>
      <c r="AV61"/>
      <c r="AW61"/>
      <c r="AX61"/>
      <c r="BC61"/>
      <c r="BE61"/>
    </row>
    <row r="62" spans="1:57" x14ac:dyDescent="0.25">
      <c r="A62" s="10"/>
      <c r="B62" s="3" t="s">
        <v>33</v>
      </c>
      <c r="C62" s="3" t="s">
        <v>20</v>
      </c>
      <c r="D62" s="7">
        <f>115+95</f>
        <v>210</v>
      </c>
      <c r="E62" s="10"/>
      <c r="F62" s="4">
        <f t="shared" si="1"/>
        <v>95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>
        <v>115</v>
      </c>
      <c r="AB62" s="4"/>
      <c r="AC62" s="4"/>
      <c r="AD62" s="5"/>
      <c r="AE62" s="5"/>
      <c r="AF62"/>
      <c r="AJ62"/>
      <c r="AL62"/>
      <c r="AR62"/>
      <c r="AS62"/>
      <c r="AT62"/>
      <c r="AU62"/>
      <c r="AV62"/>
      <c r="AW62"/>
      <c r="AX62"/>
      <c r="BC62"/>
      <c r="BE62"/>
    </row>
    <row r="63" spans="1:57" x14ac:dyDescent="0.25">
      <c r="A63" s="10"/>
      <c r="B63" s="3" t="s">
        <v>54</v>
      </c>
      <c r="C63" s="3" t="s">
        <v>20</v>
      </c>
      <c r="D63" s="7">
        <v>50</v>
      </c>
      <c r="E63" s="10"/>
      <c r="F63" s="4">
        <f t="shared" si="1"/>
        <v>50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5"/>
      <c r="AE63" s="5"/>
      <c r="AF63"/>
      <c r="AJ63"/>
      <c r="AL63"/>
      <c r="AR63"/>
      <c r="AS63"/>
      <c r="AT63"/>
      <c r="AU63"/>
      <c r="AV63"/>
      <c r="AW63"/>
      <c r="AX63"/>
      <c r="BC63"/>
      <c r="BE63"/>
    </row>
    <row r="64" spans="1:57" x14ac:dyDescent="0.25">
      <c r="A64" s="10"/>
      <c r="B64" s="3" t="s">
        <v>42</v>
      </c>
      <c r="C64" s="3" t="s">
        <v>20</v>
      </c>
      <c r="D64" s="7">
        <v>205</v>
      </c>
      <c r="E64" s="10"/>
      <c r="F64" s="4">
        <f t="shared" si="1"/>
        <v>115</v>
      </c>
      <c r="G64" s="4"/>
      <c r="H64" s="4"/>
      <c r="I64" s="4">
        <v>90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5"/>
      <c r="AE64" s="5"/>
      <c r="AF64"/>
      <c r="AJ64"/>
      <c r="AL64"/>
      <c r="AR64"/>
      <c r="AS64"/>
      <c r="AT64"/>
      <c r="AU64"/>
      <c r="AV64"/>
      <c r="AW64"/>
      <c r="AX64"/>
      <c r="BC64"/>
      <c r="BE64"/>
    </row>
    <row r="65" spans="1:57" x14ac:dyDescent="0.25">
      <c r="A65" s="3"/>
      <c r="B65" s="3" t="s">
        <v>29</v>
      </c>
      <c r="C65" s="3" t="s">
        <v>20</v>
      </c>
      <c r="D65" s="7">
        <v>310</v>
      </c>
      <c r="E65" s="10"/>
      <c r="F65" s="4">
        <f t="shared" si="1"/>
        <v>0</v>
      </c>
      <c r="G65" s="4"/>
      <c r="H65" s="4"/>
      <c r="I65" s="4"/>
      <c r="J65" s="4">
        <v>310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5"/>
      <c r="AE65" s="5"/>
      <c r="AF65"/>
      <c r="AJ65"/>
      <c r="AL65"/>
      <c r="AR65"/>
      <c r="AS65"/>
      <c r="AT65"/>
      <c r="AU65"/>
      <c r="AV65"/>
      <c r="AW65"/>
      <c r="AX65"/>
      <c r="BC65"/>
      <c r="BE65"/>
    </row>
    <row r="66" spans="1:57" x14ac:dyDescent="0.25">
      <c r="A66" s="3"/>
      <c r="B66" s="3" t="s">
        <v>43</v>
      </c>
      <c r="C66" s="3" t="s">
        <v>20</v>
      </c>
      <c r="D66" s="7">
        <f>756+45</f>
        <v>801</v>
      </c>
      <c r="E66" s="10"/>
      <c r="F66" s="4">
        <f t="shared" si="1"/>
        <v>0</v>
      </c>
      <c r="G66" s="4"/>
      <c r="H66" s="4"/>
      <c r="I66" s="4">
        <v>45</v>
      </c>
      <c r="J66" s="4">
        <v>756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5"/>
      <c r="AE66" s="5"/>
      <c r="AF66"/>
      <c r="AJ66"/>
      <c r="AL66"/>
      <c r="AR66"/>
      <c r="AS66"/>
      <c r="AT66"/>
      <c r="AU66"/>
      <c r="AV66"/>
      <c r="AW66"/>
      <c r="AX66"/>
      <c r="BC66"/>
      <c r="BE66"/>
    </row>
    <row r="67" spans="1:57" x14ac:dyDescent="0.25">
      <c r="A67" s="10"/>
      <c r="B67" s="3" t="s">
        <v>52</v>
      </c>
      <c r="C67" s="3" t="s">
        <v>20</v>
      </c>
      <c r="D67" s="7">
        <f>300+66+234+500</f>
        <v>1100</v>
      </c>
      <c r="E67" s="10"/>
      <c r="F67" s="4">
        <f t="shared" si="1"/>
        <v>0</v>
      </c>
      <c r="G67" s="4"/>
      <c r="H67" s="4"/>
      <c r="I67" s="4"/>
      <c r="J67" s="4"/>
      <c r="K67" s="4"/>
      <c r="L67" s="4"/>
      <c r="M67" s="4">
        <f>300+150+150+500</f>
        <v>1100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5"/>
      <c r="AE67" s="5"/>
      <c r="AF67"/>
      <c r="AJ67"/>
      <c r="AL67"/>
      <c r="AR67"/>
      <c r="AS67"/>
      <c r="AT67"/>
      <c r="AU67"/>
      <c r="AV67"/>
      <c r="AW67"/>
      <c r="AX67"/>
      <c r="BC67"/>
      <c r="BE67"/>
    </row>
    <row r="68" spans="1:57" x14ac:dyDescent="0.25">
      <c r="A68" s="10"/>
      <c r="B68" s="3" t="s">
        <v>51</v>
      </c>
      <c r="C68" s="3" t="s">
        <v>20</v>
      </c>
      <c r="D68" s="7">
        <f>100+50-50</f>
        <v>100</v>
      </c>
      <c r="E68" s="10"/>
      <c r="F68" s="4">
        <f t="shared" si="1"/>
        <v>0</v>
      </c>
      <c r="G68" s="4"/>
      <c r="H68" s="4"/>
      <c r="I68" s="4"/>
      <c r="J68" s="4"/>
      <c r="K68" s="4"/>
      <c r="L68" s="4"/>
      <c r="M68" s="4">
        <v>100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5"/>
      <c r="AE68" s="5"/>
      <c r="AF68"/>
      <c r="AJ68"/>
      <c r="AL68"/>
      <c r="AR68"/>
      <c r="AS68"/>
      <c r="AT68"/>
      <c r="AU68"/>
      <c r="AV68"/>
      <c r="AW68"/>
      <c r="AX68"/>
      <c r="BC68"/>
      <c r="BE68"/>
    </row>
    <row r="69" spans="1:57" x14ac:dyDescent="0.25">
      <c r="A69" s="10"/>
      <c r="B69" s="3" t="s">
        <v>47</v>
      </c>
      <c r="C69" s="3" t="s">
        <v>20</v>
      </c>
      <c r="D69" s="7">
        <f>50+20+100+28+100-128+120+60</f>
        <v>350</v>
      </c>
      <c r="E69" s="10"/>
      <c r="F69" s="4">
        <f t="shared" si="1"/>
        <v>0</v>
      </c>
      <c r="G69" s="4"/>
      <c r="H69" s="4"/>
      <c r="I69" s="4"/>
      <c r="J69" s="4"/>
      <c r="K69" s="4"/>
      <c r="L69" s="4"/>
      <c r="M69" s="4">
        <v>20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>
        <f>50+100+100+80</f>
        <v>330</v>
      </c>
      <c r="AC69" s="4"/>
      <c r="AD69" s="5"/>
      <c r="AE69" s="5"/>
      <c r="AF69"/>
      <c r="AJ69"/>
      <c r="AL69"/>
      <c r="AR69"/>
      <c r="AS69"/>
      <c r="AT69"/>
      <c r="AU69"/>
      <c r="AV69"/>
      <c r="AW69"/>
      <c r="AX69"/>
      <c r="BC69"/>
      <c r="BE69"/>
    </row>
    <row r="70" spans="1:57" ht="15" x14ac:dyDescent="0.25">
      <c r="B70"/>
      <c r="D70"/>
      <c r="E70"/>
      <c r="F70"/>
      <c r="K70"/>
      <c r="M70"/>
      <c r="S70"/>
      <c r="T70"/>
      <c r="U70"/>
      <c r="V70"/>
      <c r="W70"/>
      <c r="X70"/>
      <c r="AC70"/>
      <c r="AD70"/>
      <c r="AF70"/>
      <c r="AJ70"/>
      <c r="AL70"/>
      <c r="AR70"/>
      <c r="AS70"/>
      <c r="AT70"/>
      <c r="AU70"/>
      <c r="AV70"/>
      <c r="AW70"/>
      <c r="AX70"/>
      <c r="BC70"/>
      <c r="BE70"/>
    </row>
    <row r="71" spans="1:57" ht="15" x14ac:dyDescent="0.25">
      <c r="B71"/>
      <c r="D71"/>
      <c r="E71"/>
      <c r="F71"/>
      <c r="K71"/>
      <c r="M71"/>
      <c r="S71"/>
      <c r="T71"/>
      <c r="U71"/>
      <c r="V71"/>
      <c r="W71"/>
      <c r="X71"/>
      <c r="AC71"/>
      <c r="AD71"/>
      <c r="AF71"/>
      <c r="AJ71"/>
      <c r="AL71"/>
      <c r="AR71"/>
      <c r="AS71"/>
      <c r="AT71"/>
      <c r="AU71"/>
      <c r="AV71"/>
      <c r="AW71"/>
      <c r="AX71"/>
      <c r="BC71"/>
      <c r="BE71"/>
    </row>
    <row r="72" spans="1:57" ht="15" x14ac:dyDescent="0.25">
      <c r="B72"/>
      <c r="D72"/>
      <c r="E72"/>
      <c r="F72"/>
      <c r="K72"/>
      <c r="M72"/>
      <c r="S72"/>
      <c r="T72"/>
      <c r="U72"/>
      <c r="V72"/>
      <c r="W72"/>
      <c r="X72"/>
      <c r="AC72"/>
      <c r="AD72"/>
      <c r="AF72"/>
      <c r="AJ72"/>
      <c r="AL72"/>
      <c r="AR72"/>
      <c r="AS72"/>
      <c r="AT72"/>
      <c r="AU72"/>
      <c r="AV72"/>
      <c r="AW72"/>
      <c r="AX72"/>
      <c r="BC72"/>
      <c r="BE72"/>
    </row>
    <row r="73" spans="1:57" ht="15" x14ac:dyDescent="0.25">
      <c r="B73"/>
      <c r="D73"/>
      <c r="E73"/>
      <c r="F73"/>
      <c r="K73"/>
      <c r="M73"/>
      <c r="S73"/>
      <c r="T73"/>
      <c r="U73"/>
      <c r="V73"/>
      <c r="W73"/>
      <c r="X73"/>
      <c r="AC73"/>
      <c r="AD73"/>
      <c r="AF73"/>
      <c r="AJ73"/>
      <c r="AL73"/>
      <c r="AR73"/>
      <c r="AS73"/>
      <c r="AT73"/>
      <c r="AU73"/>
      <c r="AV73"/>
      <c r="AW73"/>
      <c r="AX73"/>
      <c r="BC73"/>
      <c r="BE73"/>
    </row>
    <row r="74" spans="1:57" ht="15" x14ac:dyDescent="0.25">
      <c r="B74"/>
      <c r="D74"/>
      <c r="E74"/>
      <c r="F74"/>
      <c r="K74"/>
      <c r="M74"/>
      <c r="S74"/>
      <c r="T74"/>
      <c r="U74"/>
      <c r="V74"/>
      <c r="W74"/>
      <c r="X74"/>
      <c r="AC74"/>
      <c r="AD74"/>
      <c r="AF74"/>
      <c r="AJ74"/>
      <c r="AL74"/>
      <c r="AR74"/>
      <c r="AS74"/>
      <c r="AT74"/>
      <c r="AU74"/>
      <c r="AV74"/>
      <c r="AW74"/>
      <c r="AX74"/>
      <c r="BC74"/>
      <c r="BE74"/>
    </row>
    <row r="75" spans="1:57" ht="15" x14ac:dyDescent="0.25">
      <c r="B75"/>
      <c r="D75"/>
      <c r="E75"/>
      <c r="F75"/>
      <c r="K75"/>
      <c r="M75"/>
      <c r="S75"/>
      <c r="T75"/>
      <c r="U75"/>
      <c r="V75"/>
      <c r="W75"/>
      <c r="X75"/>
      <c r="AC75"/>
      <c r="AD75"/>
      <c r="AF75"/>
      <c r="AJ75"/>
      <c r="AL75"/>
      <c r="AR75"/>
      <c r="AS75"/>
      <c r="AT75"/>
      <c r="AU75"/>
      <c r="AV75"/>
      <c r="AW75"/>
      <c r="AX75"/>
      <c r="BC75"/>
      <c r="BE75"/>
    </row>
    <row r="76" spans="1:57" ht="15" x14ac:dyDescent="0.25">
      <c r="B76"/>
      <c r="D76"/>
      <c r="E76"/>
      <c r="F76"/>
      <c r="K76"/>
      <c r="M76"/>
      <c r="S76"/>
      <c r="T76"/>
      <c r="U76"/>
      <c r="V76"/>
      <c r="W76"/>
      <c r="X76"/>
      <c r="AC76"/>
      <c r="AD76"/>
      <c r="AF76"/>
      <c r="AJ76"/>
      <c r="AL76"/>
      <c r="AR76"/>
      <c r="AS76"/>
      <c r="AT76"/>
      <c r="AU76"/>
      <c r="AV76"/>
      <c r="AW76"/>
      <c r="AX76"/>
      <c r="BC76"/>
      <c r="BE76"/>
    </row>
    <row r="77" spans="1:57" ht="15" x14ac:dyDescent="0.25">
      <c r="B77"/>
      <c r="D77"/>
      <c r="E77"/>
      <c r="F77"/>
      <c r="K77"/>
      <c r="M77"/>
      <c r="S77"/>
      <c r="T77"/>
      <c r="U77"/>
      <c r="V77"/>
      <c r="W77"/>
      <c r="X77"/>
      <c r="AC77"/>
      <c r="AD77"/>
      <c r="AF77"/>
      <c r="AJ77"/>
      <c r="AL77"/>
      <c r="AR77"/>
      <c r="AS77"/>
      <c r="AT77"/>
      <c r="AU77"/>
      <c r="AV77"/>
      <c r="AW77"/>
      <c r="AX77"/>
      <c r="BC77"/>
      <c r="BE77"/>
    </row>
    <row r="78" spans="1:57" ht="15" x14ac:dyDescent="0.25">
      <c r="B78"/>
      <c r="D78"/>
      <c r="E78"/>
      <c r="F78"/>
      <c r="K78"/>
      <c r="M78"/>
      <c r="S78"/>
      <c r="T78"/>
      <c r="U78"/>
      <c r="V78"/>
      <c r="W78"/>
      <c r="X78"/>
      <c r="AC78"/>
      <c r="AD78"/>
      <c r="AF78"/>
      <c r="AJ78"/>
      <c r="AL78"/>
      <c r="AR78"/>
      <c r="AS78"/>
      <c r="AT78"/>
      <c r="AU78"/>
      <c r="AV78"/>
      <c r="AW78"/>
      <c r="AX78"/>
      <c r="BC78"/>
      <c r="BE78"/>
    </row>
    <row r="79" spans="1:57" ht="15" x14ac:dyDescent="0.25">
      <c r="B79"/>
      <c r="D79"/>
      <c r="E79"/>
      <c r="F79"/>
      <c r="K79"/>
      <c r="M79"/>
      <c r="S79"/>
      <c r="T79"/>
      <c r="U79"/>
      <c r="V79"/>
      <c r="W79"/>
      <c r="X79"/>
      <c r="AC79"/>
      <c r="AD79"/>
      <c r="AF79"/>
      <c r="AJ79"/>
      <c r="AL79"/>
      <c r="AR79"/>
      <c r="AS79"/>
      <c r="AT79"/>
      <c r="AU79"/>
      <c r="AV79"/>
      <c r="AW79"/>
      <c r="AX79"/>
      <c r="BC79"/>
      <c r="BE79"/>
    </row>
    <row r="80" spans="1:57" ht="15" x14ac:dyDescent="0.25">
      <c r="B80"/>
      <c r="D80"/>
      <c r="E80"/>
      <c r="F80"/>
      <c r="K80"/>
      <c r="M80"/>
      <c r="S80"/>
      <c r="T80"/>
      <c r="U80"/>
      <c r="V80"/>
      <c r="W80"/>
      <c r="X80"/>
      <c r="AC80"/>
      <c r="AD80"/>
      <c r="AF80"/>
      <c r="AJ80"/>
      <c r="AL80"/>
      <c r="AR80"/>
      <c r="AS80"/>
      <c r="AT80"/>
      <c r="AU80"/>
      <c r="AV80"/>
      <c r="AW80"/>
      <c r="AX80"/>
      <c r="BC80"/>
      <c r="BE80"/>
    </row>
    <row r="81" spans="2:57" ht="15" x14ac:dyDescent="0.25">
      <c r="B81"/>
      <c r="D81"/>
      <c r="E81"/>
      <c r="F81"/>
      <c r="K81"/>
      <c r="M81"/>
      <c r="S81"/>
      <c r="T81"/>
      <c r="U81"/>
      <c r="V81"/>
      <c r="W81"/>
      <c r="X81"/>
      <c r="AC81"/>
      <c r="AD81"/>
      <c r="AF81"/>
      <c r="AJ81"/>
      <c r="AL81"/>
      <c r="AR81"/>
      <c r="AS81"/>
      <c r="AT81"/>
      <c r="AU81"/>
      <c r="AV81"/>
      <c r="AW81"/>
      <c r="AX81"/>
      <c r="BC81"/>
      <c r="BE81"/>
    </row>
    <row r="82" spans="2:57" ht="15" x14ac:dyDescent="0.25">
      <c r="B82"/>
      <c r="D82"/>
      <c r="E82"/>
      <c r="F82"/>
      <c r="K82"/>
      <c r="M82"/>
      <c r="S82"/>
      <c r="T82"/>
      <c r="U82"/>
      <c r="V82"/>
      <c r="W82"/>
      <c r="X82"/>
      <c r="AC82"/>
      <c r="AD82"/>
      <c r="AF82"/>
      <c r="AJ82"/>
      <c r="AL82"/>
      <c r="AR82"/>
      <c r="AS82"/>
      <c r="AT82"/>
      <c r="AU82"/>
      <c r="AV82"/>
      <c r="AW82"/>
      <c r="AX82"/>
      <c r="BC82"/>
      <c r="BE82"/>
    </row>
    <row r="83" spans="2:57" ht="15" x14ac:dyDescent="0.25">
      <c r="B83"/>
      <c r="D83"/>
      <c r="E83"/>
      <c r="F83"/>
      <c r="K83"/>
      <c r="M83"/>
      <c r="S83"/>
      <c r="T83"/>
      <c r="U83"/>
      <c r="V83"/>
      <c r="W83"/>
      <c r="X83"/>
      <c r="AC83"/>
      <c r="AD83"/>
      <c r="AF83"/>
      <c r="AJ83"/>
      <c r="AL83"/>
      <c r="AR83"/>
      <c r="AS83"/>
      <c r="AT83"/>
      <c r="AU83"/>
      <c r="AV83"/>
      <c r="AW83"/>
      <c r="AX83"/>
      <c r="BC83"/>
      <c r="BE83"/>
    </row>
    <row r="84" spans="2:57" ht="15" x14ac:dyDescent="0.25">
      <c r="B84"/>
      <c r="D84"/>
      <c r="E84"/>
      <c r="F84"/>
      <c r="K84"/>
      <c r="M84"/>
      <c r="S84"/>
      <c r="T84"/>
      <c r="U84"/>
      <c r="V84"/>
      <c r="W84"/>
      <c r="X84"/>
      <c r="AC84"/>
      <c r="AD84"/>
      <c r="AF84"/>
      <c r="AJ84"/>
      <c r="AL84"/>
      <c r="AR84"/>
      <c r="AS84"/>
      <c r="AT84"/>
      <c r="AU84"/>
      <c r="AV84"/>
      <c r="AW84"/>
      <c r="AX84"/>
      <c r="BC84"/>
      <c r="BE84"/>
    </row>
    <row r="85" spans="2:57" ht="15" x14ac:dyDescent="0.25">
      <c r="B85"/>
      <c r="D85"/>
      <c r="E85"/>
      <c r="F85"/>
      <c r="K85"/>
      <c r="M85"/>
      <c r="S85"/>
      <c r="T85"/>
      <c r="U85"/>
      <c r="V85"/>
      <c r="W85"/>
      <c r="X85"/>
      <c r="AC85"/>
      <c r="AD85"/>
      <c r="AF85"/>
      <c r="AJ85"/>
      <c r="AL85"/>
      <c r="AR85"/>
      <c r="AS85"/>
      <c r="AT85"/>
      <c r="AU85"/>
      <c r="AV85"/>
      <c r="AW85"/>
      <c r="AX85"/>
      <c r="BC85"/>
      <c r="BE85"/>
    </row>
    <row r="86" spans="2:57" ht="15" x14ac:dyDescent="0.25">
      <c r="B86"/>
      <c r="D86"/>
      <c r="E86"/>
      <c r="F86"/>
      <c r="K86"/>
      <c r="M86"/>
      <c r="S86"/>
      <c r="T86"/>
      <c r="U86"/>
      <c r="V86"/>
      <c r="W86"/>
      <c r="X86"/>
      <c r="AC86"/>
      <c r="AD86"/>
      <c r="AF86"/>
      <c r="AJ86"/>
      <c r="AL86"/>
      <c r="AR86"/>
      <c r="AS86"/>
      <c r="AT86"/>
      <c r="AU86"/>
      <c r="AV86"/>
      <c r="AW86"/>
      <c r="AX86"/>
      <c r="BC86"/>
      <c r="BE86"/>
    </row>
    <row r="87" spans="2:57" ht="15" x14ac:dyDescent="0.25">
      <c r="B87"/>
      <c r="D87"/>
      <c r="E87"/>
      <c r="F87"/>
      <c r="K87"/>
      <c r="M87"/>
      <c r="S87"/>
      <c r="T87"/>
      <c r="U87"/>
      <c r="V87"/>
      <c r="W87"/>
      <c r="X87"/>
      <c r="AC87"/>
      <c r="AD87"/>
      <c r="AF87"/>
      <c r="AJ87"/>
      <c r="AL87"/>
      <c r="AR87"/>
      <c r="AS87"/>
      <c r="AT87"/>
      <c r="AU87"/>
      <c r="AV87"/>
      <c r="AW87"/>
      <c r="AX87"/>
      <c r="BC87"/>
      <c r="BE87"/>
    </row>
    <row r="88" spans="2:57" ht="15" x14ac:dyDescent="0.25">
      <c r="B88"/>
      <c r="D88"/>
      <c r="E88"/>
      <c r="F88"/>
      <c r="K88"/>
      <c r="M88"/>
      <c r="S88"/>
      <c r="T88"/>
      <c r="U88"/>
      <c r="V88"/>
      <c r="W88"/>
      <c r="X88"/>
      <c r="AC88"/>
      <c r="AD88"/>
      <c r="AF88"/>
      <c r="AJ88"/>
      <c r="AL88"/>
      <c r="AR88"/>
      <c r="AS88"/>
      <c r="AT88"/>
      <c r="AU88"/>
      <c r="AV88"/>
      <c r="AW88"/>
      <c r="AX88"/>
      <c r="BC88"/>
      <c r="BE88"/>
    </row>
    <row r="89" spans="2:57" ht="15" x14ac:dyDescent="0.25">
      <c r="B89"/>
      <c r="D89"/>
      <c r="E89"/>
      <c r="F89"/>
      <c r="K89"/>
      <c r="M89"/>
      <c r="S89"/>
      <c r="T89"/>
      <c r="U89"/>
      <c r="V89"/>
      <c r="W89"/>
      <c r="X89"/>
      <c r="AC89"/>
      <c r="AD89"/>
      <c r="AF89"/>
      <c r="AJ89"/>
      <c r="AL89"/>
      <c r="AR89"/>
      <c r="AS89"/>
      <c r="AT89"/>
      <c r="AU89"/>
      <c r="AV89"/>
      <c r="AW89"/>
      <c r="AX89"/>
      <c r="BC89"/>
      <c r="BE89"/>
    </row>
    <row r="90" spans="2:57" ht="15" x14ac:dyDescent="0.25">
      <c r="B90"/>
      <c r="D90"/>
      <c r="E90"/>
      <c r="F90"/>
      <c r="K90"/>
      <c r="M90"/>
      <c r="S90"/>
      <c r="T90"/>
      <c r="U90"/>
      <c r="V90"/>
      <c r="W90"/>
      <c r="X90"/>
      <c r="AC90"/>
      <c r="AD90"/>
      <c r="AF90"/>
      <c r="AJ90"/>
      <c r="AL90"/>
      <c r="AR90"/>
      <c r="AS90"/>
      <c r="AT90"/>
      <c r="AU90"/>
      <c r="AV90"/>
      <c r="AW90"/>
      <c r="AX90"/>
      <c r="BC90"/>
      <c r="BE90"/>
    </row>
    <row r="91" spans="2:57" ht="15" x14ac:dyDescent="0.25">
      <c r="B91"/>
      <c r="D91"/>
      <c r="E91"/>
      <c r="F91"/>
      <c r="K91"/>
      <c r="M91"/>
      <c r="S91"/>
      <c r="T91"/>
      <c r="U91"/>
      <c r="V91"/>
      <c r="W91"/>
      <c r="X91"/>
      <c r="AC91"/>
      <c r="AD91"/>
      <c r="AF91"/>
      <c r="AJ91"/>
      <c r="AL91"/>
      <c r="AR91"/>
      <c r="AS91"/>
      <c r="AT91"/>
      <c r="AU91"/>
      <c r="AV91"/>
      <c r="AW91"/>
      <c r="AX91"/>
      <c r="BC91"/>
      <c r="BE91"/>
    </row>
    <row r="92" spans="2:57" ht="15" x14ac:dyDescent="0.25">
      <c r="B92"/>
      <c r="D92"/>
      <c r="E92"/>
      <c r="F92"/>
      <c r="K92"/>
      <c r="M92"/>
      <c r="S92"/>
      <c r="T92"/>
      <c r="U92"/>
      <c r="V92"/>
      <c r="W92"/>
      <c r="X92"/>
      <c r="AC92"/>
      <c r="AD92"/>
      <c r="AF92"/>
      <c r="AJ92"/>
      <c r="AL92"/>
      <c r="AR92"/>
      <c r="AS92"/>
      <c r="AT92"/>
      <c r="AU92"/>
      <c r="AV92"/>
      <c r="AW92"/>
      <c r="AX92"/>
      <c r="BC92"/>
      <c r="BE92"/>
    </row>
    <row r="93" spans="2:57" ht="15" x14ac:dyDescent="0.25">
      <c r="B93"/>
      <c r="D93"/>
      <c r="E93"/>
      <c r="F93"/>
      <c r="K93"/>
      <c r="M93"/>
      <c r="S93"/>
      <c r="T93"/>
      <c r="U93"/>
      <c r="V93"/>
      <c r="W93"/>
      <c r="X93"/>
      <c r="AC93"/>
      <c r="AD93"/>
      <c r="AF93"/>
      <c r="AJ93"/>
      <c r="AL93"/>
      <c r="AR93"/>
      <c r="AS93"/>
      <c r="AT93"/>
      <c r="AU93"/>
      <c r="AV93"/>
      <c r="AW93"/>
      <c r="AX93"/>
      <c r="BC93"/>
      <c r="BE93"/>
    </row>
    <row r="94" spans="2:57" ht="15" x14ac:dyDescent="0.25">
      <c r="B94"/>
      <c r="D94"/>
      <c r="E94"/>
      <c r="F94"/>
      <c r="K94"/>
      <c r="M94"/>
      <c r="S94"/>
      <c r="T94"/>
      <c r="U94"/>
      <c r="V94"/>
      <c r="W94"/>
      <c r="X94"/>
      <c r="AC94"/>
      <c r="AD94"/>
      <c r="AF94"/>
      <c r="AJ94"/>
      <c r="AL94"/>
      <c r="AR94"/>
      <c r="AS94"/>
      <c r="AT94"/>
      <c r="AU94"/>
      <c r="AV94"/>
      <c r="AW94"/>
      <c r="AX94"/>
      <c r="BC94"/>
      <c r="BE94"/>
    </row>
    <row r="95" spans="2:57" ht="15" x14ac:dyDescent="0.25">
      <c r="B95"/>
      <c r="D95"/>
      <c r="E95"/>
      <c r="F95"/>
      <c r="K95"/>
      <c r="M95"/>
      <c r="S95"/>
      <c r="T95"/>
      <c r="U95"/>
      <c r="V95"/>
      <c r="W95"/>
      <c r="X95"/>
      <c r="AC95"/>
      <c r="AD95"/>
      <c r="AF95"/>
      <c r="AJ95"/>
      <c r="AL95"/>
      <c r="AR95"/>
      <c r="AS95"/>
      <c r="AT95"/>
      <c r="AU95"/>
      <c r="AV95"/>
      <c r="AW95"/>
      <c r="AX95"/>
      <c r="BC95"/>
      <c r="BE95"/>
    </row>
    <row r="96" spans="2:57" ht="15" x14ac:dyDescent="0.25">
      <c r="B96"/>
      <c r="D96"/>
      <c r="E96"/>
      <c r="F96"/>
      <c r="K96"/>
      <c r="M96"/>
      <c r="S96"/>
      <c r="T96"/>
      <c r="U96"/>
      <c r="V96"/>
      <c r="W96"/>
      <c r="X96"/>
      <c r="AC96"/>
      <c r="AD96"/>
      <c r="AF96"/>
      <c r="AJ96"/>
      <c r="AL96"/>
      <c r="AR96"/>
      <c r="AS96"/>
      <c r="AT96"/>
      <c r="AU96"/>
      <c r="AV96"/>
      <c r="AW96"/>
      <c r="AX96"/>
      <c r="BC96"/>
      <c r="BE96"/>
    </row>
    <row r="97" spans="2:57" ht="15" x14ac:dyDescent="0.25">
      <c r="B97"/>
      <c r="D97"/>
      <c r="E97"/>
      <c r="F97"/>
      <c r="K97"/>
      <c r="M97"/>
      <c r="S97"/>
      <c r="T97"/>
      <c r="U97"/>
      <c r="V97"/>
      <c r="W97"/>
      <c r="X97"/>
      <c r="AC97"/>
      <c r="AD97"/>
      <c r="AF97"/>
      <c r="AJ97"/>
      <c r="AL97"/>
      <c r="AR97"/>
      <c r="AS97"/>
      <c r="AT97"/>
      <c r="AU97"/>
      <c r="AV97"/>
      <c r="AW97"/>
      <c r="AX97"/>
      <c r="BC97"/>
      <c r="BE97"/>
    </row>
    <row r="98" spans="2:57" ht="15" x14ac:dyDescent="0.25">
      <c r="B98"/>
      <c r="D98"/>
      <c r="E98"/>
      <c r="F98"/>
      <c r="K98"/>
      <c r="M98"/>
      <c r="S98"/>
      <c r="T98"/>
      <c r="U98"/>
      <c r="V98"/>
      <c r="W98"/>
      <c r="X98"/>
      <c r="AC98"/>
      <c r="AD98"/>
      <c r="AF98"/>
      <c r="AJ98"/>
      <c r="AL98"/>
      <c r="AR98"/>
      <c r="AS98"/>
      <c r="AT98"/>
      <c r="AU98"/>
      <c r="AV98"/>
      <c r="AW98"/>
      <c r="AX98"/>
      <c r="BC98"/>
      <c r="BE98"/>
    </row>
    <row r="99" spans="2:57" ht="15" x14ac:dyDescent="0.25">
      <c r="B99"/>
      <c r="D99"/>
      <c r="E99"/>
      <c r="F99"/>
      <c r="K99"/>
      <c r="M99"/>
      <c r="S99"/>
      <c r="T99"/>
      <c r="U99"/>
      <c r="V99"/>
      <c r="W99"/>
      <c r="X99"/>
      <c r="AC99"/>
      <c r="AD99"/>
      <c r="AF99"/>
      <c r="AJ99"/>
      <c r="AL99"/>
      <c r="AR99"/>
      <c r="AS99"/>
      <c r="AT99"/>
      <c r="AU99"/>
      <c r="AV99"/>
      <c r="AW99"/>
      <c r="AX99"/>
      <c r="BC99"/>
      <c r="BE99"/>
    </row>
    <row r="100" spans="2:57" ht="15" x14ac:dyDescent="0.25">
      <c r="B100"/>
      <c r="D100"/>
      <c r="E100"/>
      <c r="F100"/>
      <c r="K100"/>
      <c r="M100"/>
      <c r="S100"/>
      <c r="T100"/>
      <c r="U100"/>
      <c r="V100"/>
      <c r="W100"/>
      <c r="X100"/>
      <c r="AC100"/>
      <c r="AD100"/>
      <c r="AF100"/>
      <c r="AJ100"/>
      <c r="AL100"/>
      <c r="AR100"/>
      <c r="AS100"/>
      <c r="AT100"/>
      <c r="AU100"/>
      <c r="AV100"/>
      <c r="AW100"/>
      <c r="AX100"/>
      <c r="BC100"/>
      <c r="BE100"/>
    </row>
    <row r="101" spans="2:57" ht="15" x14ac:dyDescent="0.25">
      <c r="B101"/>
      <c r="D101"/>
      <c r="E101"/>
      <c r="F101"/>
      <c r="K101"/>
      <c r="M101"/>
      <c r="S101"/>
      <c r="T101"/>
      <c r="U101"/>
      <c r="V101"/>
      <c r="W101"/>
      <c r="X101"/>
      <c r="AC101"/>
      <c r="AD101"/>
      <c r="AF101"/>
      <c r="AJ101"/>
      <c r="AL101"/>
      <c r="AR101"/>
      <c r="AS101"/>
      <c r="AT101"/>
      <c r="AU101"/>
      <c r="AV101"/>
      <c r="AW101"/>
      <c r="AX101"/>
      <c r="BC101"/>
      <c r="BE101"/>
    </row>
    <row r="102" spans="2:57" ht="15" x14ac:dyDescent="0.25">
      <c r="B102"/>
      <c r="D102"/>
      <c r="E102"/>
      <c r="F102"/>
      <c r="K102"/>
      <c r="M102"/>
      <c r="S102"/>
      <c r="T102"/>
      <c r="U102"/>
      <c r="V102"/>
      <c r="W102"/>
      <c r="X102"/>
      <c r="AC102"/>
      <c r="AD102"/>
      <c r="AF102"/>
      <c r="AJ102"/>
      <c r="AL102"/>
      <c r="AR102"/>
      <c r="AS102"/>
      <c r="AT102"/>
      <c r="AU102"/>
      <c r="AV102"/>
      <c r="AW102"/>
      <c r="AX102"/>
      <c r="BC102"/>
      <c r="BE102"/>
    </row>
    <row r="103" spans="2:57" ht="15" x14ac:dyDescent="0.25">
      <c r="B103"/>
      <c r="D103"/>
      <c r="E103"/>
      <c r="F103"/>
      <c r="K103"/>
      <c r="M103"/>
      <c r="S103"/>
      <c r="T103"/>
      <c r="U103"/>
      <c r="V103"/>
      <c r="W103"/>
      <c r="X103"/>
      <c r="AC103"/>
      <c r="AD103"/>
      <c r="AF103"/>
      <c r="AJ103"/>
      <c r="AL103"/>
      <c r="AR103"/>
      <c r="AS103"/>
      <c r="AT103"/>
      <c r="AU103"/>
      <c r="AV103"/>
      <c r="AW103"/>
      <c r="AX103"/>
      <c r="BC103"/>
      <c r="BE103"/>
    </row>
    <row r="104" spans="2:57" ht="15" x14ac:dyDescent="0.25">
      <c r="B104"/>
      <c r="D104"/>
      <c r="E104"/>
      <c r="F104"/>
      <c r="K104"/>
      <c r="M104"/>
      <c r="S104"/>
      <c r="T104"/>
      <c r="U104"/>
      <c r="V104"/>
      <c r="W104"/>
      <c r="X104"/>
      <c r="AC104"/>
      <c r="AD104"/>
      <c r="AF104"/>
      <c r="AJ104"/>
      <c r="AL104"/>
      <c r="AR104"/>
      <c r="AS104"/>
      <c r="AT104"/>
      <c r="AU104"/>
      <c r="AV104"/>
      <c r="AW104"/>
      <c r="AX104"/>
      <c r="BC104"/>
      <c r="BE104"/>
    </row>
    <row r="105" spans="2:57" ht="15" x14ac:dyDescent="0.25">
      <c r="B105"/>
      <c r="D105"/>
      <c r="E105"/>
      <c r="F105"/>
      <c r="K105"/>
      <c r="M105"/>
      <c r="S105"/>
      <c r="T105"/>
      <c r="U105"/>
      <c r="V105"/>
      <c r="W105"/>
      <c r="X105"/>
      <c r="AC105"/>
      <c r="AD105"/>
      <c r="AF105"/>
      <c r="AJ105"/>
      <c r="AL105"/>
      <c r="AR105"/>
      <c r="AS105"/>
      <c r="AT105"/>
      <c r="AU105"/>
      <c r="AV105"/>
      <c r="AW105"/>
      <c r="AX105"/>
      <c r="BC105"/>
      <c r="BE105"/>
    </row>
    <row r="106" spans="2:57" ht="15" x14ac:dyDescent="0.25">
      <c r="B106"/>
      <c r="D106"/>
      <c r="E106"/>
      <c r="F106"/>
      <c r="K106"/>
      <c r="M106"/>
      <c r="S106"/>
      <c r="T106"/>
      <c r="U106"/>
      <c r="V106"/>
      <c r="W106"/>
      <c r="X106"/>
      <c r="AC106"/>
      <c r="AD106"/>
      <c r="AF106"/>
      <c r="AJ106"/>
      <c r="AL106"/>
      <c r="AR106"/>
      <c r="AS106"/>
      <c r="AT106"/>
      <c r="AU106"/>
      <c r="AV106"/>
      <c r="AW106"/>
      <c r="AX106"/>
      <c r="BC106"/>
      <c r="BE106"/>
    </row>
    <row r="107" spans="2:57" ht="15" x14ac:dyDescent="0.25">
      <c r="B107"/>
      <c r="D107"/>
      <c r="E107"/>
      <c r="F107"/>
      <c r="K107"/>
      <c r="M107"/>
      <c r="S107"/>
      <c r="T107"/>
      <c r="U107"/>
      <c r="V107"/>
      <c r="W107"/>
      <c r="X107"/>
      <c r="AC107"/>
      <c r="AD107"/>
      <c r="AF107"/>
      <c r="AJ107"/>
      <c r="AL107"/>
      <c r="AR107"/>
      <c r="AS107"/>
      <c r="AT107"/>
      <c r="AU107"/>
      <c r="AV107"/>
      <c r="AW107"/>
      <c r="AX107"/>
      <c r="BC107"/>
      <c r="BE107"/>
    </row>
    <row r="108" spans="2:57" ht="15" x14ac:dyDescent="0.25">
      <c r="B108"/>
      <c r="D108"/>
      <c r="E108"/>
      <c r="F108"/>
      <c r="K108"/>
      <c r="M108"/>
      <c r="S108"/>
      <c r="T108"/>
      <c r="U108"/>
      <c r="V108"/>
      <c r="W108"/>
      <c r="X108"/>
      <c r="AC108"/>
      <c r="AD108"/>
      <c r="AF108"/>
      <c r="AJ108"/>
      <c r="AL108"/>
      <c r="AR108"/>
      <c r="AS108"/>
      <c r="AT108"/>
      <c r="AU108"/>
      <c r="AV108"/>
      <c r="AW108"/>
      <c r="AX108"/>
      <c r="BC108"/>
      <c r="BE108"/>
    </row>
    <row r="109" spans="2:57" ht="15" x14ac:dyDescent="0.25">
      <c r="B109"/>
      <c r="D109"/>
      <c r="E109"/>
      <c r="F109"/>
      <c r="K109"/>
      <c r="M109"/>
      <c r="S109"/>
      <c r="T109"/>
      <c r="U109"/>
      <c r="V109"/>
      <c r="W109"/>
      <c r="X109"/>
      <c r="AC109"/>
      <c r="AD109"/>
      <c r="AF109"/>
      <c r="AJ109"/>
      <c r="AL109"/>
      <c r="AR109"/>
      <c r="AS109"/>
      <c r="AT109"/>
      <c r="AU109"/>
      <c r="AV109"/>
      <c r="AW109"/>
      <c r="AX109"/>
      <c r="BC109"/>
      <c r="BE109"/>
    </row>
    <row r="110" spans="2:57" ht="15" x14ac:dyDescent="0.25">
      <c r="B110"/>
      <c r="D110"/>
      <c r="E110"/>
      <c r="F110"/>
      <c r="K110"/>
      <c r="M110"/>
      <c r="S110"/>
      <c r="T110"/>
      <c r="U110"/>
      <c r="V110"/>
      <c r="W110"/>
      <c r="X110"/>
      <c r="AC110"/>
      <c r="AD110"/>
      <c r="AF110"/>
      <c r="AJ110"/>
      <c r="AL110"/>
      <c r="AR110"/>
      <c r="AS110"/>
      <c r="AT110"/>
      <c r="AU110"/>
      <c r="AV110"/>
      <c r="AW110"/>
      <c r="AX110"/>
      <c r="BC110"/>
      <c r="BE110"/>
    </row>
    <row r="111" spans="2:57" ht="15" x14ac:dyDescent="0.25">
      <c r="B111"/>
      <c r="D111"/>
      <c r="E111"/>
      <c r="F111"/>
      <c r="K111"/>
      <c r="M111"/>
      <c r="S111"/>
      <c r="T111"/>
      <c r="U111"/>
      <c r="V111"/>
      <c r="W111"/>
      <c r="X111"/>
      <c r="AC111"/>
      <c r="AD111"/>
      <c r="AF111"/>
      <c r="AJ111"/>
      <c r="AL111"/>
      <c r="AR111"/>
      <c r="AS111"/>
      <c r="AT111"/>
      <c r="AU111"/>
      <c r="AV111"/>
      <c r="AW111"/>
      <c r="AX111"/>
      <c r="BC111"/>
      <c r="BE111"/>
    </row>
    <row r="112" spans="2:57" ht="15" x14ac:dyDescent="0.25">
      <c r="B112"/>
      <c r="D112"/>
      <c r="E112"/>
      <c r="F112"/>
      <c r="K112"/>
      <c r="M112"/>
      <c r="S112"/>
      <c r="T112"/>
      <c r="U112"/>
      <c r="V112"/>
      <c r="W112"/>
      <c r="X112"/>
      <c r="AC112"/>
      <c r="AD112"/>
      <c r="AF112"/>
      <c r="AJ112"/>
      <c r="AL112"/>
      <c r="AR112"/>
      <c r="AS112"/>
      <c r="AT112"/>
      <c r="AU112"/>
      <c r="AV112"/>
      <c r="AW112"/>
      <c r="AX112"/>
      <c r="BC112"/>
      <c r="BE112"/>
    </row>
    <row r="113" spans="2:57" ht="15" x14ac:dyDescent="0.25">
      <c r="B113"/>
      <c r="D113"/>
      <c r="E113"/>
      <c r="F113"/>
      <c r="K113"/>
      <c r="M113"/>
      <c r="S113"/>
      <c r="T113"/>
      <c r="U113"/>
      <c r="V113"/>
      <c r="W113"/>
      <c r="X113"/>
      <c r="AC113"/>
      <c r="AD113"/>
      <c r="AF113"/>
      <c r="AJ113"/>
      <c r="AL113"/>
      <c r="AR113"/>
      <c r="AS113"/>
      <c r="AT113"/>
      <c r="AU113"/>
      <c r="AV113"/>
      <c r="AW113"/>
      <c r="AX113"/>
      <c r="BC113"/>
      <c r="BE113"/>
    </row>
    <row r="114" spans="2:57" ht="15" x14ac:dyDescent="0.25">
      <c r="B114"/>
      <c r="D114"/>
      <c r="E114"/>
      <c r="F114"/>
      <c r="K114"/>
      <c r="M114"/>
      <c r="S114"/>
      <c r="T114"/>
      <c r="U114"/>
      <c r="V114"/>
      <c r="W114"/>
      <c r="X114"/>
      <c r="AC114"/>
      <c r="AD114"/>
      <c r="AF114"/>
      <c r="AJ114"/>
      <c r="AL114"/>
      <c r="AR114"/>
      <c r="AS114"/>
      <c r="AT114"/>
      <c r="AU114"/>
      <c r="AV114"/>
      <c r="AW114"/>
      <c r="AX114"/>
      <c r="BC114"/>
      <c r="BE114"/>
    </row>
    <row r="115" spans="2:57" ht="15" x14ac:dyDescent="0.25">
      <c r="B115"/>
      <c r="D115"/>
      <c r="E115"/>
      <c r="F115"/>
      <c r="K115"/>
      <c r="M115"/>
      <c r="S115"/>
      <c r="T115"/>
      <c r="U115"/>
      <c r="V115"/>
      <c r="W115"/>
      <c r="X115"/>
      <c r="AC115"/>
      <c r="AD115"/>
      <c r="AF115"/>
      <c r="AJ115"/>
      <c r="AL115"/>
      <c r="AR115"/>
      <c r="AS115"/>
      <c r="AT115"/>
      <c r="AU115"/>
      <c r="AV115"/>
      <c r="AW115"/>
      <c r="AX115"/>
      <c r="BC115"/>
      <c r="BE115"/>
    </row>
    <row r="116" spans="2:57" ht="15" x14ac:dyDescent="0.25">
      <c r="B116"/>
      <c r="D116"/>
      <c r="E116"/>
      <c r="F116"/>
      <c r="K116"/>
      <c r="M116"/>
      <c r="S116"/>
      <c r="T116"/>
      <c r="U116"/>
      <c r="V116"/>
      <c r="W116"/>
      <c r="X116"/>
      <c r="AC116"/>
      <c r="AD116"/>
      <c r="AF116"/>
      <c r="AJ116"/>
      <c r="AL116"/>
      <c r="AR116"/>
      <c r="AS116"/>
      <c r="AT116"/>
      <c r="AU116"/>
      <c r="AV116"/>
      <c r="AW116"/>
      <c r="AX116"/>
      <c r="BC116"/>
      <c r="BE116"/>
    </row>
    <row r="117" spans="2:57" ht="15" x14ac:dyDescent="0.25">
      <c r="B117"/>
      <c r="D117"/>
      <c r="E117"/>
      <c r="F117"/>
      <c r="K117"/>
      <c r="M117"/>
      <c r="S117"/>
      <c r="T117"/>
      <c r="U117"/>
      <c r="V117"/>
      <c r="W117"/>
      <c r="X117"/>
      <c r="AC117"/>
      <c r="AD117"/>
      <c r="AF117"/>
      <c r="AJ117"/>
      <c r="AL117"/>
      <c r="AR117"/>
      <c r="AS117"/>
      <c r="AT117"/>
      <c r="AU117"/>
      <c r="AV117"/>
      <c r="AW117"/>
      <c r="AX117"/>
      <c r="BC117"/>
      <c r="BE117"/>
    </row>
    <row r="118" spans="2:57" ht="15" x14ac:dyDescent="0.25">
      <c r="B118"/>
      <c r="D118"/>
      <c r="E118"/>
      <c r="F118"/>
      <c r="K118"/>
      <c r="M118"/>
      <c r="S118"/>
      <c r="T118"/>
      <c r="U118"/>
      <c r="V118"/>
      <c r="W118"/>
      <c r="X118"/>
      <c r="AC118"/>
      <c r="AD118"/>
      <c r="AF118"/>
      <c r="AJ118"/>
      <c r="AL118"/>
      <c r="AR118"/>
      <c r="AS118"/>
      <c r="AT118"/>
      <c r="AU118"/>
      <c r="AV118"/>
      <c r="AW118"/>
      <c r="AX118"/>
      <c r="BC118"/>
      <c r="BE118"/>
    </row>
    <row r="119" spans="2:57" ht="15" x14ac:dyDescent="0.25">
      <c r="B119"/>
      <c r="D119"/>
      <c r="E119"/>
      <c r="F119"/>
      <c r="K119"/>
      <c r="M119"/>
      <c r="S119"/>
      <c r="T119"/>
      <c r="U119"/>
      <c r="V119"/>
      <c r="W119"/>
      <c r="X119"/>
      <c r="AC119"/>
      <c r="AD119"/>
      <c r="AF119"/>
      <c r="AJ119"/>
      <c r="AL119"/>
      <c r="AR119"/>
      <c r="AS119"/>
      <c r="AT119"/>
      <c r="AU119"/>
      <c r="AV119"/>
      <c r="AW119"/>
      <c r="AX119"/>
      <c r="BC119"/>
      <c r="BE119"/>
    </row>
    <row r="120" spans="2:57" ht="15" x14ac:dyDescent="0.25">
      <c r="B120"/>
      <c r="D120"/>
      <c r="E120"/>
      <c r="F120"/>
      <c r="K120"/>
      <c r="M120"/>
      <c r="S120"/>
      <c r="T120"/>
      <c r="U120"/>
      <c r="V120"/>
      <c r="W120"/>
      <c r="X120"/>
      <c r="AC120"/>
      <c r="AD120"/>
      <c r="AF120"/>
      <c r="AJ120"/>
      <c r="AL120"/>
      <c r="AR120"/>
      <c r="AS120"/>
      <c r="AT120"/>
      <c r="AU120"/>
      <c r="AV120"/>
      <c r="AW120"/>
      <c r="AX120"/>
      <c r="BC120"/>
      <c r="BE120"/>
    </row>
    <row r="121" spans="2:57" ht="15" x14ac:dyDescent="0.25">
      <c r="B121"/>
      <c r="D121"/>
      <c r="E121"/>
      <c r="F121"/>
      <c r="K121"/>
      <c r="M121"/>
      <c r="S121"/>
      <c r="T121"/>
      <c r="U121"/>
      <c r="V121"/>
      <c r="W121"/>
      <c r="X121"/>
      <c r="AC121"/>
      <c r="AD121"/>
      <c r="AF121"/>
      <c r="AJ121"/>
      <c r="AL121"/>
      <c r="AR121"/>
      <c r="AS121"/>
      <c r="AT121"/>
      <c r="AU121"/>
      <c r="AV121"/>
      <c r="AW121"/>
      <c r="AX121"/>
      <c r="BC121"/>
      <c r="BE121"/>
    </row>
    <row r="122" spans="2:57" ht="15" x14ac:dyDescent="0.25">
      <c r="B122"/>
      <c r="D122"/>
      <c r="E122"/>
      <c r="F122"/>
      <c r="K122"/>
      <c r="M122"/>
      <c r="S122"/>
      <c r="T122"/>
      <c r="U122"/>
      <c r="V122"/>
      <c r="W122"/>
      <c r="X122"/>
      <c r="AC122"/>
      <c r="AD122"/>
      <c r="AF122"/>
      <c r="AJ122"/>
      <c r="AL122"/>
      <c r="AR122"/>
      <c r="AS122"/>
      <c r="AT122"/>
      <c r="AU122"/>
      <c r="AV122"/>
      <c r="AW122"/>
      <c r="AX122"/>
      <c r="BC122"/>
      <c r="BE122"/>
    </row>
    <row r="123" spans="2:57" ht="15" x14ac:dyDescent="0.25">
      <c r="B123"/>
      <c r="D123"/>
      <c r="E123"/>
      <c r="F123"/>
      <c r="K123"/>
      <c r="M123"/>
      <c r="S123"/>
      <c r="T123"/>
      <c r="U123"/>
      <c r="V123"/>
      <c r="W123"/>
      <c r="X123"/>
      <c r="AC123"/>
      <c r="AD123"/>
      <c r="AF123"/>
      <c r="AJ123"/>
      <c r="AL123"/>
      <c r="AR123"/>
      <c r="AS123"/>
      <c r="AT123"/>
      <c r="AU123"/>
      <c r="AV123"/>
      <c r="AW123"/>
      <c r="AX123"/>
      <c r="BC123"/>
      <c r="BE123"/>
    </row>
    <row r="124" spans="2:57" ht="15" x14ac:dyDescent="0.25">
      <c r="B124"/>
      <c r="D124"/>
      <c r="E124"/>
      <c r="F124"/>
      <c r="K124"/>
      <c r="M124"/>
      <c r="S124"/>
      <c r="T124"/>
      <c r="U124"/>
      <c r="V124"/>
      <c r="W124"/>
      <c r="X124"/>
      <c r="AC124"/>
      <c r="AD124"/>
      <c r="AF124"/>
      <c r="AJ124"/>
      <c r="AL124"/>
      <c r="AR124"/>
      <c r="AS124"/>
      <c r="AT124"/>
      <c r="AU124"/>
      <c r="AV124"/>
      <c r="AW124"/>
      <c r="AX124"/>
      <c r="BC124"/>
      <c r="BE124"/>
    </row>
    <row r="125" spans="2:57" ht="15" x14ac:dyDescent="0.25">
      <c r="B125"/>
      <c r="D125"/>
      <c r="E125"/>
      <c r="F125"/>
      <c r="K125"/>
      <c r="M125"/>
      <c r="S125"/>
      <c r="T125"/>
      <c r="U125"/>
      <c r="V125"/>
      <c r="W125"/>
      <c r="X125"/>
      <c r="AC125"/>
      <c r="AD125"/>
      <c r="AF125"/>
      <c r="AJ125"/>
      <c r="AL125"/>
      <c r="AR125"/>
      <c r="AS125"/>
      <c r="AT125"/>
      <c r="AU125"/>
      <c r="AV125"/>
      <c r="AW125"/>
      <c r="AX125"/>
      <c r="BC125"/>
      <c r="BE125"/>
    </row>
    <row r="126" spans="2:57" ht="15" x14ac:dyDescent="0.25">
      <c r="B126"/>
      <c r="D126"/>
      <c r="E126"/>
      <c r="F126"/>
      <c r="K126"/>
      <c r="M126"/>
      <c r="S126"/>
      <c r="T126"/>
      <c r="U126"/>
      <c r="V126"/>
      <c r="W126"/>
      <c r="X126"/>
      <c r="AC126"/>
      <c r="AD126"/>
      <c r="AF126"/>
      <c r="AJ126"/>
      <c r="AL126"/>
      <c r="AR126"/>
      <c r="AS126"/>
      <c r="AT126"/>
      <c r="AU126"/>
      <c r="AV126"/>
      <c r="AW126"/>
      <c r="AX126"/>
      <c r="BC126"/>
      <c r="BE126"/>
    </row>
    <row r="127" spans="2:57" ht="15" x14ac:dyDescent="0.25">
      <c r="B127"/>
      <c r="D127"/>
      <c r="E127"/>
      <c r="F127"/>
      <c r="K127"/>
      <c r="M127"/>
      <c r="S127"/>
      <c r="T127"/>
      <c r="U127"/>
      <c r="V127"/>
      <c r="W127"/>
      <c r="X127"/>
      <c r="AC127"/>
      <c r="AD127"/>
      <c r="AF127"/>
      <c r="AJ127"/>
      <c r="AL127"/>
      <c r="AR127"/>
      <c r="AS127"/>
      <c r="AT127"/>
      <c r="AU127"/>
      <c r="AV127"/>
      <c r="AW127"/>
      <c r="AX127"/>
      <c r="BC127"/>
      <c r="BE127"/>
    </row>
    <row r="128" spans="2:57" ht="15" x14ac:dyDescent="0.25">
      <c r="B128"/>
      <c r="D128"/>
      <c r="E128"/>
      <c r="F128"/>
      <c r="K128"/>
      <c r="M128"/>
      <c r="S128"/>
      <c r="T128"/>
      <c r="U128"/>
      <c r="V128"/>
      <c r="W128"/>
      <c r="X128"/>
      <c r="AC128"/>
      <c r="AD128"/>
      <c r="AF128"/>
      <c r="AJ128"/>
      <c r="AL128"/>
      <c r="AR128"/>
      <c r="AS128"/>
      <c r="AT128"/>
      <c r="AU128"/>
      <c r="AV128"/>
      <c r="AW128"/>
      <c r="AX128"/>
      <c r="BC128"/>
      <c r="BE128"/>
    </row>
    <row r="129" spans="2:57" ht="15" x14ac:dyDescent="0.25">
      <c r="B129"/>
      <c r="D129"/>
      <c r="E129"/>
      <c r="F129"/>
      <c r="K129"/>
      <c r="M129"/>
      <c r="S129"/>
      <c r="T129"/>
      <c r="U129"/>
      <c r="V129"/>
      <c r="W129"/>
      <c r="X129"/>
      <c r="AC129"/>
      <c r="AD129"/>
      <c r="AF129"/>
      <c r="AJ129"/>
      <c r="AL129"/>
      <c r="AR129"/>
      <c r="AS129"/>
      <c r="AT129"/>
      <c r="AU129"/>
      <c r="AV129"/>
      <c r="AW129"/>
      <c r="AX129"/>
      <c r="BC129"/>
      <c r="BE129"/>
    </row>
    <row r="130" spans="2:57" ht="15" x14ac:dyDescent="0.25">
      <c r="B130"/>
      <c r="D130"/>
      <c r="E130"/>
      <c r="F130"/>
      <c r="K130"/>
      <c r="M130"/>
      <c r="S130"/>
      <c r="T130"/>
      <c r="U130"/>
      <c r="V130"/>
      <c r="W130"/>
      <c r="X130"/>
      <c r="AC130"/>
      <c r="AD130"/>
      <c r="AF130"/>
      <c r="AJ130"/>
      <c r="AL130"/>
      <c r="AR130"/>
      <c r="AS130"/>
      <c r="AT130"/>
      <c r="AU130"/>
      <c r="AV130"/>
      <c r="AW130"/>
      <c r="AX130"/>
      <c r="BC130"/>
      <c r="BE130"/>
    </row>
    <row r="131" spans="2:57" ht="15" x14ac:dyDescent="0.25">
      <c r="B131"/>
      <c r="D131"/>
      <c r="E131"/>
      <c r="F131"/>
      <c r="K131"/>
      <c r="M131"/>
      <c r="S131"/>
      <c r="T131"/>
      <c r="U131"/>
      <c r="V131"/>
      <c r="W131"/>
      <c r="X131"/>
      <c r="AC131"/>
      <c r="AD131"/>
      <c r="AF131"/>
      <c r="AJ131"/>
      <c r="AL131"/>
      <c r="AR131"/>
      <c r="AS131"/>
      <c r="AT131"/>
      <c r="AU131"/>
      <c r="AV131"/>
      <c r="AW131"/>
      <c r="AX131"/>
      <c r="BC131"/>
      <c r="BE131"/>
    </row>
    <row r="132" spans="2:57" ht="15" x14ac:dyDescent="0.25">
      <c r="B132"/>
      <c r="D132"/>
      <c r="E132"/>
      <c r="F132"/>
      <c r="K132"/>
      <c r="M132"/>
      <c r="S132"/>
      <c r="T132"/>
      <c r="U132"/>
      <c r="V132"/>
      <c r="W132"/>
      <c r="X132"/>
      <c r="AC132"/>
      <c r="AD132"/>
      <c r="AF132"/>
      <c r="AJ132"/>
      <c r="AL132"/>
      <c r="AR132"/>
      <c r="AS132"/>
      <c r="AT132"/>
      <c r="AU132"/>
      <c r="AV132"/>
      <c r="AW132"/>
      <c r="AX132"/>
      <c r="BC132"/>
      <c r="BE132"/>
    </row>
    <row r="133" spans="2:57" ht="15" x14ac:dyDescent="0.25">
      <c r="B133"/>
      <c r="D133"/>
      <c r="E133"/>
      <c r="F133"/>
      <c r="K133"/>
      <c r="M133"/>
      <c r="S133"/>
      <c r="T133"/>
      <c r="U133"/>
      <c r="V133"/>
      <c r="W133"/>
      <c r="X133"/>
      <c r="AC133"/>
      <c r="AD133"/>
      <c r="AF133"/>
      <c r="AJ133"/>
      <c r="AL133"/>
      <c r="AR133"/>
      <c r="AS133"/>
      <c r="AT133"/>
      <c r="AU133"/>
      <c r="AV133"/>
      <c r="AW133"/>
      <c r="AX133"/>
      <c r="BC133"/>
      <c r="BE133"/>
    </row>
    <row r="134" spans="2:57" ht="15" x14ac:dyDescent="0.25">
      <c r="B134"/>
      <c r="D134"/>
      <c r="E134"/>
      <c r="F134"/>
      <c r="K134"/>
      <c r="M134"/>
      <c r="S134"/>
      <c r="T134"/>
      <c r="U134"/>
      <c r="V134"/>
      <c r="W134"/>
      <c r="X134"/>
      <c r="AC134"/>
      <c r="AD134"/>
      <c r="AF134"/>
      <c r="AJ134"/>
      <c r="AL134"/>
      <c r="AR134"/>
      <c r="AS134"/>
      <c r="AT134"/>
      <c r="AU134"/>
      <c r="AV134"/>
      <c r="AW134"/>
      <c r="AX134"/>
      <c r="BC134"/>
      <c r="BE134"/>
    </row>
    <row r="135" spans="2:57" ht="15" x14ac:dyDescent="0.25">
      <c r="B135"/>
      <c r="D135"/>
      <c r="E135"/>
      <c r="F135"/>
      <c r="K135"/>
      <c r="M135"/>
      <c r="S135"/>
      <c r="T135"/>
      <c r="U135"/>
      <c r="V135"/>
      <c r="W135"/>
      <c r="X135"/>
      <c r="AC135"/>
      <c r="AD135"/>
      <c r="AF135"/>
      <c r="AJ135"/>
      <c r="AL135"/>
      <c r="AR135"/>
      <c r="AS135"/>
      <c r="AT135"/>
      <c r="AU135"/>
      <c r="AV135"/>
      <c r="AW135"/>
      <c r="AX135"/>
      <c r="BC135"/>
      <c r="BE135"/>
    </row>
    <row r="136" spans="2:57" ht="15" x14ac:dyDescent="0.25">
      <c r="B136"/>
      <c r="D136"/>
      <c r="E136"/>
      <c r="F136"/>
      <c r="K136"/>
      <c r="M136"/>
      <c r="S136"/>
      <c r="T136"/>
      <c r="U136"/>
      <c r="V136"/>
      <c r="W136"/>
      <c r="X136"/>
      <c r="AC136"/>
      <c r="AD136"/>
      <c r="AF136"/>
      <c r="AJ136"/>
      <c r="AL136"/>
      <c r="AR136"/>
      <c r="AS136"/>
      <c r="AT136"/>
      <c r="AU136"/>
      <c r="AV136"/>
      <c r="AW136"/>
      <c r="AX136"/>
      <c r="BC136"/>
      <c r="BE136"/>
    </row>
    <row r="137" spans="2:57" ht="15" x14ac:dyDescent="0.25">
      <c r="B137"/>
      <c r="D137"/>
      <c r="E137"/>
      <c r="F137"/>
      <c r="K137"/>
      <c r="M137"/>
      <c r="S137"/>
      <c r="T137"/>
      <c r="U137"/>
      <c r="V137"/>
      <c r="W137"/>
      <c r="X137"/>
      <c r="AC137"/>
      <c r="AD137"/>
      <c r="AF137"/>
      <c r="AJ137"/>
      <c r="AL137"/>
      <c r="AR137"/>
      <c r="AS137"/>
      <c r="AT137"/>
      <c r="AU137"/>
      <c r="AV137"/>
      <c r="AW137"/>
      <c r="AX137"/>
      <c r="BC137"/>
      <c r="BE137"/>
    </row>
    <row r="138" spans="2:57" ht="15" x14ac:dyDescent="0.25">
      <c r="B138"/>
      <c r="D138"/>
      <c r="E138"/>
      <c r="F138"/>
      <c r="K138"/>
      <c r="M138"/>
      <c r="S138"/>
      <c r="T138"/>
      <c r="U138"/>
      <c r="V138"/>
      <c r="W138"/>
      <c r="X138"/>
      <c r="AC138"/>
      <c r="AD138"/>
      <c r="AF138"/>
      <c r="AJ138"/>
      <c r="AL138"/>
      <c r="AR138"/>
      <c r="AS138"/>
      <c r="AT138"/>
      <c r="AU138"/>
      <c r="AV138"/>
      <c r="AW138"/>
      <c r="AX138"/>
      <c r="BC138"/>
      <c r="BE138"/>
    </row>
    <row r="139" spans="2:57" ht="15" x14ac:dyDescent="0.25">
      <c r="B139"/>
      <c r="D139"/>
      <c r="E139"/>
      <c r="F139"/>
      <c r="K139"/>
      <c r="M139"/>
      <c r="S139"/>
      <c r="T139"/>
      <c r="U139"/>
      <c r="V139"/>
      <c r="W139"/>
      <c r="X139"/>
      <c r="AC139"/>
      <c r="AD139"/>
      <c r="AF139"/>
      <c r="AJ139"/>
      <c r="AL139"/>
      <c r="AR139"/>
      <c r="AS139"/>
      <c r="AT139"/>
      <c r="AU139"/>
      <c r="AV139"/>
      <c r="AW139"/>
      <c r="AX139"/>
      <c r="BC139"/>
      <c r="BE139"/>
    </row>
    <row r="140" spans="2:57" ht="15" x14ac:dyDescent="0.25">
      <c r="B140"/>
      <c r="D140"/>
      <c r="E140"/>
      <c r="F140"/>
      <c r="K140"/>
      <c r="M140"/>
      <c r="S140"/>
      <c r="T140"/>
      <c r="U140"/>
      <c r="V140"/>
      <c r="W140"/>
      <c r="X140"/>
      <c r="AC140"/>
      <c r="AD140"/>
      <c r="AF140"/>
      <c r="AJ140"/>
      <c r="AL140"/>
      <c r="AR140"/>
      <c r="AS140"/>
      <c r="AT140"/>
      <c r="AU140"/>
      <c r="AV140"/>
      <c r="AW140"/>
      <c r="AX140"/>
      <c r="BC140"/>
      <c r="BE140"/>
    </row>
    <row r="141" spans="2:57" ht="15" x14ac:dyDescent="0.25">
      <c r="B141"/>
      <c r="D141"/>
      <c r="E141"/>
      <c r="F141"/>
      <c r="K141"/>
      <c r="M141"/>
      <c r="S141"/>
      <c r="T141"/>
      <c r="U141"/>
      <c r="V141"/>
      <c r="W141"/>
      <c r="X141"/>
      <c r="AC141"/>
      <c r="AD141"/>
      <c r="AF141"/>
      <c r="AJ141"/>
      <c r="AL141"/>
      <c r="AR141"/>
      <c r="AS141"/>
      <c r="AT141"/>
      <c r="AU141"/>
      <c r="AV141"/>
      <c r="AW141"/>
      <c r="AX141"/>
      <c r="BC141"/>
      <c r="BE141"/>
    </row>
    <row r="142" spans="2:57" ht="15" x14ac:dyDescent="0.25">
      <c r="B142"/>
      <c r="D142"/>
      <c r="E142"/>
      <c r="F142"/>
      <c r="K142"/>
      <c r="M142"/>
      <c r="S142"/>
      <c r="T142"/>
      <c r="U142"/>
      <c r="V142"/>
      <c r="W142"/>
      <c r="X142"/>
      <c r="AC142"/>
      <c r="AD142"/>
      <c r="AF142"/>
      <c r="AJ142"/>
      <c r="AL142"/>
      <c r="AR142"/>
      <c r="AS142"/>
      <c r="AT142"/>
      <c r="AU142"/>
      <c r="AV142"/>
      <c r="AW142"/>
      <c r="AX142"/>
      <c r="BC142"/>
      <c r="BE142"/>
    </row>
    <row r="143" spans="2:57" ht="15" x14ac:dyDescent="0.25">
      <c r="B143"/>
      <c r="D143"/>
      <c r="E143"/>
      <c r="F143"/>
      <c r="K143"/>
      <c r="M143"/>
      <c r="S143"/>
      <c r="T143"/>
      <c r="U143"/>
      <c r="V143"/>
      <c r="W143"/>
      <c r="X143"/>
      <c r="AC143"/>
      <c r="AD143"/>
      <c r="AF143"/>
      <c r="AJ143"/>
      <c r="AL143"/>
      <c r="AR143"/>
      <c r="AS143"/>
      <c r="AT143"/>
      <c r="AU143"/>
      <c r="AV143"/>
      <c r="AW143"/>
      <c r="AX143"/>
      <c r="BC143"/>
      <c r="BE143"/>
    </row>
    <row r="144" spans="2:57" ht="15" x14ac:dyDescent="0.25">
      <c r="B144"/>
      <c r="D144"/>
      <c r="E144"/>
      <c r="F144"/>
      <c r="K144"/>
      <c r="M144"/>
      <c r="S144"/>
      <c r="T144"/>
      <c r="U144"/>
      <c r="V144"/>
      <c r="W144"/>
      <c r="X144"/>
      <c r="AC144"/>
      <c r="AD144"/>
      <c r="AF144"/>
      <c r="AJ144"/>
      <c r="AL144"/>
      <c r="AR144"/>
      <c r="AS144"/>
      <c r="AT144"/>
      <c r="AU144"/>
      <c r="AV144"/>
      <c r="AW144"/>
      <c r="AX144"/>
      <c r="BC144"/>
      <c r="BE144"/>
    </row>
    <row r="145" spans="2:57" ht="15" x14ac:dyDescent="0.25">
      <c r="B145"/>
      <c r="D145"/>
      <c r="E145"/>
      <c r="F145"/>
      <c r="K145"/>
      <c r="M145"/>
      <c r="S145"/>
      <c r="T145"/>
      <c r="U145"/>
      <c r="V145"/>
      <c r="W145"/>
      <c r="X145"/>
      <c r="AC145"/>
      <c r="AD145"/>
      <c r="AF145"/>
      <c r="AJ145"/>
      <c r="AL145"/>
      <c r="AR145"/>
      <c r="AS145"/>
      <c r="AT145"/>
      <c r="AU145"/>
      <c r="AV145"/>
      <c r="AW145"/>
      <c r="AX145"/>
      <c r="BC145"/>
      <c r="BE145"/>
    </row>
    <row r="146" spans="2:57" ht="15" x14ac:dyDescent="0.25">
      <c r="B146"/>
      <c r="D146"/>
      <c r="E146"/>
      <c r="F146"/>
      <c r="K146"/>
      <c r="M146"/>
      <c r="S146"/>
      <c r="T146"/>
      <c r="U146"/>
      <c r="V146"/>
      <c r="W146"/>
      <c r="X146"/>
      <c r="AC146"/>
      <c r="AD146"/>
      <c r="AF146"/>
      <c r="AJ146"/>
      <c r="AL146"/>
      <c r="AR146"/>
      <c r="AS146"/>
      <c r="AT146"/>
      <c r="AU146"/>
      <c r="AV146"/>
      <c r="AW146"/>
      <c r="AX146"/>
      <c r="BC146"/>
      <c r="BE146"/>
    </row>
    <row r="147" spans="2:57" ht="15" x14ac:dyDescent="0.25">
      <c r="B147"/>
      <c r="D147"/>
      <c r="E147"/>
      <c r="F147"/>
      <c r="K147"/>
      <c r="M147"/>
      <c r="S147"/>
      <c r="T147"/>
      <c r="U147"/>
      <c r="V147"/>
      <c r="W147"/>
      <c r="X147"/>
      <c r="AC147"/>
      <c r="AD147"/>
      <c r="AF147"/>
      <c r="AJ147"/>
      <c r="AL147"/>
      <c r="AR147"/>
      <c r="AS147"/>
      <c r="AT147"/>
      <c r="AU147"/>
      <c r="AV147"/>
      <c r="AW147"/>
      <c r="AX147"/>
      <c r="BC147"/>
      <c r="BE147"/>
    </row>
    <row r="148" spans="2:57" ht="15" x14ac:dyDescent="0.25">
      <c r="B148"/>
      <c r="D148"/>
      <c r="E148"/>
      <c r="F148"/>
      <c r="K148"/>
      <c r="M148"/>
      <c r="S148"/>
      <c r="T148"/>
      <c r="U148"/>
      <c r="V148"/>
      <c r="W148"/>
      <c r="X148"/>
      <c r="AC148"/>
      <c r="AD148"/>
      <c r="AF148"/>
      <c r="AJ148"/>
      <c r="AL148"/>
      <c r="AR148"/>
      <c r="AS148"/>
      <c r="AT148"/>
      <c r="AU148"/>
      <c r="AV148"/>
      <c r="AW148"/>
      <c r="AX148"/>
      <c r="BC148"/>
      <c r="BE148"/>
    </row>
    <row r="149" spans="2:57" ht="15" x14ac:dyDescent="0.25">
      <c r="B149"/>
      <c r="D149"/>
      <c r="E149"/>
      <c r="F149"/>
      <c r="K149"/>
      <c r="M149"/>
      <c r="S149"/>
      <c r="T149"/>
      <c r="U149"/>
      <c r="V149"/>
      <c r="W149"/>
      <c r="X149"/>
      <c r="AC149"/>
      <c r="AD149"/>
      <c r="AF149"/>
      <c r="AJ149"/>
      <c r="AL149"/>
      <c r="AR149"/>
      <c r="AS149"/>
      <c r="AT149"/>
      <c r="AU149"/>
      <c r="AV149"/>
      <c r="AW149"/>
      <c r="AX149"/>
      <c r="BC149"/>
      <c r="BE149"/>
    </row>
    <row r="150" spans="2:57" ht="15" x14ac:dyDescent="0.25">
      <c r="B150"/>
      <c r="D150"/>
      <c r="E150"/>
      <c r="F150"/>
      <c r="K150"/>
      <c r="M150"/>
      <c r="S150"/>
      <c r="T150"/>
      <c r="U150"/>
      <c r="V150"/>
      <c r="W150"/>
      <c r="X150"/>
      <c r="AC150"/>
      <c r="AD150"/>
      <c r="AF150"/>
      <c r="AJ150"/>
      <c r="AL150"/>
      <c r="AR150"/>
      <c r="AS150"/>
      <c r="AT150"/>
      <c r="AU150"/>
      <c r="AV150"/>
      <c r="AW150"/>
      <c r="AX150"/>
      <c r="BC150"/>
      <c r="BE150"/>
    </row>
    <row r="151" spans="2:57" ht="15" x14ac:dyDescent="0.25">
      <c r="B151"/>
      <c r="D151"/>
      <c r="E151"/>
      <c r="F151"/>
      <c r="K151"/>
      <c r="M151"/>
      <c r="S151"/>
      <c r="T151"/>
      <c r="U151"/>
      <c r="V151"/>
      <c r="W151"/>
      <c r="X151"/>
      <c r="AC151"/>
      <c r="AD151"/>
      <c r="AF151"/>
      <c r="AJ151"/>
      <c r="AL151"/>
      <c r="AR151"/>
      <c r="AS151"/>
      <c r="AT151"/>
      <c r="AU151"/>
      <c r="AV151"/>
      <c r="AW151"/>
      <c r="AX151"/>
      <c r="BC151"/>
      <c r="BE151"/>
    </row>
    <row r="152" spans="2:57" ht="15" x14ac:dyDescent="0.25">
      <c r="B152"/>
      <c r="D152"/>
      <c r="E152"/>
      <c r="F152"/>
      <c r="K152"/>
      <c r="M152"/>
      <c r="S152"/>
      <c r="T152"/>
      <c r="U152"/>
      <c r="V152"/>
      <c r="W152"/>
      <c r="X152"/>
      <c r="AC152"/>
      <c r="AD152"/>
      <c r="AF152"/>
      <c r="AJ152"/>
      <c r="AL152"/>
      <c r="AR152"/>
      <c r="AS152"/>
      <c r="AT152"/>
      <c r="AU152"/>
      <c r="AV152"/>
      <c r="AW152"/>
      <c r="AX152"/>
      <c r="BC152"/>
      <c r="BE152"/>
    </row>
    <row r="153" spans="2:57" ht="15" x14ac:dyDescent="0.25">
      <c r="B153"/>
      <c r="D153"/>
      <c r="E153"/>
      <c r="F153"/>
      <c r="K153"/>
      <c r="M153"/>
      <c r="S153"/>
      <c r="T153"/>
      <c r="U153"/>
      <c r="V153"/>
      <c r="W153"/>
      <c r="X153"/>
      <c r="AC153"/>
      <c r="AD153"/>
      <c r="AF153"/>
      <c r="AJ153"/>
      <c r="AL153"/>
      <c r="AR153"/>
      <c r="AS153"/>
      <c r="AT153"/>
      <c r="AU153"/>
      <c r="AV153"/>
      <c r="AW153"/>
      <c r="AX153"/>
      <c r="BC153"/>
      <c r="BE153"/>
    </row>
    <row r="154" spans="2:57" ht="15" x14ac:dyDescent="0.25">
      <c r="B154"/>
      <c r="D154"/>
      <c r="E154"/>
      <c r="F154"/>
      <c r="K154"/>
      <c r="M154"/>
      <c r="S154"/>
      <c r="T154"/>
      <c r="U154"/>
      <c r="V154"/>
      <c r="W154"/>
      <c r="X154"/>
      <c r="AC154"/>
      <c r="AD154"/>
      <c r="AF154"/>
      <c r="AJ154"/>
      <c r="AL154"/>
      <c r="AR154"/>
      <c r="AS154"/>
      <c r="AT154"/>
      <c r="AU154"/>
      <c r="AV154"/>
      <c r="AW154"/>
      <c r="AX154"/>
      <c r="BC154"/>
      <c r="BE154"/>
    </row>
    <row r="155" spans="2:57" ht="15" x14ac:dyDescent="0.25">
      <c r="B155"/>
      <c r="D155"/>
      <c r="E155"/>
      <c r="F155"/>
      <c r="K155"/>
      <c r="M155"/>
      <c r="S155"/>
      <c r="T155"/>
      <c r="U155"/>
      <c r="V155"/>
      <c r="W155"/>
      <c r="X155"/>
      <c r="AC155"/>
      <c r="AD155"/>
      <c r="AF155"/>
      <c r="AJ155"/>
      <c r="AL155"/>
      <c r="AR155"/>
      <c r="AS155"/>
      <c r="AT155"/>
      <c r="AU155"/>
      <c r="AV155"/>
      <c r="AW155"/>
      <c r="AX155"/>
      <c r="BC155"/>
      <c r="BE155"/>
    </row>
    <row r="156" spans="2:57" ht="15" x14ac:dyDescent="0.25">
      <c r="B156"/>
      <c r="D156"/>
      <c r="E156"/>
      <c r="F156"/>
      <c r="K156"/>
      <c r="M156"/>
      <c r="S156"/>
      <c r="T156"/>
      <c r="U156"/>
      <c r="V156"/>
      <c r="W156"/>
      <c r="X156"/>
      <c r="AC156"/>
      <c r="AD156"/>
      <c r="AF156"/>
      <c r="AJ156"/>
      <c r="AL156"/>
      <c r="AR156"/>
      <c r="AS156"/>
      <c r="AT156"/>
      <c r="AU156"/>
      <c r="AV156"/>
      <c r="AW156"/>
      <c r="AX156"/>
      <c r="BC156"/>
      <c r="BE156"/>
    </row>
    <row r="157" spans="2:57" ht="15" x14ac:dyDescent="0.25">
      <c r="B157"/>
      <c r="D157"/>
      <c r="E157"/>
      <c r="F157"/>
      <c r="K157"/>
      <c r="M157"/>
      <c r="S157"/>
      <c r="T157"/>
      <c r="U157"/>
      <c r="V157"/>
      <c r="W157"/>
      <c r="X157"/>
      <c r="AC157"/>
      <c r="AD157"/>
      <c r="AF157"/>
      <c r="AJ157"/>
      <c r="AL157"/>
      <c r="AR157"/>
      <c r="AS157"/>
      <c r="AT157"/>
      <c r="AU157"/>
      <c r="AV157"/>
      <c r="AW157"/>
      <c r="AX157"/>
      <c r="BC157"/>
      <c r="BE157"/>
    </row>
    <row r="158" spans="2:57" ht="15" x14ac:dyDescent="0.25">
      <c r="B158"/>
      <c r="D158"/>
      <c r="E158"/>
      <c r="F158"/>
      <c r="K158"/>
      <c r="M158"/>
      <c r="S158"/>
      <c r="T158"/>
      <c r="U158"/>
      <c r="V158"/>
      <c r="W158"/>
      <c r="X158"/>
      <c r="AC158"/>
      <c r="AD158"/>
      <c r="AF158"/>
      <c r="AJ158"/>
      <c r="AL158"/>
      <c r="AR158"/>
      <c r="AS158"/>
      <c r="AT158"/>
      <c r="AU158"/>
      <c r="AV158"/>
      <c r="AW158"/>
      <c r="AX158"/>
      <c r="BC158"/>
      <c r="BE158"/>
    </row>
    <row r="159" spans="2:57" ht="15" x14ac:dyDescent="0.25">
      <c r="B159"/>
      <c r="D159"/>
      <c r="E159"/>
      <c r="F159"/>
      <c r="K159"/>
      <c r="M159"/>
      <c r="S159"/>
      <c r="T159"/>
      <c r="U159"/>
      <c r="V159"/>
      <c r="W159"/>
      <c r="X159"/>
      <c r="AC159"/>
      <c r="AD159"/>
      <c r="AF159"/>
      <c r="AJ159"/>
      <c r="AL159"/>
      <c r="AR159"/>
      <c r="AS159"/>
      <c r="AT159"/>
      <c r="AU159"/>
      <c r="AV159"/>
      <c r="AW159"/>
      <c r="AX159"/>
      <c r="BC159"/>
      <c r="BE159"/>
    </row>
    <row r="160" spans="2:57" ht="15" x14ac:dyDescent="0.25">
      <c r="B160"/>
      <c r="D160"/>
      <c r="E160"/>
      <c r="F160"/>
      <c r="K160"/>
      <c r="M160"/>
      <c r="S160"/>
      <c r="T160"/>
      <c r="U160"/>
      <c r="V160"/>
      <c r="W160"/>
      <c r="X160"/>
      <c r="AC160"/>
      <c r="AD160"/>
      <c r="AF160"/>
      <c r="AJ160"/>
      <c r="AL160"/>
      <c r="AR160"/>
      <c r="AS160"/>
      <c r="AT160"/>
      <c r="AU160"/>
      <c r="AV160"/>
      <c r="AW160"/>
      <c r="AX160"/>
      <c r="BC160"/>
      <c r="BE160"/>
    </row>
    <row r="161" spans="1:57" ht="15" x14ac:dyDescent="0.25">
      <c r="B161"/>
      <c r="D161"/>
      <c r="E161"/>
      <c r="F161"/>
      <c r="K161"/>
      <c r="M161"/>
      <c r="S161"/>
      <c r="T161"/>
      <c r="U161"/>
      <c r="V161"/>
      <c r="W161"/>
      <c r="X161"/>
      <c r="AC161"/>
      <c r="AD161"/>
      <c r="AF161"/>
      <c r="AJ161"/>
      <c r="AL161"/>
      <c r="AR161"/>
      <c r="AS161"/>
      <c r="AT161"/>
      <c r="AU161"/>
      <c r="AV161"/>
      <c r="AW161"/>
      <c r="AX161"/>
      <c r="BC161"/>
      <c r="BE161"/>
    </row>
    <row r="162" spans="1:57" ht="15" x14ac:dyDescent="0.25">
      <c r="B162"/>
      <c r="D162"/>
      <c r="E162"/>
      <c r="F162"/>
      <c r="K162"/>
      <c r="M162"/>
      <c r="S162"/>
      <c r="T162"/>
      <c r="U162"/>
      <c r="V162"/>
      <c r="W162"/>
      <c r="X162"/>
      <c r="AC162"/>
      <c r="AD162"/>
      <c r="AF162"/>
      <c r="AJ162"/>
      <c r="AL162"/>
      <c r="AR162"/>
      <c r="AS162"/>
      <c r="AT162"/>
      <c r="AU162"/>
      <c r="AV162"/>
      <c r="AW162"/>
      <c r="AX162"/>
      <c r="BC162"/>
      <c r="BE162"/>
    </row>
    <row r="163" spans="1:57" ht="15" x14ac:dyDescent="0.25">
      <c r="B163"/>
      <c r="D163"/>
      <c r="E163"/>
      <c r="F163"/>
      <c r="K163"/>
      <c r="M163"/>
      <c r="S163"/>
      <c r="T163"/>
      <c r="U163"/>
      <c r="V163"/>
      <c r="W163"/>
      <c r="X163"/>
      <c r="AC163"/>
      <c r="AD163"/>
      <c r="AF163"/>
      <c r="AJ163"/>
      <c r="AL163"/>
      <c r="AR163"/>
      <c r="AS163"/>
      <c r="AT163"/>
      <c r="AU163"/>
      <c r="AV163"/>
      <c r="AW163"/>
      <c r="AX163"/>
      <c r="BC163"/>
      <c r="BE163"/>
    </row>
    <row r="164" spans="1:57" ht="15" x14ac:dyDescent="0.25">
      <c r="A164" s="1"/>
      <c r="B164"/>
      <c r="D164"/>
      <c r="F164"/>
      <c r="G164" s="1"/>
      <c r="K164"/>
      <c r="N164" s="1"/>
      <c r="O164" s="1"/>
      <c r="P164" s="1"/>
      <c r="Q164" s="1"/>
      <c r="R164" s="1"/>
      <c r="T164"/>
      <c r="U164"/>
      <c r="V164"/>
      <c r="W164"/>
      <c r="Z164" s="1"/>
      <c r="AC164"/>
      <c r="AD164"/>
      <c r="AF164"/>
      <c r="AJ164"/>
      <c r="AL164"/>
      <c r="AR164"/>
      <c r="AS164"/>
      <c r="AT164"/>
      <c r="AU164"/>
      <c r="AV164"/>
      <c r="AW164"/>
      <c r="AX164"/>
      <c r="BC164"/>
      <c r="BE164"/>
    </row>
    <row r="165" spans="1:57" x14ac:dyDescent="0.25">
      <c r="AF165"/>
      <c r="AJ165"/>
      <c r="AL165"/>
      <c r="AR165"/>
      <c r="AS165"/>
      <c r="AT165"/>
      <c r="AU165"/>
      <c r="AV165"/>
      <c r="AW165"/>
      <c r="AX165"/>
      <c r="BC165"/>
      <c r="BE165"/>
    </row>
    <row r="166" spans="1:57" x14ac:dyDescent="0.25">
      <c r="AF166"/>
      <c r="AJ166"/>
      <c r="AL166"/>
      <c r="AR166"/>
      <c r="AS166"/>
      <c r="AT166"/>
      <c r="AU166"/>
      <c r="AV166"/>
      <c r="AW166"/>
      <c r="AX166"/>
      <c r="BC166"/>
      <c r="BE166"/>
    </row>
    <row r="167" spans="1:57" x14ac:dyDescent="0.25">
      <c r="AF167"/>
      <c r="AJ167"/>
      <c r="AL167"/>
      <c r="AR167"/>
      <c r="AS167"/>
      <c r="AT167"/>
      <c r="AU167"/>
      <c r="AV167"/>
      <c r="AW167"/>
      <c r="AX167"/>
      <c r="BC167"/>
      <c r="BE167"/>
    </row>
    <row r="168" spans="1:57" x14ac:dyDescent="0.25">
      <c r="AF168"/>
      <c r="AJ168"/>
      <c r="AL168"/>
      <c r="AR168"/>
      <c r="AS168"/>
      <c r="AT168"/>
      <c r="AU168"/>
      <c r="AV168"/>
      <c r="AW168"/>
      <c r="AX168"/>
      <c r="BC168"/>
      <c r="BE168"/>
    </row>
    <row r="169" spans="1:57" x14ac:dyDescent="0.25">
      <c r="AF169"/>
      <c r="AJ169"/>
      <c r="AL169"/>
      <c r="AR169"/>
      <c r="AS169"/>
      <c r="AT169"/>
      <c r="AU169"/>
      <c r="AV169"/>
      <c r="AW169"/>
      <c r="AX169"/>
      <c r="BC169"/>
      <c r="BE169"/>
    </row>
    <row r="170" spans="1:57" x14ac:dyDescent="0.25">
      <c r="AF170"/>
      <c r="AJ170"/>
      <c r="AL170"/>
      <c r="AR170"/>
      <c r="AS170"/>
      <c r="AT170"/>
      <c r="AU170"/>
      <c r="AV170"/>
      <c r="AW170"/>
      <c r="AX170"/>
      <c r="BC170"/>
      <c r="BE170"/>
    </row>
    <row r="171" spans="1:57" x14ac:dyDescent="0.25">
      <c r="AF171"/>
      <c r="AJ171"/>
      <c r="AL171"/>
      <c r="AR171"/>
      <c r="AS171"/>
      <c r="AT171"/>
      <c r="AU171"/>
      <c r="AV171"/>
      <c r="AW171"/>
      <c r="AX171"/>
      <c r="BC171"/>
      <c r="BE171"/>
    </row>
    <row r="172" spans="1:57" x14ac:dyDescent="0.25">
      <c r="AF172"/>
      <c r="AJ172"/>
      <c r="AL172"/>
      <c r="AR172"/>
      <c r="AS172"/>
      <c r="AT172"/>
      <c r="AU172"/>
      <c r="AV172"/>
      <c r="AW172"/>
      <c r="AX172"/>
      <c r="BC172"/>
      <c r="BE172"/>
    </row>
    <row r="173" spans="1:57" x14ac:dyDescent="0.25">
      <c r="AF173"/>
      <c r="AJ173"/>
      <c r="AL173"/>
      <c r="AR173"/>
      <c r="AS173"/>
      <c r="AT173"/>
      <c r="AU173"/>
      <c r="AV173"/>
      <c r="AW173"/>
      <c r="AX173"/>
      <c r="BC173"/>
      <c r="BE173"/>
    </row>
    <row r="174" spans="1:57" x14ac:dyDescent="0.25">
      <c r="AF174"/>
      <c r="AJ174"/>
      <c r="AL174"/>
      <c r="AR174"/>
      <c r="AS174"/>
      <c r="AT174"/>
      <c r="AU174"/>
      <c r="AV174"/>
      <c r="AW174"/>
      <c r="AX174"/>
      <c r="BC174"/>
      <c r="BE174"/>
    </row>
    <row r="175" spans="1:57" x14ac:dyDescent="0.25">
      <c r="AF175"/>
      <c r="AJ175"/>
      <c r="AL175"/>
      <c r="AR175"/>
      <c r="AS175"/>
      <c r="AT175"/>
      <c r="AU175"/>
      <c r="AV175"/>
      <c r="AW175"/>
      <c r="AX175"/>
      <c r="BC175"/>
      <c r="BE175"/>
    </row>
    <row r="176" spans="1:57" x14ac:dyDescent="0.25">
      <c r="AF176"/>
      <c r="AJ176"/>
      <c r="AL176"/>
      <c r="AR176"/>
      <c r="AS176"/>
      <c r="AT176"/>
      <c r="AU176"/>
      <c r="AV176"/>
      <c r="AW176"/>
      <c r="AX176"/>
      <c r="BC176"/>
      <c r="BE176"/>
    </row>
    <row r="177" spans="32:57" x14ac:dyDescent="0.25">
      <c r="AF177"/>
      <c r="AJ177"/>
      <c r="AL177"/>
      <c r="AR177"/>
      <c r="AS177"/>
      <c r="AT177"/>
      <c r="AU177"/>
      <c r="AV177"/>
      <c r="AW177"/>
      <c r="AX177"/>
      <c r="BC177"/>
      <c r="BE177"/>
    </row>
    <row r="178" spans="32:57" x14ac:dyDescent="0.25">
      <c r="AF178"/>
      <c r="AJ178"/>
      <c r="AL178"/>
      <c r="AR178"/>
      <c r="AS178"/>
      <c r="AT178"/>
      <c r="AU178"/>
      <c r="AV178"/>
      <c r="AW178"/>
      <c r="AX178"/>
      <c r="BC178"/>
      <c r="BE178"/>
    </row>
    <row r="179" spans="32:57" x14ac:dyDescent="0.25">
      <c r="AF179"/>
      <c r="AJ179"/>
      <c r="AL179"/>
      <c r="AR179"/>
      <c r="AS179"/>
      <c r="AT179"/>
      <c r="AU179"/>
      <c r="AV179"/>
      <c r="AW179"/>
      <c r="AX179"/>
      <c r="BC179"/>
      <c r="BE179"/>
    </row>
    <row r="180" spans="32:57" x14ac:dyDescent="0.25">
      <c r="AF180"/>
      <c r="AJ180"/>
      <c r="AL180"/>
      <c r="AR180"/>
      <c r="AS180"/>
      <c r="AT180"/>
      <c r="AU180"/>
      <c r="AV180"/>
      <c r="AW180"/>
      <c r="AX180"/>
      <c r="BC180"/>
      <c r="BE180"/>
    </row>
    <row r="181" spans="32:57" x14ac:dyDescent="0.25">
      <c r="AF181"/>
      <c r="AJ181"/>
      <c r="AL181"/>
      <c r="AR181"/>
      <c r="AS181"/>
      <c r="AT181"/>
      <c r="AU181"/>
      <c r="AV181"/>
      <c r="AW181"/>
      <c r="AX181"/>
      <c r="BC181"/>
      <c r="BE181"/>
    </row>
    <row r="182" spans="32:57" x14ac:dyDescent="0.25">
      <c r="AF182"/>
      <c r="AJ182"/>
      <c r="AL182"/>
      <c r="AR182"/>
      <c r="AS182"/>
      <c r="AT182"/>
      <c r="AU182"/>
      <c r="AV182"/>
      <c r="AW182"/>
      <c r="AX182"/>
      <c r="BC182"/>
      <c r="BE182"/>
    </row>
    <row r="183" spans="32:57" x14ac:dyDescent="0.25">
      <c r="AF183"/>
      <c r="AJ183"/>
      <c r="AL183"/>
      <c r="AR183"/>
      <c r="AS183"/>
      <c r="AT183"/>
      <c r="AU183"/>
      <c r="AV183"/>
      <c r="AW183"/>
      <c r="AX183"/>
      <c r="BC183"/>
      <c r="BE183"/>
    </row>
    <row r="184" spans="32:57" x14ac:dyDescent="0.25">
      <c r="AF184"/>
      <c r="AJ184"/>
      <c r="AL184"/>
      <c r="AR184"/>
      <c r="AS184"/>
      <c r="AT184"/>
      <c r="AU184"/>
      <c r="AV184"/>
      <c r="AW184"/>
      <c r="AX184"/>
      <c r="BC184"/>
      <c r="BE184"/>
    </row>
    <row r="185" spans="32:57" x14ac:dyDescent="0.25">
      <c r="AF185"/>
      <c r="AJ185"/>
      <c r="AL185"/>
      <c r="AR185"/>
      <c r="AS185"/>
      <c r="AT185"/>
      <c r="AU185"/>
      <c r="AV185"/>
      <c r="AW185"/>
      <c r="AX185"/>
      <c r="BC185"/>
      <c r="BE185"/>
    </row>
    <row r="186" spans="32:57" x14ac:dyDescent="0.25">
      <c r="AF186"/>
      <c r="AJ186"/>
      <c r="AL186"/>
      <c r="AR186"/>
      <c r="AS186"/>
      <c r="AT186"/>
      <c r="AU186"/>
      <c r="AV186"/>
      <c r="AW186"/>
      <c r="AX186"/>
      <c r="BC186"/>
      <c r="BE186"/>
    </row>
    <row r="187" spans="32:57" x14ac:dyDescent="0.25">
      <c r="AF187"/>
      <c r="AJ187"/>
      <c r="AL187"/>
      <c r="AR187"/>
      <c r="AS187"/>
      <c r="AT187"/>
      <c r="AU187"/>
      <c r="AV187"/>
      <c r="AW187"/>
      <c r="AX187"/>
      <c r="BC187"/>
      <c r="BE187"/>
    </row>
    <row r="188" spans="32:57" x14ac:dyDescent="0.25">
      <c r="AF188"/>
      <c r="AJ188"/>
      <c r="AL188"/>
      <c r="AR188"/>
      <c r="AS188"/>
      <c r="AT188"/>
      <c r="AU188"/>
      <c r="AV188"/>
      <c r="AW188"/>
      <c r="AX188"/>
      <c r="BC188"/>
      <c r="BE188"/>
    </row>
    <row r="189" spans="32:57" x14ac:dyDescent="0.25">
      <c r="AF189"/>
      <c r="AJ189"/>
      <c r="AL189"/>
      <c r="AR189"/>
      <c r="AS189"/>
      <c r="AT189"/>
      <c r="AU189"/>
      <c r="AV189"/>
      <c r="AW189"/>
      <c r="AX189"/>
      <c r="BC189"/>
      <c r="BE189"/>
    </row>
    <row r="190" spans="32:57" x14ac:dyDescent="0.25">
      <c r="AF190"/>
      <c r="AJ190"/>
      <c r="AL190"/>
      <c r="AR190"/>
      <c r="AS190"/>
      <c r="AT190"/>
      <c r="AU190"/>
      <c r="AV190"/>
      <c r="AW190"/>
      <c r="AX190"/>
      <c r="BC190"/>
      <c r="BE190"/>
    </row>
    <row r="191" spans="32:57" x14ac:dyDescent="0.25">
      <c r="AF191"/>
      <c r="AJ191"/>
      <c r="AL191"/>
      <c r="AR191"/>
      <c r="AS191"/>
      <c r="AT191"/>
      <c r="AU191"/>
      <c r="AV191"/>
      <c r="AW191"/>
      <c r="AX191"/>
      <c r="BC191"/>
      <c r="BE191"/>
    </row>
    <row r="192" spans="32:57" x14ac:dyDescent="0.25">
      <c r="AF192"/>
      <c r="AJ192"/>
      <c r="AL192"/>
      <c r="AR192"/>
      <c r="AS192"/>
      <c r="AT192"/>
      <c r="AU192"/>
      <c r="AV192"/>
      <c r="AW192"/>
      <c r="AX192"/>
      <c r="BC192"/>
      <c r="BE192"/>
    </row>
    <row r="193" spans="32:57" x14ac:dyDescent="0.25">
      <c r="AF193"/>
      <c r="AJ193"/>
      <c r="AL193"/>
      <c r="AR193"/>
      <c r="AS193"/>
      <c r="AT193"/>
      <c r="AU193"/>
      <c r="AV193"/>
      <c r="AW193"/>
      <c r="AX193"/>
      <c r="BC193"/>
      <c r="BE193"/>
    </row>
    <row r="194" spans="32:57" x14ac:dyDescent="0.25">
      <c r="AF194"/>
      <c r="AJ194"/>
      <c r="AL194"/>
      <c r="AR194"/>
      <c r="AS194"/>
      <c r="AT194"/>
      <c r="AU194"/>
      <c r="AV194"/>
      <c r="AW194"/>
      <c r="AX194"/>
      <c r="BC194"/>
      <c r="BE194"/>
    </row>
    <row r="195" spans="32:57" x14ac:dyDescent="0.25">
      <c r="AF195"/>
      <c r="AJ195"/>
      <c r="AL195"/>
      <c r="AR195"/>
      <c r="AS195"/>
      <c r="AT195"/>
      <c r="AU195"/>
      <c r="AV195"/>
      <c r="AW195"/>
      <c r="AX195"/>
      <c r="BC195"/>
      <c r="BE195"/>
    </row>
    <row r="196" spans="32:57" x14ac:dyDescent="0.25">
      <c r="AF196"/>
      <c r="AJ196"/>
      <c r="AL196"/>
      <c r="AR196"/>
      <c r="AS196"/>
      <c r="AT196"/>
      <c r="AU196"/>
      <c r="AV196"/>
      <c r="AW196"/>
      <c r="AX196"/>
      <c r="BC196"/>
      <c r="BE196"/>
    </row>
    <row r="197" spans="32:57" x14ac:dyDescent="0.25">
      <c r="AF197"/>
      <c r="AJ197"/>
      <c r="AL197"/>
      <c r="AR197"/>
      <c r="AS197"/>
      <c r="AT197"/>
      <c r="AU197"/>
      <c r="AV197"/>
      <c r="AW197"/>
      <c r="AX197"/>
      <c r="BC197"/>
      <c r="BE197"/>
    </row>
    <row r="198" spans="32:57" x14ac:dyDescent="0.25">
      <c r="AF198"/>
      <c r="AJ198"/>
      <c r="AL198"/>
      <c r="AR198"/>
      <c r="AS198"/>
      <c r="AT198"/>
      <c r="AU198"/>
      <c r="AV198"/>
      <c r="AW198"/>
      <c r="AX198"/>
      <c r="BC198"/>
      <c r="BE198"/>
    </row>
    <row r="199" spans="32:57" x14ac:dyDescent="0.25">
      <c r="AF199"/>
      <c r="AJ199"/>
      <c r="AL199"/>
      <c r="AR199"/>
      <c r="AS199"/>
      <c r="AT199"/>
      <c r="AU199"/>
      <c r="AV199"/>
      <c r="AW199"/>
      <c r="AX199"/>
      <c r="BC199"/>
      <c r="BE199"/>
    </row>
    <row r="200" spans="32:57" x14ac:dyDescent="0.25">
      <c r="AF200"/>
      <c r="AJ200"/>
      <c r="AL200"/>
      <c r="AR200"/>
      <c r="AS200"/>
      <c r="AT200"/>
      <c r="AU200"/>
      <c r="AV200"/>
      <c r="AW200"/>
      <c r="AX200"/>
      <c r="BC200"/>
      <c r="BE200"/>
    </row>
    <row r="201" spans="32:57" x14ac:dyDescent="0.25">
      <c r="AF201"/>
      <c r="AJ201"/>
      <c r="AL201"/>
      <c r="AR201"/>
      <c r="AS201"/>
      <c r="AT201"/>
      <c r="AU201"/>
      <c r="AV201"/>
      <c r="AW201"/>
      <c r="AX201"/>
      <c r="BC201"/>
      <c r="BE201"/>
    </row>
    <row r="202" spans="32:57" x14ac:dyDescent="0.25">
      <c r="AF202"/>
      <c r="AJ202"/>
      <c r="AL202"/>
      <c r="AR202"/>
      <c r="AS202"/>
      <c r="AT202"/>
      <c r="AU202"/>
      <c r="AV202"/>
      <c r="AW202"/>
      <c r="AX202"/>
      <c r="BC202"/>
      <c r="BE202"/>
    </row>
    <row r="203" spans="32:57" x14ac:dyDescent="0.25">
      <c r="AF203"/>
      <c r="AJ203"/>
      <c r="AL203"/>
      <c r="AR203"/>
      <c r="AS203"/>
      <c r="AT203"/>
      <c r="AU203"/>
      <c r="AV203"/>
      <c r="AW203"/>
      <c r="AX203"/>
      <c r="BC203"/>
      <c r="BE203"/>
    </row>
    <row r="204" spans="32:57" x14ac:dyDescent="0.25">
      <c r="AF204"/>
      <c r="AJ204"/>
      <c r="AL204"/>
      <c r="AR204"/>
      <c r="AS204"/>
      <c r="AT204"/>
      <c r="AU204"/>
      <c r="AV204"/>
      <c r="AW204"/>
      <c r="AX204"/>
      <c r="BC204"/>
      <c r="BE204"/>
    </row>
    <row r="205" spans="32:57" x14ac:dyDescent="0.25">
      <c r="AF205"/>
      <c r="AJ205"/>
      <c r="AL205"/>
      <c r="AR205"/>
      <c r="AS205"/>
      <c r="AT205"/>
      <c r="AU205"/>
      <c r="AV205"/>
      <c r="AW205"/>
      <c r="AX205"/>
      <c r="BC205"/>
      <c r="BE205"/>
    </row>
    <row r="206" spans="32:57" x14ac:dyDescent="0.25">
      <c r="AF206"/>
      <c r="AJ206"/>
      <c r="AL206"/>
      <c r="AR206"/>
      <c r="AS206"/>
      <c r="AT206"/>
      <c r="AU206"/>
      <c r="AV206"/>
      <c r="AW206"/>
      <c r="AX206"/>
      <c r="BC206"/>
      <c r="BE206"/>
    </row>
    <row r="207" spans="32:57" x14ac:dyDescent="0.25">
      <c r="AF207"/>
      <c r="AJ207"/>
      <c r="AL207"/>
      <c r="AR207"/>
      <c r="AS207"/>
      <c r="AT207"/>
      <c r="AU207"/>
      <c r="AV207"/>
      <c r="AW207"/>
      <c r="AX207"/>
      <c r="BC207"/>
      <c r="BE207"/>
    </row>
    <row r="208" spans="32:57" x14ac:dyDescent="0.25">
      <c r="AF208"/>
      <c r="AJ208"/>
      <c r="AL208"/>
      <c r="AR208"/>
      <c r="AS208"/>
      <c r="AT208"/>
      <c r="AU208"/>
      <c r="AV208"/>
      <c r="AW208"/>
      <c r="AX208"/>
      <c r="BC208"/>
      <c r="BE208"/>
    </row>
    <row r="209" spans="32:57" x14ac:dyDescent="0.25">
      <c r="AF209"/>
      <c r="AJ209"/>
      <c r="AL209"/>
      <c r="AR209"/>
      <c r="AS209"/>
      <c r="AT209"/>
      <c r="AU209"/>
      <c r="AV209"/>
      <c r="AW209"/>
      <c r="AX209"/>
      <c r="BC209"/>
      <c r="BE209"/>
    </row>
    <row r="210" spans="32:57" x14ac:dyDescent="0.25">
      <c r="AF210"/>
      <c r="AJ210"/>
      <c r="AL210"/>
      <c r="AR210"/>
      <c r="AS210"/>
      <c r="AT210"/>
      <c r="AU210"/>
      <c r="AV210"/>
      <c r="AW210"/>
      <c r="AX210"/>
      <c r="BC210"/>
      <c r="BE210"/>
    </row>
    <row r="211" spans="32:57" x14ac:dyDescent="0.25">
      <c r="AF211"/>
      <c r="AJ211"/>
      <c r="AL211"/>
      <c r="AR211"/>
      <c r="AS211"/>
      <c r="AT211"/>
      <c r="AU211"/>
      <c r="AV211"/>
      <c r="AW211"/>
      <c r="AX211"/>
      <c r="BC211"/>
      <c r="BE211"/>
    </row>
    <row r="212" spans="32:57" x14ac:dyDescent="0.25">
      <c r="AF212"/>
      <c r="AJ212"/>
      <c r="AL212"/>
      <c r="AR212"/>
      <c r="AS212"/>
      <c r="AT212"/>
      <c r="AU212"/>
      <c r="AV212"/>
      <c r="AW212"/>
      <c r="AX212"/>
      <c r="BC212"/>
      <c r="BE212"/>
    </row>
    <row r="213" spans="32:57" x14ac:dyDescent="0.25">
      <c r="AF213"/>
      <c r="AJ213"/>
      <c r="AL213"/>
      <c r="AR213"/>
      <c r="AS213"/>
      <c r="AT213"/>
      <c r="AU213"/>
      <c r="AV213"/>
      <c r="AW213"/>
      <c r="AX213"/>
      <c r="BC213"/>
      <c r="BE213"/>
    </row>
    <row r="214" spans="32:57" x14ac:dyDescent="0.25">
      <c r="AF214"/>
      <c r="AJ214"/>
      <c r="AL214"/>
      <c r="AR214"/>
      <c r="AS214"/>
      <c r="AT214"/>
      <c r="AU214"/>
      <c r="AV214"/>
      <c r="AW214"/>
      <c r="AX214"/>
      <c r="BC214"/>
      <c r="BE214"/>
    </row>
    <row r="215" spans="32:57" x14ac:dyDescent="0.25">
      <c r="AF215"/>
      <c r="AJ215"/>
      <c r="AL215"/>
      <c r="AR215"/>
      <c r="AS215"/>
      <c r="AT215"/>
      <c r="AU215"/>
      <c r="AV215"/>
      <c r="AW215"/>
      <c r="AX215"/>
      <c r="BC215"/>
      <c r="BE215"/>
    </row>
    <row r="216" spans="32:57" x14ac:dyDescent="0.25">
      <c r="AF216"/>
      <c r="AJ216"/>
      <c r="AL216"/>
      <c r="AR216"/>
      <c r="AS216"/>
      <c r="AT216"/>
      <c r="AU216"/>
      <c r="AV216"/>
      <c r="AW216"/>
      <c r="AX216"/>
      <c r="BC216"/>
      <c r="BE216"/>
    </row>
    <row r="217" spans="32:57" x14ac:dyDescent="0.25">
      <c r="AF217"/>
      <c r="AJ217"/>
      <c r="AL217"/>
      <c r="AR217"/>
      <c r="AS217"/>
      <c r="AT217"/>
      <c r="AU217"/>
      <c r="AV217"/>
      <c r="AW217"/>
      <c r="AX217"/>
      <c r="BC217"/>
      <c r="BE217"/>
    </row>
    <row r="218" spans="32:57" x14ac:dyDescent="0.25">
      <c r="AF218"/>
      <c r="AJ218"/>
      <c r="AL218"/>
      <c r="AR218"/>
      <c r="AS218"/>
      <c r="AT218"/>
      <c r="AU218"/>
      <c r="AV218"/>
      <c r="AW218"/>
      <c r="AX218"/>
      <c r="BC218"/>
      <c r="BE218"/>
    </row>
    <row r="219" spans="32:57" x14ac:dyDescent="0.25">
      <c r="AF219"/>
      <c r="AJ219"/>
      <c r="AL219"/>
      <c r="AR219"/>
      <c r="AS219"/>
      <c r="AT219"/>
      <c r="AU219"/>
      <c r="AV219"/>
      <c r="AW219"/>
      <c r="AX219"/>
      <c r="BC219"/>
      <c r="BE219"/>
    </row>
    <row r="220" spans="32:57" x14ac:dyDescent="0.25">
      <c r="AF220"/>
      <c r="AJ220"/>
      <c r="AL220"/>
      <c r="AR220"/>
      <c r="AS220"/>
      <c r="AT220"/>
      <c r="AU220"/>
      <c r="AV220"/>
      <c r="AW220"/>
      <c r="AX220"/>
      <c r="BC220"/>
      <c r="BE220"/>
    </row>
    <row r="221" spans="32:57" x14ac:dyDescent="0.25">
      <c r="AF221"/>
      <c r="AJ221"/>
      <c r="AL221"/>
      <c r="AR221"/>
      <c r="AS221"/>
      <c r="AT221"/>
      <c r="AU221"/>
      <c r="AV221"/>
      <c r="AW221"/>
      <c r="AX221"/>
      <c r="BC221"/>
      <c r="BE221"/>
    </row>
    <row r="222" spans="32:57" x14ac:dyDescent="0.25">
      <c r="AF222"/>
      <c r="AJ222"/>
      <c r="AL222"/>
      <c r="AR222"/>
      <c r="AS222"/>
      <c r="AT222"/>
      <c r="AU222"/>
      <c r="AV222"/>
      <c r="AW222"/>
      <c r="AX222"/>
      <c r="BC222"/>
      <c r="BE222"/>
    </row>
    <row r="223" spans="32:57" x14ac:dyDescent="0.25">
      <c r="AF223"/>
      <c r="AJ223"/>
      <c r="AL223"/>
      <c r="AR223"/>
      <c r="AS223"/>
      <c r="AT223"/>
      <c r="AU223"/>
      <c r="AV223"/>
      <c r="AW223"/>
      <c r="AX223"/>
      <c r="BC223"/>
      <c r="BE223"/>
    </row>
    <row r="224" spans="32:57" x14ac:dyDescent="0.25">
      <c r="AF224"/>
      <c r="AJ224"/>
      <c r="AL224"/>
      <c r="AR224"/>
      <c r="AS224"/>
      <c r="AT224"/>
      <c r="AU224"/>
      <c r="AV224"/>
      <c r="AW224"/>
      <c r="AX224"/>
      <c r="BC224"/>
      <c r="BE224"/>
    </row>
    <row r="225" spans="32:57" x14ac:dyDescent="0.25">
      <c r="AF225"/>
      <c r="AJ225"/>
      <c r="AL225"/>
      <c r="AR225"/>
      <c r="AS225"/>
      <c r="AT225"/>
      <c r="AU225"/>
      <c r="AV225"/>
      <c r="AW225"/>
      <c r="AX225"/>
      <c r="BC225"/>
      <c r="BE225"/>
    </row>
    <row r="226" spans="32:57" x14ac:dyDescent="0.25">
      <c r="AF226"/>
      <c r="AJ226"/>
      <c r="AL226"/>
      <c r="AR226"/>
      <c r="AS226"/>
      <c r="AT226"/>
      <c r="AU226"/>
      <c r="AV226"/>
      <c r="AW226"/>
      <c r="AX226"/>
      <c r="BC226"/>
      <c r="BE226"/>
    </row>
    <row r="227" spans="32:57" x14ac:dyDescent="0.25">
      <c r="AF227"/>
      <c r="AJ227"/>
      <c r="AL227"/>
      <c r="AR227"/>
      <c r="AS227"/>
      <c r="AT227"/>
      <c r="AU227"/>
      <c r="AV227"/>
      <c r="AW227"/>
      <c r="AX227"/>
      <c r="BC227"/>
      <c r="BE227"/>
    </row>
    <row r="228" spans="32:57" ht="16.5" customHeight="1" x14ac:dyDescent="0.25">
      <c r="AF228"/>
      <c r="AJ228"/>
      <c r="AL228"/>
      <c r="AR228"/>
      <c r="AS228"/>
      <c r="AT228"/>
      <c r="AU228"/>
      <c r="AV228"/>
      <c r="AW228"/>
      <c r="AX228"/>
      <c r="BC228"/>
      <c r="BE228"/>
    </row>
    <row r="229" spans="32:57" x14ac:dyDescent="0.25">
      <c r="AF229"/>
      <c r="AJ229"/>
      <c r="AL229"/>
      <c r="AR229"/>
      <c r="AS229"/>
      <c r="AT229"/>
      <c r="AU229"/>
      <c r="AV229"/>
      <c r="AW229"/>
      <c r="AX229"/>
      <c r="BC229"/>
      <c r="BE229"/>
    </row>
    <row r="230" spans="32:57" x14ac:dyDescent="0.25">
      <c r="AF230"/>
      <c r="AJ230"/>
      <c r="AL230"/>
      <c r="AR230"/>
      <c r="AS230"/>
      <c r="AT230"/>
      <c r="AU230"/>
      <c r="AV230"/>
      <c r="AW230"/>
      <c r="AX230"/>
      <c r="BC230"/>
      <c r="BE230"/>
    </row>
    <row r="231" spans="32:57" ht="16.5" customHeight="1" x14ac:dyDescent="0.25">
      <c r="AF231"/>
      <c r="AJ231"/>
      <c r="AL231"/>
      <c r="AR231"/>
      <c r="AS231"/>
      <c r="AT231"/>
      <c r="AU231"/>
      <c r="AV231"/>
      <c r="AW231"/>
      <c r="AX231"/>
      <c r="BC231"/>
      <c r="BE231"/>
    </row>
    <row r="232" spans="32:57" x14ac:dyDescent="0.25">
      <c r="AF232"/>
      <c r="AJ232"/>
      <c r="AL232"/>
      <c r="AR232"/>
      <c r="AS232"/>
      <c r="AT232"/>
      <c r="AU232"/>
      <c r="AV232"/>
      <c r="AW232"/>
      <c r="AX232"/>
      <c r="BC232"/>
      <c r="BE232"/>
    </row>
    <row r="233" spans="32:57" x14ac:dyDescent="0.25">
      <c r="AF233"/>
      <c r="AJ233"/>
      <c r="AL233"/>
      <c r="AR233"/>
      <c r="AS233"/>
      <c r="AT233"/>
      <c r="AU233"/>
      <c r="AV233"/>
      <c r="AW233"/>
      <c r="AX233"/>
      <c r="BC233"/>
      <c r="BE233"/>
    </row>
    <row r="234" spans="32:57" x14ac:dyDescent="0.25">
      <c r="AF234"/>
      <c r="AJ234"/>
      <c r="AL234"/>
      <c r="AR234"/>
      <c r="AS234"/>
      <c r="AT234"/>
      <c r="AU234"/>
      <c r="AV234"/>
      <c r="AW234"/>
      <c r="AX234"/>
      <c r="BC234"/>
      <c r="BE234"/>
    </row>
    <row r="235" spans="32:57" x14ac:dyDescent="0.25">
      <c r="AF235"/>
      <c r="AJ235"/>
      <c r="AL235"/>
      <c r="AR235"/>
      <c r="AS235"/>
      <c r="AT235"/>
      <c r="AU235"/>
      <c r="AV235"/>
      <c r="AW235"/>
      <c r="AX235"/>
      <c r="BC235"/>
      <c r="BE235"/>
    </row>
    <row r="236" spans="32:57" x14ac:dyDescent="0.25">
      <c r="AF236"/>
      <c r="AJ236"/>
      <c r="AL236"/>
      <c r="AR236"/>
      <c r="AS236"/>
      <c r="AT236"/>
      <c r="AU236"/>
      <c r="AV236"/>
      <c r="AW236"/>
      <c r="AX236"/>
      <c r="BC236"/>
      <c r="BE236"/>
    </row>
    <row r="237" spans="32:57" x14ac:dyDescent="0.25">
      <c r="AF237"/>
      <c r="AJ237"/>
      <c r="AL237"/>
      <c r="AR237"/>
      <c r="AS237"/>
      <c r="AT237"/>
      <c r="AU237"/>
      <c r="AV237"/>
      <c r="AW237"/>
      <c r="AX237"/>
      <c r="BC237"/>
      <c r="BE237"/>
    </row>
    <row r="238" spans="32:57" x14ac:dyDescent="0.25">
      <c r="AF238"/>
      <c r="AJ238"/>
      <c r="AL238"/>
      <c r="AR238"/>
      <c r="AS238"/>
      <c r="AT238"/>
      <c r="AU238"/>
      <c r="AV238"/>
      <c r="AW238"/>
      <c r="AX238"/>
      <c r="BC238"/>
      <c r="BE238"/>
    </row>
    <row r="239" spans="32:57" x14ac:dyDescent="0.25">
      <c r="AF239"/>
      <c r="AJ239"/>
      <c r="AL239"/>
      <c r="AR239"/>
      <c r="AS239"/>
      <c r="AT239"/>
      <c r="AU239"/>
      <c r="AV239"/>
      <c r="AW239"/>
      <c r="AX239"/>
      <c r="BC239"/>
      <c r="BE239"/>
    </row>
    <row r="240" spans="32:57" x14ac:dyDescent="0.25">
      <c r="AF240"/>
      <c r="AJ240"/>
      <c r="AL240"/>
      <c r="AR240"/>
      <c r="AS240"/>
      <c r="AT240"/>
      <c r="AU240"/>
      <c r="AV240"/>
      <c r="AW240"/>
      <c r="AX240"/>
      <c r="BC240"/>
      <c r="BE240"/>
    </row>
    <row r="241" spans="32:57" x14ac:dyDescent="0.25">
      <c r="AF241"/>
      <c r="AJ241"/>
      <c r="AL241"/>
      <c r="AR241"/>
      <c r="AS241"/>
      <c r="AT241"/>
      <c r="AU241"/>
      <c r="AV241"/>
      <c r="AW241"/>
      <c r="AX241"/>
      <c r="BC241"/>
      <c r="BE241"/>
    </row>
    <row r="242" spans="32:57" x14ac:dyDescent="0.25">
      <c r="AF242"/>
      <c r="AJ242"/>
      <c r="AL242"/>
      <c r="AR242"/>
      <c r="AS242"/>
      <c r="AT242"/>
      <c r="AU242"/>
      <c r="AV242"/>
      <c r="AW242"/>
      <c r="AX242"/>
      <c r="BC242"/>
      <c r="BE242"/>
    </row>
    <row r="243" spans="32:57" x14ac:dyDescent="0.25">
      <c r="AF243"/>
      <c r="AJ243"/>
      <c r="AL243"/>
      <c r="AR243"/>
      <c r="AS243"/>
      <c r="AT243"/>
      <c r="AU243"/>
      <c r="AV243"/>
      <c r="AW243"/>
      <c r="AX243"/>
      <c r="BC243"/>
      <c r="BE243"/>
    </row>
    <row r="244" spans="32:57" x14ac:dyDescent="0.25">
      <c r="AF244"/>
      <c r="AJ244"/>
      <c r="AL244"/>
      <c r="AR244"/>
      <c r="AS244"/>
      <c r="AT244"/>
      <c r="AU244"/>
      <c r="AV244"/>
      <c r="AW244"/>
      <c r="AX244"/>
      <c r="BC244"/>
      <c r="BE244"/>
    </row>
    <row r="245" spans="32:57" x14ac:dyDescent="0.25">
      <c r="AF245"/>
      <c r="AJ245"/>
      <c r="AL245"/>
      <c r="AR245"/>
      <c r="AS245"/>
      <c r="AT245"/>
      <c r="AU245"/>
      <c r="AV245"/>
      <c r="AW245"/>
      <c r="AX245"/>
      <c r="BC245"/>
      <c r="BE245"/>
    </row>
    <row r="246" spans="32:57" x14ac:dyDescent="0.25">
      <c r="AF246"/>
      <c r="AJ246"/>
      <c r="AL246"/>
      <c r="AR246"/>
      <c r="AS246"/>
      <c r="AT246"/>
      <c r="AU246"/>
      <c r="AV246"/>
      <c r="AW246"/>
      <c r="AX246"/>
      <c r="BC246"/>
      <c r="BE246"/>
    </row>
    <row r="247" spans="32:57" x14ac:dyDescent="0.25">
      <c r="AF247"/>
      <c r="AJ247"/>
      <c r="AL247"/>
      <c r="AR247"/>
      <c r="AS247"/>
      <c r="AT247"/>
      <c r="AU247"/>
      <c r="AV247"/>
      <c r="AW247"/>
      <c r="AX247"/>
      <c r="BC247"/>
      <c r="BE247"/>
    </row>
    <row r="248" spans="32:57" x14ac:dyDescent="0.25">
      <c r="AF248"/>
      <c r="AJ248"/>
      <c r="AL248"/>
      <c r="AR248"/>
      <c r="AS248"/>
      <c r="AT248"/>
      <c r="AU248"/>
      <c r="AV248"/>
      <c r="AW248"/>
      <c r="AX248"/>
      <c r="BC248"/>
      <c r="BE248"/>
    </row>
    <row r="249" spans="32:57" x14ac:dyDescent="0.25">
      <c r="AF249"/>
      <c r="AJ249"/>
      <c r="AL249"/>
      <c r="AR249"/>
      <c r="AS249"/>
      <c r="AT249"/>
      <c r="AU249"/>
      <c r="AV249"/>
      <c r="AW249"/>
      <c r="AX249"/>
      <c r="BC249"/>
      <c r="BE249"/>
    </row>
    <row r="250" spans="32:57" x14ac:dyDescent="0.25">
      <c r="AF250"/>
      <c r="AJ250"/>
      <c r="AL250"/>
      <c r="AR250"/>
      <c r="AS250"/>
      <c r="AT250"/>
      <c r="AU250"/>
      <c r="AV250"/>
      <c r="AW250"/>
      <c r="AX250"/>
      <c r="BC250"/>
      <c r="BE250"/>
    </row>
    <row r="251" spans="32:57" x14ac:dyDescent="0.25">
      <c r="AF251"/>
      <c r="AJ251"/>
      <c r="AL251"/>
      <c r="AR251"/>
      <c r="AS251"/>
      <c r="AT251"/>
      <c r="AU251"/>
      <c r="AV251"/>
      <c r="AW251"/>
      <c r="AX251"/>
      <c r="BC251"/>
      <c r="BE251"/>
    </row>
    <row r="252" spans="32:57" x14ac:dyDescent="0.25">
      <c r="AF252"/>
      <c r="AJ252"/>
      <c r="AL252"/>
      <c r="AR252"/>
      <c r="AS252"/>
      <c r="AT252"/>
      <c r="AU252"/>
      <c r="AV252"/>
      <c r="AW252"/>
      <c r="AX252"/>
      <c r="BC252"/>
      <c r="BE252"/>
    </row>
    <row r="253" spans="32:57" x14ac:dyDescent="0.25">
      <c r="AF253"/>
      <c r="AJ253"/>
      <c r="AL253"/>
      <c r="AR253"/>
      <c r="AS253"/>
      <c r="AT253"/>
      <c r="AU253"/>
      <c r="AV253"/>
      <c r="AW253"/>
      <c r="AX253"/>
      <c r="BC253"/>
      <c r="BE253"/>
    </row>
    <row r="254" spans="32:57" ht="18" customHeight="1" x14ac:dyDescent="0.25">
      <c r="AF254"/>
      <c r="AJ254"/>
      <c r="AL254"/>
      <c r="AR254"/>
      <c r="AS254"/>
      <c r="AT254"/>
      <c r="AU254"/>
      <c r="AV254"/>
      <c r="AW254"/>
      <c r="AX254"/>
      <c r="BC254"/>
      <c r="BE254"/>
    </row>
    <row r="255" spans="32:57" x14ac:dyDescent="0.25">
      <c r="AF255"/>
      <c r="AJ255"/>
      <c r="AL255"/>
      <c r="AR255"/>
      <c r="AS255"/>
      <c r="AT255"/>
      <c r="AU255"/>
      <c r="AV255"/>
      <c r="AW255"/>
      <c r="AX255"/>
      <c r="BC255"/>
      <c r="BE255"/>
    </row>
    <row r="256" spans="32:57" x14ac:dyDescent="0.25">
      <c r="AF256"/>
      <c r="AJ256"/>
      <c r="AL256"/>
      <c r="AR256"/>
      <c r="AS256"/>
      <c r="AT256"/>
      <c r="AU256"/>
      <c r="AV256"/>
      <c r="AW256"/>
      <c r="AX256"/>
      <c r="BC256"/>
      <c r="BE256"/>
    </row>
    <row r="257" spans="32:57" x14ac:dyDescent="0.25">
      <c r="AF257"/>
      <c r="AJ257"/>
      <c r="AL257"/>
      <c r="AR257"/>
      <c r="AS257"/>
      <c r="AT257"/>
      <c r="AU257"/>
      <c r="AV257"/>
      <c r="AW257"/>
      <c r="AX257"/>
      <c r="BC257"/>
      <c r="BE257"/>
    </row>
    <row r="258" spans="32:57" x14ac:dyDescent="0.25">
      <c r="AF258"/>
      <c r="AJ258"/>
      <c r="AL258"/>
      <c r="AR258"/>
      <c r="AS258"/>
      <c r="AT258"/>
      <c r="AU258"/>
      <c r="AV258"/>
      <c r="AW258"/>
      <c r="AX258"/>
      <c r="BC258"/>
      <c r="BE258"/>
    </row>
    <row r="259" spans="32:57" x14ac:dyDescent="0.25">
      <c r="AF259"/>
      <c r="AJ259"/>
      <c r="AL259"/>
      <c r="AR259"/>
      <c r="AS259"/>
      <c r="AT259"/>
      <c r="AU259"/>
      <c r="AV259"/>
      <c r="AW259"/>
      <c r="AX259"/>
      <c r="BC259"/>
      <c r="BE259"/>
    </row>
    <row r="260" spans="32:57" x14ac:dyDescent="0.25">
      <c r="AF260"/>
      <c r="AJ260"/>
      <c r="AL260"/>
      <c r="AR260"/>
      <c r="AS260"/>
      <c r="AT260"/>
      <c r="AU260"/>
      <c r="AV260"/>
      <c r="AW260"/>
      <c r="AX260"/>
      <c r="BC260"/>
      <c r="BE260"/>
    </row>
    <row r="261" spans="32:57" x14ac:dyDescent="0.25">
      <c r="AF261"/>
      <c r="AJ261"/>
      <c r="AL261"/>
      <c r="AR261"/>
      <c r="AS261"/>
      <c r="AT261"/>
      <c r="AU261"/>
      <c r="AV261"/>
      <c r="AW261"/>
      <c r="AX261"/>
      <c r="BC261"/>
      <c r="BE261"/>
    </row>
    <row r="262" spans="32:57" ht="19.5" customHeight="1" x14ac:dyDescent="0.25">
      <c r="AF262"/>
      <c r="AJ262"/>
      <c r="AL262"/>
      <c r="AR262"/>
      <c r="AS262"/>
      <c r="AT262"/>
      <c r="AU262"/>
      <c r="AV262"/>
      <c r="AW262"/>
      <c r="AX262"/>
      <c r="BC262"/>
      <c r="BE262"/>
    </row>
    <row r="263" spans="32:57" x14ac:dyDescent="0.25">
      <c r="AF263"/>
      <c r="AJ263"/>
      <c r="AL263"/>
      <c r="AR263"/>
      <c r="AS263"/>
      <c r="AT263"/>
      <c r="AU263"/>
      <c r="AV263"/>
      <c r="AW263"/>
      <c r="AX263"/>
      <c r="BC263"/>
      <c r="BE263"/>
    </row>
    <row r="264" spans="32:57" ht="18.75" customHeight="1" x14ac:dyDescent="0.25">
      <c r="AF264"/>
      <c r="AJ264"/>
      <c r="AL264"/>
      <c r="AR264"/>
      <c r="AS264"/>
      <c r="AT264"/>
      <c r="AU264"/>
      <c r="AV264"/>
      <c r="AW264"/>
      <c r="AX264"/>
      <c r="BC264"/>
      <c r="BE264"/>
    </row>
    <row r="265" spans="32:57" x14ac:dyDescent="0.25">
      <c r="AF265"/>
      <c r="AJ265"/>
      <c r="AL265"/>
      <c r="AR265"/>
      <c r="AS265"/>
      <c r="AT265"/>
      <c r="AU265"/>
      <c r="AV265"/>
      <c r="AW265"/>
      <c r="AX265"/>
      <c r="BC265"/>
      <c r="BE265"/>
    </row>
    <row r="266" spans="32:57" x14ac:dyDescent="0.25">
      <c r="AF266"/>
      <c r="AJ266"/>
      <c r="AL266"/>
      <c r="AR266"/>
      <c r="AS266"/>
      <c r="AT266"/>
      <c r="AU266"/>
      <c r="AV266"/>
      <c r="AW266"/>
      <c r="AX266"/>
      <c r="BC266"/>
      <c r="BE266"/>
    </row>
    <row r="267" spans="32:57" x14ac:dyDescent="0.25">
      <c r="AF267"/>
      <c r="AJ267"/>
      <c r="AL267"/>
      <c r="AR267"/>
      <c r="AS267"/>
      <c r="AT267"/>
      <c r="AU267"/>
      <c r="AV267"/>
      <c r="AW267"/>
      <c r="AX267"/>
      <c r="BC267"/>
      <c r="BE267"/>
    </row>
    <row r="268" spans="32:57" x14ac:dyDescent="0.25">
      <c r="AF268"/>
      <c r="AJ268"/>
      <c r="AL268"/>
      <c r="AR268"/>
      <c r="AS268"/>
      <c r="AT268"/>
      <c r="AU268"/>
      <c r="AV268"/>
      <c r="AW268"/>
      <c r="AX268"/>
      <c r="BC268"/>
      <c r="BE268"/>
    </row>
    <row r="269" spans="32:57" x14ac:dyDescent="0.25">
      <c r="AF269"/>
      <c r="AJ269"/>
      <c r="AL269"/>
      <c r="AR269"/>
      <c r="AS269"/>
      <c r="AT269"/>
      <c r="AU269"/>
      <c r="AV269"/>
      <c r="AW269"/>
      <c r="AX269"/>
      <c r="BC269"/>
      <c r="BE269"/>
    </row>
    <row r="270" spans="32:57" x14ac:dyDescent="0.25">
      <c r="AF270"/>
      <c r="AJ270"/>
      <c r="AL270"/>
      <c r="AR270"/>
      <c r="AS270"/>
      <c r="AT270"/>
      <c r="AU270"/>
      <c r="AV270"/>
      <c r="AW270"/>
      <c r="AX270"/>
      <c r="BC270"/>
      <c r="BE270"/>
    </row>
    <row r="271" spans="32:57" x14ac:dyDescent="0.25">
      <c r="AF271"/>
      <c r="AJ271"/>
      <c r="AL271"/>
      <c r="AR271"/>
      <c r="AS271"/>
      <c r="AT271"/>
      <c r="AU271"/>
      <c r="AV271"/>
      <c r="AW271"/>
      <c r="AX271"/>
      <c r="BC271"/>
      <c r="BE271"/>
    </row>
    <row r="272" spans="32:57" x14ac:dyDescent="0.25">
      <c r="AF272"/>
      <c r="AJ272"/>
      <c r="AL272"/>
      <c r="AR272"/>
      <c r="AS272"/>
      <c r="AT272"/>
      <c r="AU272"/>
      <c r="AV272"/>
      <c r="AW272"/>
      <c r="AX272"/>
      <c r="BC272"/>
      <c r="BE272"/>
    </row>
    <row r="273" spans="32:57" x14ac:dyDescent="0.25">
      <c r="AF273"/>
      <c r="AJ273"/>
      <c r="AL273"/>
      <c r="AR273"/>
      <c r="AS273"/>
      <c r="AT273"/>
      <c r="AU273"/>
      <c r="AV273"/>
      <c r="AW273"/>
      <c r="AX273"/>
      <c r="BC273"/>
      <c r="BE273"/>
    </row>
    <row r="274" spans="32:57" x14ac:dyDescent="0.25">
      <c r="AF274"/>
      <c r="AJ274"/>
      <c r="AL274"/>
      <c r="AR274"/>
      <c r="AS274"/>
      <c r="AT274"/>
      <c r="AU274"/>
      <c r="AV274"/>
      <c r="AW274"/>
      <c r="AX274"/>
      <c r="BC274"/>
      <c r="BE274"/>
    </row>
    <row r="275" spans="32:57" x14ac:dyDescent="0.25">
      <c r="AF275"/>
      <c r="AJ275"/>
      <c r="AL275"/>
      <c r="AR275"/>
      <c r="AS275"/>
      <c r="AT275"/>
      <c r="AU275"/>
      <c r="AV275"/>
      <c r="AW275"/>
      <c r="AX275"/>
      <c r="BC275"/>
      <c r="BE275"/>
    </row>
    <row r="276" spans="32:57" x14ac:dyDescent="0.25">
      <c r="AF276"/>
      <c r="AJ276"/>
      <c r="AL276"/>
      <c r="AR276"/>
      <c r="AS276"/>
      <c r="AT276"/>
      <c r="AU276"/>
      <c r="AV276"/>
      <c r="AW276"/>
      <c r="AX276"/>
      <c r="BC276"/>
      <c r="BE276"/>
    </row>
    <row r="277" spans="32:57" x14ac:dyDescent="0.25">
      <c r="AF277"/>
      <c r="AJ277"/>
      <c r="AL277"/>
      <c r="AR277"/>
      <c r="AS277"/>
      <c r="AT277"/>
      <c r="AU277"/>
      <c r="AV277"/>
      <c r="AW277"/>
      <c r="AX277"/>
      <c r="BC277"/>
      <c r="BE277"/>
    </row>
    <row r="278" spans="32:57" x14ac:dyDescent="0.25">
      <c r="AF278"/>
      <c r="AJ278"/>
      <c r="AL278"/>
      <c r="AR278"/>
      <c r="AS278"/>
      <c r="AT278"/>
      <c r="AU278"/>
      <c r="AV278"/>
      <c r="AW278"/>
      <c r="AX278"/>
      <c r="BC278"/>
      <c r="BE278"/>
    </row>
    <row r="279" spans="32:57" x14ac:dyDescent="0.25">
      <c r="AF279"/>
      <c r="AJ279"/>
      <c r="AL279"/>
      <c r="AR279"/>
      <c r="AS279"/>
      <c r="AT279"/>
      <c r="AU279"/>
      <c r="AV279"/>
      <c r="AW279"/>
      <c r="AX279"/>
      <c r="BC279"/>
      <c r="BE279"/>
    </row>
    <row r="280" spans="32:57" x14ac:dyDescent="0.25">
      <c r="AF280"/>
      <c r="AJ280"/>
      <c r="AL280"/>
      <c r="AR280"/>
      <c r="AS280"/>
      <c r="AT280"/>
      <c r="AU280"/>
      <c r="AV280"/>
      <c r="AW280"/>
      <c r="AX280"/>
      <c r="BC280"/>
      <c r="BE280"/>
    </row>
    <row r="281" spans="32:57" x14ac:dyDescent="0.25">
      <c r="AF281"/>
      <c r="AJ281"/>
      <c r="AL281"/>
      <c r="AR281"/>
      <c r="AS281"/>
      <c r="AT281"/>
      <c r="AU281"/>
      <c r="AV281"/>
      <c r="AW281"/>
      <c r="AX281"/>
      <c r="BC281"/>
      <c r="BE281"/>
    </row>
    <row r="282" spans="32:57" x14ac:dyDescent="0.25">
      <c r="AF282"/>
      <c r="AJ282"/>
      <c r="AL282"/>
      <c r="AR282"/>
      <c r="AS282"/>
      <c r="AT282"/>
      <c r="AU282"/>
      <c r="AV282"/>
      <c r="AW282"/>
      <c r="AX282"/>
      <c r="BC282"/>
      <c r="BE282"/>
    </row>
    <row r="283" spans="32:57" x14ac:dyDescent="0.25">
      <c r="AF283"/>
      <c r="AJ283"/>
      <c r="AL283"/>
      <c r="AR283"/>
      <c r="AS283"/>
      <c r="AT283"/>
      <c r="AU283"/>
      <c r="AV283"/>
      <c r="AW283"/>
      <c r="AX283"/>
      <c r="BC283"/>
      <c r="BE283"/>
    </row>
    <row r="284" spans="32:57" x14ac:dyDescent="0.25">
      <c r="AF284"/>
      <c r="AJ284"/>
      <c r="AL284"/>
      <c r="AR284"/>
      <c r="AS284"/>
      <c r="AT284"/>
      <c r="AU284"/>
      <c r="AV284"/>
      <c r="AW284"/>
      <c r="AX284"/>
      <c r="BC284"/>
      <c r="BE284"/>
    </row>
    <row r="285" spans="32:57" x14ac:dyDescent="0.25">
      <c r="AF285"/>
      <c r="AJ285"/>
      <c r="AL285"/>
      <c r="AR285"/>
      <c r="AS285"/>
      <c r="AT285"/>
      <c r="AU285"/>
      <c r="AV285"/>
      <c r="AW285"/>
      <c r="AX285"/>
      <c r="BC285"/>
      <c r="BE285"/>
    </row>
    <row r="286" spans="32:57" x14ac:dyDescent="0.25">
      <c r="AF286"/>
      <c r="AJ286"/>
      <c r="AL286"/>
      <c r="AR286"/>
      <c r="AS286"/>
      <c r="AT286"/>
      <c r="AU286"/>
      <c r="AV286"/>
      <c r="AW286"/>
      <c r="AX286"/>
      <c r="BC286"/>
      <c r="BE286"/>
    </row>
    <row r="287" spans="32:57" x14ac:dyDescent="0.25">
      <c r="AF287"/>
      <c r="AJ287"/>
      <c r="AL287"/>
      <c r="AR287"/>
      <c r="AS287"/>
      <c r="AT287"/>
      <c r="AU287"/>
      <c r="AV287"/>
      <c r="AW287"/>
      <c r="AX287"/>
      <c r="BC287"/>
      <c r="BE287"/>
    </row>
    <row r="288" spans="32:57" x14ac:dyDescent="0.25">
      <c r="AF288"/>
      <c r="AJ288"/>
      <c r="AL288"/>
      <c r="AR288"/>
      <c r="AS288"/>
      <c r="AT288"/>
      <c r="AU288"/>
      <c r="AV288"/>
      <c r="AW288"/>
      <c r="AX288"/>
      <c r="BC288"/>
      <c r="BE288"/>
    </row>
    <row r="289" spans="32:57" x14ac:dyDescent="0.25">
      <c r="AF289"/>
      <c r="AJ289"/>
      <c r="AL289"/>
      <c r="AR289"/>
      <c r="AS289"/>
      <c r="AT289"/>
      <c r="AU289"/>
      <c r="AV289"/>
      <c r="AW289"/>
      <c r="AX289"/>
      <c r="BC289"/>
      <c r="BE289"/>
    </row>
    <row r="290" spans="32:57" x14ac:dyDescent="0.25">
      <c r="AF290"/>
      <c r="AJ290"/>
      <c r="AL290"/>
      <c r="AR290"/>
      <c r="AS290"/>
      <c r="AT290"/>
      <c r="AU290"/>
      <c r="AV290"/>
      <c r="AW290"/>
      <c r="AX290"/>
      <c r="BC290"/>
      <c r="BE290"/>
    </row>
    <row r="291" spans="32:57" x14ac:dyDescent="0.25">
      <c r="AF291"/>
      <c r="AJ291"/>
      <c r="AL291"/>
      <c r="AR291"/>
      <c r="AS291"/>
      <c r="AT291"/>
      <c r="AU291"/>
      <c r="AV291"/>
      <c r="AW291"/>
      <c r="AX291"/>
      <c r="BC291"/>
      <c r="BE291"/>
    </row>
    <row r="292" spans="32:57" x14ac:dyDescent="0.25">
      <c r="AF292"/>
      <c r="AJ292"/>
      <c r="AL292"/>
      <c r="AR292"/>
      <c r="AS292"/>
      <c r="AT292"/>
      <c r="AU292"/>
      <c r="AV292"/>
      <c r="AW292"/>
      <c r="AX292"/>
      <c r="BC292"/>
      <c r="BE292"/>
    </row>
    <row r="293" spans="32:57" x14ac:dyDescent="0.25">
      <c r="AF293"/>
      <c r="AJ293"/>
      <c r="AL293"/>
      <c r="AR293"/>
      <c r="AS293"/>
      <c r="AT293"/>
      <c r="AU293"/>
      <c r="AV293"/>
      <c r="AW293"/>
      <c r="AX293"/>
      <c r="BC293"/>
      <c r="BE293"/>
    </row>
    <row r="294" spans="32:57" x14ac:dyDescent="0.25">
      <c r="AF294"/>
      <c r="AJ294"/>
      <c r="AL294"/>
      <c r="AR294"/>
      <c r="AS294"/>
      <c r="AT294"/>
      <c r="AU294"/>
      <c r="AV294"/>
      <c r="AW294"/>
      <c r="AX294"/>
      <c r="BC294"/>
      <c r="BE294"/>
    </row>
    <row r="295" spans="32:57" x14ac:dyDescent="0.25">
      <c r="AF295"/>
      <c r="AJ295"/>
      <c r="AL295"/>
      <c r="AR295"/>
      <c r="AS295"/>
      <c r="AT295"/>
      <c r="AU295"/>
      <c r="AV295"/>
      <c r="AW295"/>
      <c r="AX295"/>
      <c r="BC295"/>
      <c r="BE295"/>
    </row>
    <row r="296" spans="32:57" x14ac:dyDescent="0.25">
      <c r="AF296"/>
      <c r="AJ296"/>
      <c r="AL296"/>
      <c r="AR296"/>
      <c r="AS296"/>
      <c r="AT296"/>
      <c r="AU296"/>
      <c r="AV296"/>
      <c r="AW296"/>
      <c r="AX296"/>
      <c r="BC296"/>
      <c r="BE296"/>
    </row>
    <row r="297" spans="32:57" x14ac:dyDescent="0.25">
      <c r="AF297"/>
      <c r="AJ297"/>
      <c r="AL297"/>
      <c r="AR297"/>
      <c r="AS297"/>
      <c r="AT297"/>
      <c r="AU297"/>
      <c r="AV297"/>
      <c r="AW297"/>
      <c r="AX297"/>
      <c r="BC297"/>
      <c r="BE297"/>
    </row>
    <row r="298" spans="32:57" x14ac:dyDescent="0.25">
      <c r="AF298"/>
      <c r="AJ298"/>
      <c r="AL298"/>
      <c r="AR298"/>
      <c r="AS298"/>
      <c r="AT298"/>
      <c r="AU298"/>
      <c r="AV298"/>
      <c r="AW298"/>
      <c r="AX298"/>
      <c r="BC298"/>
      <c r="BE298"/>
    </row>
    <row r="299" spans="32:57" x14ac:dyDescent="0.25">
      <c r="AF299"/>
      <c r="AJ299"/>
      <c r="AL299"/>
      <c r="AR299"/>
      <c r="AS299"/>
      <c r="AT299"/>
      <c r="AU299"/>
      <c r="AV299"/>
      <c r="AW299"/>
      <c r="AX299"/>
      <c r="BC299"/>
      <c r="BE299"/>
    </row>
    <row r="300" spans="32:57" x14ac:dyDescent="0.25">
      <c r="AF300"/>
      <c r="AJ300"/>
      <c r="AL300"/>
      <c r="AR300"/>
      <c r="AS300"/>
      <c r="AT300"/>
      <c r="AU300"/>
      <c r="AV300"/>
      <c r="AW300"/>
      <c r="AX300"/>
      <c r="BC300"/>
      <c r="BE300"/>
    </row>
    <row r="301" spans="32:57" x14ac:dyDescent="0.25">
      <c r="AF301"/>
      <c r="AJ301"/>
      <c r="AL301"/>
      <c r="AR301"/>
      <c r="AS301"/>
      <c r="AT301"/>
      <c r="AU301"/>
      <c r="AV301"/>
      <c r="AW301"/>
      <c r="AX301"/>
      <c r="BC301"/>
      <c r="BE301"/>
    </row>
    <row r="302" spans="32:57" x14ac:dyDescent="0.25">
      <c r="AF302"/>
      <c r="AJ302"/>
      <c r="AL302"/>
      <c r="AR302"/>
      <c r="AS302"/>
      <c r="AT302"/>
      <c r="AU302"/>
      <c r="AV302"/>
      <c r="AW302"/>
      <c r="AX302"/>
      <c r="BC302"/>
      <c r="BE302"/>
    </row>
    <row r="303" spans="32:57" x14ac:dyDescent="0.25">
      <c r="AF303"/>
      <c r="AJ303"/>
      <c r="AL303"/>
      <c r="AR303"/>
      <c r="AS303"/>
      <c r="AT303"/>
      <c r="AU303"/>
      <c r="AV303"/>
      <c r="AW303"/>
      <c r="AX303"/>
      <c r="BC303"/>
      <c r="BE303"/>
    </row>
    <row r="304" spans="32:57" x14ac:dyDescent="0.25">
      <c r="AF304"/>
      <c r="AJ304"/>
      <c r="AL304"/>
      <c r="AR304"/>
      <c r="AS304"/>
      <c r="AT304"/>
      <c r="AU304"/>
      <c r="AV304"/>
      <c r="AW304"/>
      <c r="AX304"/>
      <c r="BC304"/>
      <c r="BE304"/>
    </row>
    <row r="305" spans="32:57" x14ac:dyDescent="0.25">
      <c r="AF305"/>
      <c r="AJ305"/>
      <c r="AL305"/>
      <c r="AR305"/>
      <c r="AS305"/>
      <c r="AT305"/>
      <c r="AU305"/>
      <c r="AV305"/>
      <c r="AW305"/>
      <c r="AX305"/>
      <c r="BC305"/>
      <c r="BE305"/>
    </row>
    <row r="306" spans="32:57" x14ac:dyDescent="0.25">
      <c r="AF306"/>
      <c r="AJ306"/>
      <c r="AL306"/>
      <c r="AR306"/>
      <c r="AS306"/>
      <c r="AT306"/>
      <c r="AU306"/>
      <c r="AV306"/>
      <c r="AW306"/>
      <c r="AX306"/>
      <c r="BC306"/>
      <c r="BE306"/>
    </row>
    <row r="307" spans="32:57" x14ac:dyDescent="0.25">
      <c r="AF307"/>
      <c r="AJ307"/>
      <c r="AL307"/>
      <c r="AR307"/>
      <c r="AS307"/>
      <c r="AT307"/>
      <c r="AU307"/>
      <c r="AV307"/>
      <c r="AW307"/>
      <c r="AX307"/>
      <c r="BC307"/>
      <c r="BE307"/>
    </row>
    <row r="308" spans="32:57" x14ac:dyDescent="0.25">
      <c r="AF308"/>
      <c r="AJ308"/>
      <c r="AL308"/>
      <c r="AR308"/>
      <c r="AS308"/>
      <c r="AT308"/>
      <c r="AU308"/>
      <c r="AV308"/>
      <c r="AW308"/>
      <c r="AX308"/>
      <c r="BC308"/>
      <c r="BE308"/>
    </row>
    <row r="309" spans="32:57" ht="15.75" customHeight="1" x14ac:dyDescent="0.25">
      <c r="AF309"/>
      <c r="AJ309"/>
      <c r="AL309"/>
      <c r="AR309"/>
      <c r="AS309"/>
      <c r="AT309"/>
      <c r="AU309"/>
      <c r="AV309"/>
      <c r="AW309"/>
      <c r="AX309"/>
      <c r="BC309"/>
      <c r="BE309"/>
    </row>
    <row r="310" spans="32:57" x14ac:dyDescent="0.25">
      <c r="AF310"/>
      <c r="AJ310"/>
      <c r="AL310"/>
      <c r="AR310"/>
      <c r="AS310"/>
      <c r="AT310"/>
      <c r="AU310"/>
      <c r="AV310"/>
      <c r="AW310"/>
      <c r="AX310"/>
      <c r="BC310"/>
      <c r="BE310"/>
    </row>
    <row r="311" spans="32:57" x14ac:dyDescent="0.25">
      <c r="AF311"/>
      <c r="AJ311"/>
      <c r="AL311"/>
      <c r="AR311"/>
      <c r="AS311"/>
      <c r="AT311"/>
      <c r="AU311"/>
      <c r="AV311"/>
      <c r="AW311"/>
      <c r="AX311"/>
      <c r="BC311"/>
      <c r="BE311"/>
    </row>
    <row r="312" spans="32:57" x14ac:dyDescent="0.25">
      <c r="AF312"/>
      <c r="AJ312"/>
      <c r="AL312"/>
      <c r="AR312"/>
      <c r="AS312"/>
      <c r="AT312"/>
      <c r="AU312"/>
      <c r="AV312"/>
      <c r="AW312"/>
      <c r="AX312"/>
      <c r="BC312"/>
      <c r="BE312"/>
    </row>
    <row r="313" spans="32:57" x14ac:dyDescent="0.25">
      <c r="AF313"/>
      <c r="AJ313"/>
      <c r="AL313"/>
      <c r="AR313"/>
      <c r="AS313"/>
      <c r="AT313"/>
      <c r="AU313"/>
      <c r="AV313"/>
      <c r="AW313"/>
      <c r="AX313"/>
      <c r="BC313"/>
      <c r="BE313"/>
    </row>
    <row r="314" spans="32:57" x14ac:dyDescent="0.25">
      <c r="AF314"/>
      <c r="AJ314"/>
      <c r="AL314"/>
      <c r="AR314"/>
      <c r="AS314"/>
      <c r="AT314"/>
      <c r="AU314"/>
      <c r="AV314"/>
      <c r="AW314"/>
      <c r="AX314"/>
      <c r="BC314"/>
      <c r="BE314"/>
    </row>
    <row r="315" spans="32:57" x14ac:dyDescent="0.25">
      <c r="AF315"/>
      <c r="AJ315"/>
      <c r="AL315"/>
      <c r="AR315"/>
      <c r="AS315"/>
      <c r="AT315"/>
      <c r="AU315"/>
      <c r="AV315"/>
      <c r="AW315"/>
      <c r="AX315"/>
      <c r="BC315"/>
      <c r="BE315"/>
    </row>
    <row r="316" spans="32:57" ht="18.75" customHeight="1" x14ac:dyDescent="0.25">
      <c r="AF316"/>
      <c r="AJ316"/>
      <c r="AL316"/>
      <c r="AR316"/>
      <c r="AS316"/>
      <c r="AT316"/>
      <c r="AU316"/>
      <c r="AV316"/>
      <c r="AW316"/>
      <c r="AX316"/>
      <c r="BC316"/>
      <c r="BE316"/>
    </row>
    <row r="317" spans="32:57" ht="21" customHeight="1" x14ac:dyDescent="0.25">
      <c r="AF317"/>
      <c r="AJ317"/>
      <c r="AL317"/>
      <c r="AR317"/>
      <c r="AS317"/>
      <c r="AT317"/>
      <c r="AU317"/>
      <c r="AV317"/>
      <c r="AW317"/>
      <c r="AX317"/>
      <c r="BC317"/>
      <c r="BE317"/>
    </row>
    <row r="318" spans="32:57" ht="18.75" customHeight="1" x14ac:dyDescent="0.25">
      <c r="AF318"/>
      <c r="AJ318"/>
      <c r="AL318"/>
      <c r="AR318"/>
      <c r="AS318"/>
      <c r="AT318"/>
      <c r="AU318"/>
      <c r="AV318"/>
      <c r="AW318"/>
      <c r="AX318"/>
      <c r="BC318"/>
      <c r="BE318"/>
    </row>
    <row r="319" spans="32:57" x14ac:dyDescent="0.25">
      <c r="AF319"/>
      <c r="AJ319"/>
      <c r="AL319"/>
      <c r="AR319"/>
      <c r="AS319"/>
      <c r="AT319"/>
      <c r="AU319"/>
      <c r="AV319"/>
      <c r="AW319"/>
      <c r="AX319"/>
      <c r="BC319"/>
      <c r="BE319"/>
    </row>
    <row r="320" spans="32:57" x14ac:dyDescent="0.25">
      <c r="AF320"/>
      <c r="AJ320"/>
      <c r="AL320"/>
      <c r="AR320"/>
      <c r="AS320"/>
      <c r="AT320"/>
      <c r="AU320"/>
      <c r="AV320"/>
      <c r="AW320"/>
      <c r="AX320"/>
      <c r="BC320"/>
      <c r="BE320"/>
    </row>
    <row r="321" spans="32:57" x14ac:dyDescent="0.25">
      <c r="AF321"/>
      <c r="AJ321"/>
      <c r="AL321"/>
      <c r="AR321"/>
      <c r="AS321"/>
      <c r="AT321"/>
      <c r="AU321"/>
      <c r="AV321"/>
      <c r="AW321"/>
      <c r="AX321"/>
      <c r="BC321"/>
      <c r="BE321"/>
    </row>
    <row r="322" spans="32:57" x14ac:dyDescent="0.25">
      <c r="AF322"/>
      <c r="AJ322"/>
      <c r="AL322"/>
      <c r="AR322"/>
      <c r="AS322"/>
      <c r="AT322"/>
      <c r="AU322"/>
      <c r="AV322"/>
      <c r="AW322"/>
      <c r="AX322"/>
      <c r="BC322"/>
      <c r="BE322"/>
    </row>
    <row r="323" spans="32:57" x14ac:dyDescent="0.25">
      <c r="AF323"/>
      <c r="AJ323"/>
      <c r="AL323"/>
      <c r="AR323"/>
      <c r="AS323"/>
      <c r="AT323"/>
      <c r="AU323"/>
      <c r="AV323"/>
      <c r="AW323"/>
      <c r="AX323"/>
      <c r="BC323"/>
      <c r="BE323"/>
    </row>
    <row r="324" spans="32:57" ht="15" customHeight="1" x14ac:dyDescent="0.25">
      <c r="AF324"/>
      <c r="AJ324"/>
      <c r="AL324"/>
      <c r="AR324"/>
      <c r="AS324"/>
      <c r="AT324"/>
      <c r="AU324"/>
      <c r="AV324"/>
      <c r="AW324"/>
      <c r="AX324"/>
      <c r="BC324"/>
      <c r="BE324"/>
    </row>
    <row r="325" spans="32:57" x14ac:dyDescent="0.25">
      <c r="AF325"/>
      <c r="AJ325"/>
      <c r="AL325"/>
      <c r="AR325"/>
      <c r="AS325"/>
      <c r="AT325"/>
      <c r="AU325"/>
      <c r="AV325"/>
      <c r="AW325"/>
      <c r="AX325"/>
      <c r="BC325"/>
      <c r="BE325"/>
    </row>
    <row r="326" spans="32:57" x14ac:dyDescent="0.25">
      <c r="AF326"/>
      <c r="AJ326"/>
      <c r="AL326"/>
      <c r="AR326"/>
      <c r="AS326"/>
      <c r="AT326"/>
      <c r="AU326"/>
      <c r="AV326"/>
      <c r="AW326"/>
      <c r="AX326"/>
      <c r="BC326"/>
      <c r="BE326"/>
    </row>
    <row r="327" spans="32:57" x14ac:dyDescent="0.25">
      <c r="AF327"/>
      <c r="AJ327"/>
      <c r="AL327"/>
      <c r="AR327"/>
      <c r="AS327"/>
      <c r="AT327"/>
      <c r="AU327"/>
      <c r="AV327"/>
      <c r="AW327"/>
      <c r="AX327"/>
      <c r="BC327"/>
      <c r="BE327"/>
    </row>
    <row r="328" spans="32:57" x14ac:dyDescent="0.25">
      <c r="AF328"/>
      <c r="AJ328"/>
      <c r="AL328"/>
      <c r="AR328"/>
      <c r="AS328"/>
      <c r="AT328"/>
      <c r="AU328"/>
      <c r="AV328"/>
      <c r="AW328"/>
      <c r="AX328"/>
      <c r="BC328"/>
      <c r="BE328"/>
    </row>
    <row r="329" spans="32:57" x14ac:dyDescent="0.25">
      <c r="AF329"/>
      <c r="AJ329"/>
      <c r="AL329"/>
      <c r="AR329"/>
      <c r="AS329"/>
      <c r="AT329"/>
      <c r="AU329"/>
      <c r="AV329"/>
      <c r="AW329"/>
      <c r="AX329"/>
      <c r="BC329"/>
      <c r="BE329"/>
    </row>
    <row r="330" spans="32:57" x14ac:dyDescent="0.25">
      <c r="AF330"/>
      <c r="AJ330"/>
      <c r="AL330"/>
      <c r="AR330"/>
      <c r="AS330"/>
      <c r="AT330"/>
      <c r="AU330"/>
      <c r="AV330"/>
      <c r="AW330"/>
      <c r="AX330"/>
      <c r="BC330"/>
      <c r="BE330"/>
    </row>
    <row r="331" spans="32:57" x14ac:dyDescent="0.25">
      <c r="AF331"/>
      <c r="AJ331"/>
      <c r="AL331"/>
      <c r="AR331"/>
      <c r="AS331"/>
      <c r="AT331"/>
      <c r="AU331"/>
      <c r="AV331"/>
      <c r="AW331"/>
      <c r="AX331"/>
      <c r="BC331"/>
      <c r="BE331"/>
    </row>
    <row r="332" spans="32:57" x14ac:dyDescent="0.25">
      <c r="AF332"/>
      <c r="AJ332"/>
      <c r="AL332"/>
      <c r="AR332"/>
      <c r="AS332"/>
      <c r="AT332"/>
      <c r="AU332"/>
      <c r="AV332"/>
      <c r="AW332"/>
      <c r="AX332"/>
      <c r="BC332"/>
      <c r="BE332"/>
    </row>
    <row r="333" spans="32:57" x14ac:dyDescent="0.25">
      <c r="AF333"/>
      <c r="AJ333"/>
      <c r="AL333"/>
      <c r="AR333"/>
      <c r="AS333"/>
      <c r="AT333"/>
      <c r="AU333"/>
      <c r="AV333"/>
      <c r="AW333"/>
      <c r="AX333"/>
      <c r="BC333"/>
      <c r="BE333"/>
    </row>
    <row r="334" spans="32:57" x14ac:dyDescent="0.25">
      <c r="AF334"/>
      <c r="AJ334"/>
      <c r="AL334"/>
      <c r="AR334"/>
      <c r="AS334"/>
      <c r="AT334"/>
      <c r="AU334"/>
      <c r="AV334"/>
      <c r="AW334"/>
      <c r="AX334"/>
      <c r="BC334"/>
      <c r="BE334"/>
    </row>
    <row r="335" spans="32:57" x14ac:dyDescent="0.25">
      <c r="AF335"/>
      <c r="AJ335"/>
      <c r="AL335"/>
      <c r="AR335"/>
      <c r="AS335"/>
      <c r="AT335"/>
      <c r="AU335"/>
      <c r="AV335"/>
      <c r="AW335"/>
      <c r="AX335"/>
      <c r="BC335"/>
      <c r="BE335"/>
    </row>
    <row r="336" spans="32:57" x14ac:dyDescent="0.25">
      <c r="AF336"/>
      <c r="AJ336"/>
      <c r="AL336"/>
      <c r="AR336"/>
      <c r="AS336"/>
      <c r="AT336"/>
      <c r="AU336"/>
      <c r="AV336"/>
      <c r="AW336"/>
      <c r="AX336"/>
      <c r="BC336"/>
      <c r="BE336"/>
    </row>
    <row r="337" spans="32:57" x14ac:dyDescent="0.25">
      <c r="AF337"/>
      <c r="AJ337"/>
      <c r="AL337"/>
      <c r="AR337"/>
      <c r="AS337"/>
      <c r="AT337"/>
      <c r="AU337"/>
      <c r="AV337"/>
      <c r="AW337"/>
      <c r="AX337"/>
      <c r="BC337"/>
      <c r="BE337"/>
    </row>
    <row r="338" spans="32:57" x14ac:dyDescent="0.25">
      <c r="AF338"/>
      <c r="AJ338"/>
      <c r="AL338"/>
      <c r="AR338"/>
      <c r="AS338"/>
      <c r="AT338"/>
      <c r="AU338"/>
      <c r="AV338"/>
      <c r="AW338"/>
      <c r="AX338"/>
      <c r="BC338"/>
      <c r="BE338"/>
    </row>
    <row r="339" spans="32:57" x14ac:dyDescent="0.25">
      <c r="AF339"/>
      <c r="AJ339"/>
      <c r="AL339"/>
      <c r="AR339"/>
      <c r="AS339"/>
      <c r="AT339"/>
      <c r="AU339"/>
      <c r="AV339"/>
      <c r="AW339"/>
      <c r="AX339"/>
      <c r="BC339"/>
      <c r="BE339"/>
    </row>
    <row r="340" spans="32:57" x14ac:dyDescent="0.25">
      <c r="AF340"/>
      <c r="AJ340"/>
      <c r="AL340"/>
      <c r="AR340"/>
      <c r="AS340"/>
      <c r="AT340"/>
      <c r="AU340"/>
      <c r="AV340"/>
      <c r="AW340"/>
      <c r="AX340"/>
      <c r="BC340"/>
      <c r="BE340"/>
    </row>
    <row r="341" spans="32:57" x14ac:dyDescent="0.25">
      <c r="AF341"/>
      <c r="AJ341"/>
      <c r="AL341"/>
      <c r="AR341"/>
      <c r="AS341"/>
      <c r="AT341"/>
      <c r="AU341"/>
      <c r="AV341"/>
      <c r="AW341"/>
      <c r="AX341"/>
      <c r="BC341"/>
      <c r="BE341"/>
    </row>
    <row r="342" spans="32:57" ht="17.25" customHeight="1" x14ac:dyDescent="0.25">
      <c r="AF342"/>
      <c r="AJ342"/>
      <c r="AL342"/>
      <c r="AR342"/>
      <c r="AS342"/>
      <c r="AT342"/>
      <c r="AU342"/>
      <c r="AV342"/>
      <c r="AW342"/>
      <c r="AX342"/>
      <c r="BC342"/>
      <c r="BE342"/>
    </row>
    <row r="343" spans="32:57" ht="16.5" customHeight="1" x14ac:dyDescent="0.25">
      <c r="AF343"/>
      <c r="AJ343"/>
      <c r="AL343"/>
      <c r="AR343"/>
      <c r="AS343"/>
      <c r="AT343"/>
      <c r="AU343"/>
      <c r="AV343"/>
      <c r="AW343"/>
      <c r="AX343"/>
      <c r="BC343"/>
      <c r="BE343"/>
    </row>
    <row r="344" spans="32:57" ht="18.75" customHeight="1" x14ac:dyDescent="0.25">
      <c r="AF344"/>
      <c r="AJ344"/>
      <c r="AL344"/>
      <c r="AR344"/>
      <c r="AS344"/>
      <c r="AT344"/>
      <c r="AU344"/>
      <c r="AV344"/>
      <c r="AW344"/>
      <c r="AX344"/>
      <c r="BC344"/>
      <c r="BE344"/>
    </row>
    <row r="345" spans="32:57" x14ac:dyDescent="0.25">
      <c r="AF345"/>
      <c r="AJ345"/>
      <c r="AL345"/>
      <c r="AR345"/>
      <c r="AS345"/>
      <c r="AT345"/>
      <c r="AU345"/>
      <c r="AV345"/>
      <c r="AW345"/>
      <c r="AX345"/>
      <c r="BC345"/>
      <c r="BE345"/>
    </row>
    <row r="346" spans="32:57" x14ac:dyDescent="0.25">
      <c r="AF346"/>
      <c r="AJ346"/>
      <c r="AL346"/>
      <c r="AR346"/>
      <c r="AS346"/>
      <c r="AT346"/>
      <c r="AU346"/>
      <c r="AV346"/>
      <c r="AW346"/>
      <c r="AX346"/>
      <c r="BC346"/>
      <c r="BE346"/>
    </row>
    <row r="347" spans="32:57" x14ac:dyDescent="0.25">
      <c r="AF347"/>
      <c r="AJ347"/>
      <c r="AL347"/>
      <c r="AR347"/>
      <c r="AS347"/>
      <c r="AT347"/>
      <c r="AU347"/>
      <c r="AV347"/>
      <c r="AW347"/>
      <c r="AX347"/>
      <c r="BC347"/>
      <c r="BE347"/>
    </row>
    <row r="348" spans="32:57" x14ac:dyDescent="0.25">
      <c r="AF348"/>
      <c r="AJ348"/>
      <c r="AL348"/>
      <c r="AR348"/>
      <c r="AS348"/>
      <c r="AT348"/>
      <c r="AU348"/>
      <c r="AV348"/>
      <c r="AW348"/>
      <c r="AX348"/>
      <c r="BC348"/>
      <c r="BE348"/>
    </row>
    <row r="349" spans="32:57" x14ac:dyDescent="0.25">
      <c r="AF349"/>
      <c r="AJ349"/>
      <c r="AL349"/>
      <c r="AR349"/>
      <c r="AS349"/>
      <c r="AT349"/>
      <c r="AU349"/>
      <c r="AV349"/>
      <c r="AW349"/>
      <c r="AX349"/>
      <c r="BC349"/>
      <c r="BE349"/>
    </row>
    <row r="350" spans="32:57" x14ac:dyDescent="0.25">
      <c r="AF350"/>
      <c r="AJ350"/>
      <c r="AL350"/>
      <c r="AR350"/>
      <c r="AS350"/>
      <c r="AT350"/>
      <c r="AU350"/>
      <c r="AV350"/>
      <c r="AW350"/>
      <c r="AX350"/>
      <c r="BC350"/>
      <c r="BE350"/>
    </row>
    <row r="351" spans="32:57" x14ac:dyDescent="0.25">
      <c r="AF351"/>
      <c r="AJ351"/>
      <c r="AL351"/>
      <c r="AR351"/>
      <c r="AS351"/>
      <c r="AT351"/>
      <c r="AU351"/>
      <c r="AV351"/>
      <c r="AW351"/>
      <c r="AX351"/>
      <c r="BC351"/>
      <c r="BE351"/>
    </row>
    <row r="352" spans="32:57" x14ac:dyDescent="0.25">
      <c r="AF352"/>
      <c r="AJ352"/>
      <c r="AL352"/>
      <c r="AR352"/>
      <c r="AS352"/>
      <c r="AT352"/>
      <c r="AU352"/>
      <c r="AV352"/>
      <c r="AW352"/>
      <c r="AX352"/>
      <c r="BC352"/>
      <c r="BE352"/>
    </row>
    <row r="353" spans="32:57" x14ac:dyDescent="0.25">
      <c r="AF353"/>
      <c r="AJ353"/>
      <c r="AL353"/>
      <c r="AR353"/>
      <c r="AS353"/>
      <c r="AT353"/>
      <c r="AU353"/>
      <c r="AV353"/>
      <c r="AW353"/>
      <c r="AX353"/>
      <c r="BC353"/>
      <c r="BE353"/>
    </row>
    <row r="354" spans="32:57" x14ac:dyDescent="0.25">
      <c r="AF354"/>
      <c r="AJ354"/>
      <c r="AL354"/>
      <c r="AR354"/>
      <c r="AS354"/>
      <c r="AT354"/>
      <c r="AU354"/>
      <c r="AV354"/>
      <c r="AW354"/>
      <c r="AX354"/>
      <c r="BC354"/>
      <c r="BE354"/>
    </row>
    <row r="355" spans="32:57" x14ac:dyDescent="0.25">
      <c r="AF355"/>
      <c r="AJ355"/>
      <c r="AL355"/>
      <c r="AR355"/>
      <c r="AS355"/>
      <c r="AT355"/>
      <c r="AU355"/>
      <c r="AV355"/>
      <c r="AW355"/>
      <c r="AX355"/>
      <c r="BC355"/>
      <c r="BE355"/>
    </row>
    <row r="356" spans="32:57" x14ac:dyDescent="0.25">
      <c r="AF356"/>
      <c r="AJ356"/>
      <c r="AL356"/>
      <c r="AR356"/>
      <c r="AS356"/>
      <c r="AT356"/>
      <c r="AU356"/>
      <c r="AV356"/>
      <c r="AW356"/>
      <c r="AX356"/>
      <c r="BC356"/>
      <c r="BE356"/>
    </row>
    <row r="357" spans="32:57" x14ac:dyDescent="0.25">
      <c r="AF357"/>
      <c r="AJ357"/>
      <c r="AL357"/>
      <c r="AR357"/>
      <c r="AS357"/>
      <c r="AT357"/>
      <c r="AU357"/>
      <c r="AV357"/>
      <c r="AW357"/>
      <c r="AX357"/>
      <c r="BC357"/>
      <c r="BE357"/>
    </row>
    <row r="358" spans="32:57" x14ac:dyDescent="0.25">
      <c r="AF358"/>
      <c r="AJ358"/>
      <c r="AL358"/>
      <c r="AR358"/>
      <c r="AS358"/>
      <c r="AT358"/>
      <c r="AU358"/>
      <c r="AV358"/>
      <c r="AW358"/>
      <c r="AX358"/>
      <c r="BC358"/>
      <c r="BE358"/>
    </row>
    <row r="359" spans="32:57" x14ac:dyDescent="0.25">
      <c r="AF359"/>
      <c r="AJ359"/>
      <c r="AL359"/>
      <c r="AR359"/>
      <c r="AS359"/>
      <c r="AT359"/>
      <c r="AU359"/>
      <c r="AV359"/>
      <c r="AW359"/>
      <c r="AX359"/>
      <c r="BC359"/>
      <c r="BE359"/>
    </row>
    <row r="360" spans="32:57" ht="16.5" customHeight="1" x14ac:dyDescent="0.25">
      <c r="AF360"/>
      <c r="AJ360"/>
      <c r="AL360"/>
      <c r="AR360"/>
      <c r="AS360"/>
      <c r="AT360"/>
      <c r="AU360"/>
      <c r="AV360"/>
      <c r="AW360"/>
      <c r="AX360"/>
      <c r="BC360"/>
      <c r="BE360"/>
    </row>
    <row r="361" spans="32:57" ht="14.25" customHeight="1" x14ac:dyDescent="0.25">
      <c r="AF361"/>
      <c r="AJ361"/>
      <c r="AL361"/>
      <c r="AR361"/>
      <c r="AS361"/>
      <c r="AT361"/>
      <c r="AU361"/>
      <c r="AV361"/>
      <c r="AW361"/>
      <c r="AX361"/>
      <c r="BC361"/>
      <c r="BE361"/>
    </row>
    <row r="362" spans="32:57" x14ac:dyDescent="0.25">
      <c r="AF362"/>
      <c r="AJ362"/>
      <c r="AL362"/>
      <c r="AR362"/>
      <c r="AS362"/>
      <c r="AT362"/>
      <c r="AU362"/>
      <c r="AV362"/>
      <c r="AW362"/>
      <c r="AX362"/>
      <c r="BC362"/>
      <c r="BE362"/>
    </row>
    <row r="363" spans="32:57" ht="15.75" customHeight="1" x14ac:dyDescent="0.25">
      <c r="AF363"/>
      <c r="AJ363"/>
      <c r="AL363"/>
      <c r="AR363"/>
      <c r="AS363"/>
      <c r="AT363"/>
      <c r="AU363"/>
      <c r="AV363"/>
      <c r="AW363"/>
      <c r="AX363"/>
      <c r="BC363"/>
      <c r="BE363"/>
    </row>
    <row r="364" spans="32:57" ht="15.75" customHeight="1" x14ac:dyDescent="0.25">
      <c r="AF364"/>
      <c r="AJ364"/>
      <c r="AL364"/>
      <c r="AR364"/>
      <c r="AS364"/>
      <c r="AT364"/>
      <c r="AU364"/>
      <c r="AV364"/>
      <c r="AW364"/>
      <c r="AX364"/>
      <c r="BC364"/>
      <c r="BE364"/>
    </row>
    <row r="365" spans="32:57" ht="16.5" customHeight="1" x14ac:dyDescent="0.25">
      <c r="AF365"/>
      <c r="AJ365"/>
      <c r="AL365"/>
      <c r="AR365"/>
      <c r="AS365"/>
      <c r="AT365"/>
      <c r="AU365"/>
      <c r="AV365"/>
      <c r="AW365"/>
      <c r="AX365"/>
      <c r="BC365"/>
      <c r="BE365"/>
    </row>
    <row r="366" spans="32:57" ht="16.5" customHeight="1" x14ac:dyDescent="0.25">
      <c r="AF366"/>
      <c r="AJ366"/>
      <c r="AL366"/>
      <c r="AR366"/>
      <c r="AS366"/>
      <c r="AT366"/>
      <c r="AU366"/>
      <c r="AV366"/>
      <c r="AW366"/>
      <c r="AX366"/>
      <c r="BC366"/>
      <c r="BE366"/>
    </row>
    <row r="367" spans="32:57" x14ac:dyDescent="0.25">
      <c r="AF367"/>
      <c r="AJ367"/>
      <c r="AL367"/>
      <c r="AR367"/>
      <c r="AS367"/>
      <c r="AT367"/>
      <c r="AU367"/>
      <c r="AV367"/>
      <c r="AW367"/>
      <c r="AX367"/>
      <c r="BC367"/>
      <c r="BE367"/>
    </row>
    <row r="368" spans="32:57" x14ac:dyDescent="0.25">
      <c r="AF368"/>
      <c r="AJ368"/>
      <c r="AL368"/>
      <c r="AR368"/>
      <c r="AS368"/>
      <c r="AT368"/>
      <c r="AU368"/>
      <c r="AV368"/>
      <c r="AW368"/>
      <c r="AX368"/>
      <c r="BC368"/>
      <c r="BE368"/>
    </row>
    <row r="369" spans="32:57" x14ac:dyDescent="0.25">
      <c r="AF369"/>
      <c r="AJ369"/>
      <c r="AL369"/>
      <c r="AR369"/>
      <c r="AS369"/>
      <c r="AT369"/>
      <c r="AU369"/>
      <c r="AV369"/>
      <c r="AW369"/>
      <c r="AX369"/>
      <c r="BC369"/>
      <c r="BE369"/>
    </row>
    <row r="370" spans="32:57" x14ac:dyDescent="0.25">
      <c r="AF370"/>
      <c r="AJ370"/>
      <c r="AL370"/>
      <c r="AR370"/>
      <c r="AS370"/>
      <c r="AT370"/>
      <c r="AU370"/>
      <c r="AV370"/>
      <c r="AW370"/>
      <c r="AX370"/>
      <c r="BC370"/>
      <c r="BE370"/>
    </row>
    <row r="371" spans="32:57" ht="18" customHeight="1" x14ac:dyDescent="0.25">
      <c r="AF371"/>
      <c r="AJ371"/>
      <c r="AL371"/>
      <c r="AR371"/>
      <c r="AS371"/>
      <c r="AT371"/>
      <c r="AU371"/>
      <c r="AV371"/>
      <c r="AW371"/>
      <c r="AX371"/>
      <c r="BC371"/>
      <c r="BE371"/>
    </row>
    <row r="372" spans="32:57" x14ac:dyDescent="0.25">
      <c r="AF372"/>
      <c r="AJ372"/>
      <c r="AL372"/>
      <c r="AR372"/>
      <c r="AS372"/>
      <c r="AT372"/>
      <c r="AU372"/>
      <c r="AV372"/>
      <c r="AW372"/>
      <c r="AX372"/>
      <c r="BC372"/>
      <c r="BE372"/>
    </row>
    <row r="373" spans="32:57" x14ac:dyDescent="0.25">
      <c r="AF373"/>
      <c r="AJ373"/>
      <c r="AL373"/>
      <c r="AR373"/>
      <c r="AS373"/>
      <c r="AT373"/>
      <c r="AU373"/>
      <c r="AV373"/>
      <c r="AW373"/>
      <c r="AX373"/>
      <c r="BC373"/>
      <c r="BE373"/>
    </row>
    <row r="374" spans="32:57" ht="16.5" customHeight="1" x14ac:dyDescent="0.25">
      <c r="AF374"/>
      <c r="AJ374"/>
      <c r="AL374"/>
      <c r="AR374"/>
      <c r="AS374"/>
      <c r="AT374"/>
      <c r="AU374"/>
      <c r="AV374"/>
      <c r="AW374"/>
      <c r="AX374"/>
      <c r="BC374"/>
      <c r="BE374"/>
    </row>
    <row r="375" spans="32:57" x14ac:dyDescent="0.25">
      <c r="AF375"/>
      <c r="AJ375"/>
      <c r="AL375"/>
      <c r="AR375"/>
      <c r="AS375"/>
      <c r="AT375"/>
      <c r="AU375"/>
      <c r="AV375"/>
      <c r="AW375"/>
      <c r="AX375"/>
      <c r="BC375"/>
      <c r="BE375"/>
    </row>
    <row r="376" spans="32:57" x14ac:dyDescent="0.25">
      <c r="AF376"/>
      <c r="AJ376"/>
      <c r="AL376"/>
      <c r="AR376"/>
      <c r="AS376"/>
      <c r="AT376"/>
      <c r="AU376"/>
      <c r="AV376"/>
      <c r="AW376"/>
      <c r="AX376"/>
      <c r="BC376"/>
      <c r="BE376"/>
    </row>
    <row r="377" spans="32:57" x14ac:dyDescent="0.25">
      <c r="AF377"/>
      <c r="AJ377"/>
      <c r="AL377"/>
      <c r="AR377"/>
      <c r="AS377"/>
      <c r="AT377"/>
      <c r="AU377"/>
      <c r="AV377"/>
      <c r="AW377"/>
      <c r="AX377"/>
      <c r="BC377"/>
      <c r="BE377"/>
    </row>
    <row r="378" spans="32:57" x14ac:dyDescent="0.25">
      <c r="AF378"/>
      <c r="AJ378"/>
      <c r="AL378"/>
      <c r="AR378"/>
      <c r="AS378"/>
      <c r="AT378"/>
      <c r="AU378"/>
      <c r="AV378"/>
      <c r="AW378"/>
      <c r="AX378"/>
      <c r="BC378"/>
      <c r="BE378"/>
    </row>
    <row r="379" spans="32:57" x14ac:dyDescent="0.25">
      <c r="AF379"/>
      <c r="AJ379"/>
      <c r="AL379"/>
      <c r="AR379"/>
      <c r="AS379"/>
      <c r="AT379"/>
      <c r="AU379"/>
      <c r="AV379"/>
      <c r="AW379"/>
      <c r="AX379"/>
      <c r="BC379"/>
      <c r="BE379"/>
    </row>
    <row r="380" spans="32:57" x14ac:dyDescent="0.25">
      <c r="AF380"/>
      <c r="AJ380"/>
      <c r="AL380"/>
      <c r="AR380"/>
      <c r="AS380"/>
      <c r="AT380"/>
      <c r="AU380"/>
      <c r="AV380"/>
      <c r="AW380"/>
      <c r="AX380"/>
      <c r="BC380"/>
      <c r="BE380"/>
    </row>
    <row r="381" spans="32:57" x14ac:dyDescent="0.25">
      <c r="AF381"/>
      <c r="AJ381"/>
      <c r="AL381"/>
      <c r="AR381"/>
      <c r="AS381"/>
      <c r="AT381"/>
      <c r="AU381"/>
      <c r="AV381"/>
      <c r="AW381"/>
      <c r="AX381"/>
      <c r="BC381"/>
      <c r="BE381"/>
    </row>
    <row r="382" spans="32:57" x14ac:dyDescent="0.25">
      <c r="AF382"/>
      <c r="AJ382"/>
      <c r="AL382"/>
      <c r="AR382"/>
      <c r="AS382"/>
      <c r="AT382"/>
      <c r="AU382"/>
      <c r="AV382"/>
      <c r="AW382"/>
      <c r="AX382"/>
      <c r="BC382"/>
      <c r="BE382"/>
    </row>
    <row r="383" spans="32:57" x14ac:dyDescent="0.25">
      <c r="AF383"/>
      <c r="AJ383"/>
      <c r="AL383"/>
      <c r="AR383"/>
      <c r="AS383"/>
      <c r="AT383"/>
      <c r="AU383"/>
      <c r="AV383"/>
      <c r="AW383"/>
      <c r="AX383"/>
      <c r="BC383"/>
      <c r="BE383"/>
    </row>
    <row r="384" spans="32:57" x14ac:dyDescent="0.25">
      <c r="AF384"/>
      <c r="AJ384"/>
      <c r="AL384"/>
      <c r="AR384"/>
      <c r="AS384"/>
      <c r="AT384"/>
      <c r="AU384"/>
      <c r="AV384"/>
      <c r="AW384"/>
      <c r="AX384"/>
      <c r="BC384"/>
      <c r="BE384"/>
    </row>
    <row r="385" spans="32:57" x14ac:dyDescent="0.25">
      <c r="AF385"/>
      <c r="AJ385"/>
      <c r="AL385"/>
      <c r="AR385"/>
      <c r="AS385"/>
      <c r="AT385"/>
      <c r="AU385"/>
      <c r="AV385"/>
      <c r="AW385"/>
      <c r="AX385"/>
      <c r="BC385"/>
      <c r="BE385"/>
    </row>
    <row r="386" spans="32:57" x14ac:dyDescent="0.25">
      <c r="AF386"/>
      <c r="AJ386"/>
      <c r="AL386"/>
      <c r="AR386"/>
      <c r="AS386"/>
      <c r="AT386"/>
      <c r="AU386"/>
      <c r="AV386"/>
      <c r="AW386"/>
      <c r="AX386"/>
      <c r="BC386"/>
      <c r="BE386"/>
    </row>
    <row r="387" spans="32:57" x14ac:dyDescent="0.25">
      <c r="AF387"/>
      <c r="AJ387"/>
      <c r="AL387"/>
      <c r="AR387"/>
      <c r="AS387"/>
      <c r="AT387"/>
      <c r="AU387"/>
      <c r="AV387"/>
      <c r="AW387"/>
      <c r="AX387"/>
      <c r="BC387"/>
      <c r="BE387"/>
    </row>
    <row r="388" spans="32:57" x14ac:dyDescent="0.25">
      <c r="AF388"/>
      <c r="AJ388"/>
      <c r="AL388"/>
      <c r="AR388"/>
      <c r="AS388"/>
      <c r="AT388"/>
      <c r="AU388"/>
      <c r="AV388"/>
      <c r="AW388"/>
      <c r="AX388"/>
      <c r="BC388"/>
      <c r="BE388"/>
    </row>
    <row r="389" spans="32:57" x14ac:dyDescent="0.25">
      <c r="AF389"/>
      <c r="AJ389"/>
      <c r="AL389"/>
      <c r="AR389"/>
      <c r="AS389"/>
      <c r="AT389"/>
      <c r="AU389"/>
      <c r="AV389"/>
      <c r="AW389"/>
      <c r="AX389"/>
      <c r="BC389"/>
      <c r="BE389"/>
    </row>
    <row r="390" spans="32:57" x14ac:dyDescent="0.25">
      <c r="AF390"/>
      <c r="AJ390"/>
      <c r="AL390"/>
      <c r="AR390"/>
      <c r="AS390"/>
      <c r="AT390"/>
      <c r="AU390"/>
      <c r="AV390"/>
      <c r="AW390"/>
      <c r="AX390"/>
      <c r="BC390"/>
      <c r="BE390"/>
    </row>
    <row r="391" spans="32:57" x14ac:dyDescent="0.25">
      <c r="AF391"/>
      <c r="AJ391"/>
      <c r="AL391"/>
      <c r="AR391"/>
      <c r="AS391"/>
      <c r="AT391"/>
      <c r="AU391"/>
      <c r="AV391"/>
      <c r="AW391"/>
      <c r="AX391"/>
      <c r="BC391"/>
      <c r="BE391"/>
    </row>
    <row r="392" spans="32:57" x14ac:dyDescent="0.25">
      <c r="AF392"/>
      <c r="AJ392"/>
      <c r="AL392"/>
      <c r="AR392"/>
      <c r="AS392"/>
      <c r="AT392"/>
      <c r="AU392"/>
      <c r="AV392"/>
      <c r="AW392"/>
      <c r="AX392"/>
      <c r="BC392"/>
      <c r="BE392"/>
    </row>
    <row r="393" spans="32:57" x14ac:dyDescent="0.25">
      <c r="AF393"/>
      <c r="AJ393"/>
      <c r="AL393"/>
      <c r="AR393"/>
      <c r="AS393"/>
      <c r="AT393"/>
      <c r="AU393"/>
      <c r="AV393"/>
      <c r="AW393"/>
      <c r="AX393"/>
      <c r="BC393"/>
      <c r="BE393"/>
    </row>
    <row r="394" spans="32:57" x14ac:dyDescent="0.25">
      <c r="AF394"/>
      <c r="AJ394"/>
      <c r="AL394"/>
      <c r="AR394"/>
      <c r="AS394"/>
      <c r="AT394"/>
      <c r="AU394"/>
      <c r="AV394"/>
      <c r="AW394"/>
      <c r="AX394"/>
      <c r="BC394"/>
      <c r="BE394"/>
    </row>
    <row r="395" spans="32:57" x14ac:dyDescent="0.25">
      <c r="AF395"/>
      <c r="AJ395"/>
      <c r="AL395"/>
      <c r="AR395"/>
      <c r="AS395"/>
      <c r="AT395"/>
      <c r="AU395"/>
      <c r="AV395"/>
      <c r="AW395"/>
      <c r="AX395"/>
      <c r="BC395"/>
      <c r="BE395"/>
    </row>
    <row r="396" spans="32:57" x14ac:dyDescent="0.25">
      <c r="AF396"/>
      <c r="AJ396"/>
      <c r="AL396"/>
      <c r="AR396"/>
      <c r="AS396"/>
      <c r="AT396"/>
      <c r="AU396"/>
      <c r="AV396"/>
      <c r="AW396"/>
      <c r="AX396"/>
      <c r="BC396"/>
      <c r="BE396"/>
    </row>
    <row r="397" spans="32:57" x14ac:dyDescent="0.25">
      <c r="AF397"/>
      <c r="AJ397"/>
      <c r="AL397"/>
      <c r="AR397"/>
      <c r="AS397"/>
      <c r="AT397"/>
      <c r="AU397"/>
      <c r="AV397"/>
      <c r="AW397"/>
      <c r="AX397"/>
      <c r="BC397"/>
      <c r="BE397"/>
    </row>
    <row r="398" spans="32:57" x14ac:dyDescent="0.25">
      <c r="AF398"/>
      <c r="AJ398"/>
      <c r="AL398"/>
      <c r="AR398"/>
      <c r="AS398"/>
      <c r="AT398"/>
      <c r="AU398"/>
      <c r="AV398"/>
      <c r="AW398"/>
      <c r="AX398"/>
      <c r="BC398"/>
      <c r="BE398"/>
    </row>
    <row r="399" spans="32:57" x14ac:dyDescent="0.25">
      <c r="AF399"/>
      <c r="AJ399"/>
      <c r="AL399"/>
      <c r="AR399"/>
      <c r="AS399"/>
      <c r="AT399"/>
      <c r="AU399"/>
      <c r="AV399"/>
      <c r="AW399"/>
      <c r="AX399"/>
      <c r="BC399"/>
      <c r="BE399"/>
    </row>
    <row r="400" spans="32:57" x14ac:dyDescent="0.25">
      <c r="AF400"/>
      <c r="AJ400"/>
      <c r="AL400"/>
      <c r="AR400"/>
      <c r="AS400"/>
      <c r="AT400"/>
      <c r="AU400"/>
      <c r="AV400"/>
      <c r="AW400"/>
      <c r="AX400"/>
      <c r="BC400"/>
      <c r="BE400"/>
    </row>
    <row r="401" spans="32:57" x14ac:dyDescent="0.25">
      <c r="AF401"/>
      <c r="AJ401"/>
      <c r="AL401"/>
      <c r="AR401"/>
      <c r="AS401"/>
      <c r="AT401"/>
      <c r="AU401"/>
      <c r="AV401"/>
      <c r="AW401"/>
      <c r="AX401"/>
      <c r="BC401"/>
      <c r="BE401"/>
    </row>
    <row r="402" spans="32:57" x14ac:dyDescent="0.25">
      <c r="AF402"/>
      <c r="AJ402"/>
      <c r="AL402"/>
      <c r="AR402"/>
      <c r="AS402"/>
      <c r="AT402"/>
      <c r="AU402"/>
      <c r="AV402"/>
      <c r="AW402"/>
      <c r="AX402"/>
      <c r="BC402"/>
      <c r="BE402"/>
    </row>
    <row r="403" spans="32:57" x14ac:dyDescent="0.25">
      <c r="AF403"/>
      <c r="AJ403"/>
      <c r="AL403"/>
      <c r="AR403"/>
      <c r="AS403"/>
      <c r="AT403"/>
      <c r="AU403"/>
      <c r="AV403"/>
      <c r="AW403"/>
      <c r="AX403"/>
      <c r="BC403"/>
      <c r="BE403"/>
    </row>
    <row r="404" spans="32:57" x14ac:dyDescent="0.25">
      <c r="AF404"/>
      <c r="AJ404"/>
      <c r="AL404"/>
      <c r="AR404"/>
      <c r="AS404"/>
      <c r="AT404"/>
      <c r="AU404"/>
      <c r="AV404"/>
      <c r="AW404"/>
      <c r="AX404"/>
      <c r="BC404"/>
      <c r="BE404"/>
    </row>
    <row r="405" spans="32:57" x14ac:dyDescent="0.25">
      <c r="AF405"/>
      <c r="AJ405"/>
      <c r="AL405"/>
      <c r="AR405"/>
      <c r="AS405"/>
      <c r="AT405"/>
      <c r="AU405"/>
      <c r="AV405"/>
      <c r="AW405"/>
      <c r="AX405"/>
      <c r="BC405"/>
      <c r="BE405"/>
    </row>
    <row r="406" spans="32:57" x14ac:dyDescent="0.25">
      <c r="AF406"/>
      <c r="AJ406"/>
      <c r="AL406"/>
      <c r="AR406"/>
      <c r="AS406"/>
      <c r="AT406"/>
      <c r="AU406"/>
      <c r="AV406"/>
      <c r="AW406"/>
      <c r="AX406"/>
      <c r="BC406"/>
      <c r="BE406"/>
    </row>
    <row r="407" spans="32:57" x14ac:dyDescent="0.25">
      <c r="AF407"/>
      <c r="AJ407"/>
      <c r="AL407"/>
      <c r="AR407"/>
      <c r="AS407"/>
      <c r="AT407"/>
      <c r="AU407"/>
      <c r="AV407"/>
      <c r="AW407"/>
      <c r="AX407"/>
      <c r="BC407"/>
      <c r="BE407"/>
    </row>
    <row r="408" spans="32:57" ht="17.25" customHeight="1" x14ac:dyDescent="0.25">
      <c r="AF408"/>
      <c r="AJ408"/>
      <c r="AL408"/>
      <c r="AR408"/>
      <c r="AS408"/>
      <c r="AT408"/>
      <c r="AU408"/>
      <c r="AV408"/>
      <c r="AW408"/>
      <c r="AX408"/>
      <c r="BC408"/>
      <c r="BE408"/>
    </row>
    <row r="409" spans="32:57" x14ac:dyDescent="0.25">
      <c r="AF409"/>
      <c r="AJ409"/>
      <c r="AL409"/>
      <c r="AR409"/>
      <c r="AS409"/>
      <c r="AT409"/>
      <c r="AU409"/>
      <c r="AV409"/>
      <c r="AW409"/>
      <c r="AX409"/>
      <c r="BC409"/>
      <c r="BE409"/>
    </row>
    <row r="410" spans="32:57" x14ac:dyDescent="0.25">
      <c r="AF410"/>
      <c r="AJ410"/>
      <c r="AL410"/>
      <c r="AR410"/>
      <c r="AS410"/>
      <c r="AT410"/>
      <c r="AU410"/>
      <c r="AV410"/>
      <c r="AW410"/>
      <c r="AX410"/>
      <c r="BC410"/>
      <c r="BE410"/>
    </row>
    <row r="411" spans="32:57" x14ac:dyDescent="0.25">
      <c r="AF411"/>
      <c r="AJ411"/>
      <c r="AL411"/>
      <c r="AR411"/>
      <c r="AS411"/>
      <c r="AT411"/>
      <c r="AU411"/>
      <c r="AV411"/>
      <c r="AW411"/>
      <c r="AX411"/>
      <c r="BC411"/>
      <c r="BE411"/>
    </row>
    <row r="412" spans="32:57" x14ac:dyDescent="0.25">
      <c r="AF412"/>
      <c r="AJ412"/>
      <c r="AL412"/>
      <c r="AR412"/>
      <c r="AS412"/>
      <c r="AT412"/>
      <c r="AU412"/>
      <c r="AV412"/>
      <c r="AW412"/>
      <c r="AX412"/>
      <c r="BC412"/>
      <c r="BE412"/>
    </row>
    <row r="413" spans="32:57" x14ac:dyDescent="0.25">
      <c r="AF413"/>
      <c r="AJ413"/>
      <c r="AL413"/>
      <c r="AR413"/>
      <c r="AS413"/>
      <c r="AT413"/>
      <c r="AU413"/>
      <c r="AV413"/>
      <c r="AW413"/>
      <c r="AX413"/>
      <c r="BC413"/>
      <c r="BE413"/>
    </row>
    <row r="414" spans="32:57" x14ac:dyDescent="0.25">
      <c r="AF414"/>
      <c r="AJ414"/>
      <c r="AL414"/>
      <c r="AR414"/>
      <c r="AS414"/>
      <c r="AT414"/>
      <c r="AU414"/>
      <c r="AV414"/>
      <c r="AW414"/>
      <c r="AX414"/>
      <c r="BC414"/>
      <c r="BE414"/>
    </row>
    <row r="415" spans="32:57" x14ac:dyDescent="0.25">
      <c r="AF415"/>
      <c r="AJ415"/>
      <c r="AL415"/>
      <c r="AR415"/>
      <c r="AS415"/>
      <c r="AT415"/>
      <c r="AU415"/>
      <c r="AV415"/>
      <c r="AW415"/>
      <c r="AX415"/>
      <c r="BC415"/>
      <c r="BE415"/>
    </row>
    <row r="416" spans="32:57" x14ac:dyDescent="0.25">
      <c r="AF416"/>
      <c r="AJ416"/>
      <c r="AL416"/>
      <c r="AR416"/>
      <c r="AS416"/>
      <c r="AT416"/>
      <c r="AU416"/>
      <c r="AV416"/>
      <c r="AW416"/>
      <c r="AX416"/>
      <c r="BC416"/>
      <c r="BE416"/>
    </row>
    <row r="417" spans="32:57" x14ac:dyDescent="0.25">
      <c r="AF417"/>
      <c r="AJ417"/>
      <c r="AL417"/>
      <c r="AR417"/>
      <c r="AS417"/>
      <c r="AT417"/>
      <c r="AU417"/>
      <c r="AV417"/>
      <c r="AW417"/>
      <c r="AX417"/>
      <c r="BC417"/>
      <c r="BE417"/>
    </row>
    <row r="418" spans="32:57" x14ac:dyDescent="0.25">
      <c r="AF418"/>
      <c r="AJ418"/>
      <c r="AL418"/>
      <c r="AR418"/>
      <c r="AS418"/>
      <c r="AT418"/>
      <c r="AU418"/>
      <c r="AV418"/>
      <c r="AW418"/>
      <c r="AX418"/>
      <c r="BC418"/>
      <c r="BE418"/>
    </row>
    <row r="419" spans="32:57" x14ac:dyDescent="0.25">
      <c r="AF419"/>
      <c r="AJ419"/>
      <c r="AL419"/>
      <c r="AR419"/>
      <c r="AS419"/>
      <c r="AT419"/>
      <c r="AU419"/>
      <c r="AV419"/>
      <c r="AW419"/>
      <c r="AX419"/>
      <c r="BC419"/>
      <c r="BE419"/>
    </row>
    <row r="420" spans="32:57" x14ac:dyDescent="0.25">
      <c r="AF420"/>
      <c r="AJ420"/>
      <c r="AL420"/>
      <c r="AR420"/>
      <c r="AS420"/>
      <c r="AT420"/>
      <c r="AU420"/>
      <c r="AV420"/>
      <c r="AW420"/>
      <c r="AX420"/>
      <c r="BC420"/>
      <c r="BE420"/>
    </row>
    <row r="421" spans="32:57" x14ac:dyDescent="0.25">
      <c r="AF421"/>
      <c r="AJ421"/>
      <c r="AL421"/>
      <c r="AR421"/>
      <c r="AS421"/>
      <c r="AT421"/>
      <c r="AU421"/>
      <c r="AV421"/>
      <c r="AW421"/>
      <c r="AX421"/>
      <c r="BC421"/>
      <c r="BE421"/>
    </row>
    <row r="422" spans="32:57" x14ac:dyDescent="0.25">
      <c r="AF422"/>
      <c r="AJ422"/>
      <c r="AL422"/>
      <c r="AR422"/>
      <c r="AS422"/>
      <c r="AT422"/>
      <c r="AU422"/>
      <c r="AV422"/>
      <c r="AW422"/>
      <c r="AX422"/>
      <c r="BC422"/>
      <c r="BE422"/>
    </row>
    <row r="423" spans="32:57" x14ac:dyDescent="0.25">
      <c r="AF423"/>
      <c r="AJ423"/>
      <c r="AL423"/>
      <c r="AR423"/>
      <c r="AS423"/>
      <c r="AT423"/>
      <c r="AU423"/>
      <c r="AV423"/>
      <c r="AW423"/>
      <c r="AX423"/>
      <c r="BC423"/>
      <c r="BE423"/>
    </row>
    <row r="424" spans="32:57" x14ac:dyDescent="0.25">
      <c r="AF424"/>
      <c r="AJ424"/>
      <c r="AL424"/>
      <c r="AR424"/>
      <c r="AS424"/>
      <c r="AT424"/>
      <c r="AU424"/>
      <c r="AV424"/>
      <c r="AW424"/>
      <c r="AX424"/>
      <c r="BC424"/>
      <c r="BE424"/>
    </row>
    <row r="425" spans="32:57" x14ac:dyDescent="0.25">
      <c r="AF425"/>
      <c r="AJ425"/>
      <c r="AL425"/>
      <c r="AR425"/>
      <c r="AS425"/>
      <c r="AT425"/>
      <c r="AU425"/>
      <c r="AV425"/>
      <c r="AW425"/>
      <c r="AX425"/>
      <c r="BC425"/>
      <c r="BE425"/>
    </row>
    <row r="426" spans="32:57" x14ac:dyDescent="0.25">
      <c r="AF426"/>
      <c r="AJ426"/>
      <c r="AL426"/>
      <c r="AR426"/>
      <c r="AS426"/>
      <c r="AT426"/>
      <c r="AU426"/>
      <c r="AV426"/>
      <c r="AW426"/>
      <c r="AX426"/>
      <c r="BC426"/>
      <c r="BE426"/>
    </row>
    <row r="427" spans="32:57" x14ac:dyDescent="0.25">
      <c r="AF427"/>
      <c r="AJ427"/>
      <c r="AL427"/>
      <c r="AR427"/>
      <c r="AS427"/>
      <c r="AT427"/>
      <c r="AU427"/>
      <c r="AV427"/>
      <c r="AW427"/>
      <c r="AX427"/>
      <c r="BC427"/>
      <c r="BE427"/>
    </row>
    <row r="428" spans="32:57" x14ac:dyDescent="0.25">
      <c r="AF428"/>
      <c r="AJ428"/>
      <c r="AL428"/>
      <c r="AR428"/>
      <c r="AS428"/>
      <c r="AT428"/>
      <c r="AU428"/>
      <c r="AV428"/>
      <c r="AW428"/>
      <c r="AX428"/>
      <c r="BC428"/>
      <c r="BE428"/>
    </row>
    <row r="429" spans="32:57" x14ac:dyDescent="0.25">
      <c r="AF429"/>
      <c r="AJ429"/>
      <c r="AL429"/>
      <c r="AR429"/>
      <c r="AS429"/>
      <c r="AT429"/>
      <c r="AU429"/>
      <c r="AV429"/>
      <c r="AW429"/>
      <c r="AX429"/>
      <c r="BC429"/>
      <c r="BE429"/>
    </row>
    <row r="430" spans="32:57" x14ac:dyDescent="0.25">
      <c r="AF430"/>
      <c r="AJ430"/>
      <c r="AL430"/>
      <c r="AR430"/>
      <c r="AS430"/>
      <c r="AT430"/>
      <c r="AU430"/>
      <c r="AV430"/>
      <c r="AW430"/>
      <c r="AX430"/>
      <c r="BC430"/>
      <c r="BE430"/>
    </row>
    <row r="431" spans="32:57" x14ac:dyDescent="0.25">
      <c r="AF431"/>
      <c r="AJ431"/>
      <c r="AL431"/>
      <c r="AR431"/>
      <c r="AS431"/>
      <c r="AT431"/>
      <c r="AU431"/>
      <c r="AV431"/>
      <c r="AW431"/>
      <c r="AX431"/>
      <c r="BC431"/>
      <c r="BE431"/>
    </row>
    <row r="432" spans="32:57" x14ac:dyDescent="0.25">
      <c r="AF432"/>
      <c r="AJ432"/>
      <c r="AL432"/>
      <c r="AR432"/>
      <c r="AS432"/>
      <c r="AT432"/>
      <c r="AU432"/>
      <c r="AV432"/>
      <c r="AW432"/>
      <c r="AX432"/>
      <c r="BC432"/>
      <c r="BE432"/>
    </row>
    <row r="433" spans="32:57" x14ac:dyDescent="0.25">
      <c r="AF433"/>
      <c r="AJ433"/>
      <c r="AL433"/>
      <c r="AR433"/>
      <c r="AS433"/>
      <c r="AT433"/>
      <c r="AU433"/>
      <c r="AV433"/>
      <c r="AW433"/>
      <c r="AX433"/>
      <c r="BC433"/>
      <c r="BE433"/>
    </row>
    <row r="434" spans="32:57" x14ac:dyDescent="0.25">
      <c r="AF434"/>
      <c r="AJ434"/>
      <c r="AL434"/>
      <c r="AR434"/>
      <c r="AS434"/>
      <c r="AT434"/>
      <c r="AU434"/>
      <c r="AV434"/>
      <c r="AW434"/>
      <c r="AX434"/>
      <c r="BC434"/>
      <c r="BE434"/>
    </row>
    <row r="435" spans="32:57" x14ac:dyDescent="0.25">
      <c r="AF435"/>
      <c r="AJ435"/>
      <c r="AL435"/>
      <c r="AR435"/>
      <c r="AS435"/>
      <c r="AT435"/>
      <c r="AU435"/>
      <c r="AV435"/>
      <c r="AW435"/>
      <c r="AX435"/>
      <c r="BC435"/>
      <c r="BE435"/>
    </row>
    <row r="436" spans="32:57" x14ac:dyDescent="0.25">
      <c r="AF436"/>
      <c r="AJ436"/>
      <c r="AL436"/>
      <c r="AR436"/>
      <c r="AS436"/>
      <c r="AT436"/>
      <c r="AU436"/>
      <c r="AV436"/>
      <c r="AW436"/>
      <c r="AX436"/>
      <c r="BC436"/>
      <c r="BE436"/>
    </row>
    <row r="437" spans="32:57" x14ac:dyDescent="0.25">
      <c r="AF437"/>
      <c r="AJ437"/>
      <c r="AL437"/>
      <c r="AR437"/>
      <c r="AS437"/>
      <c r="AT437"/>
      <c r="AU437"/>
      <c r="AV437"/>
      <c r="AW437"/>
      <c r="AX437"/>
      <c r="BC437"/>
      <c r="BE437"/>
    </row>
    <row r="438" spans="32:57" x14ac:dyDescent="0.25">
      <c r="AF438"/>
      <c r="AJ438"/>
      <c r="AL438"/>
      <c r="AR438"/>
      <c r="AS438"/>
      <c r="AT438"/>
      <c r="AU438"/>
      <c r="AV438"/>
      <c r="AW438"/>
      <c r="AX438"/>
      <c r="BC438"/>
      <c r="BE438"/>
    </row>
    <row r="439" spans="32:57" x14ac:dyDescent="0.25">
      <c r="AF439"/>
      <c r="AJ439"/>
      <c r="AL439"/>
      <c r="AR439"/>
      <c r="AS439"/>
      <c r="AT439"/>
      <c r="AU439"/>
      <c r="AV439"/>
      <c r="AW439"/>
      <c r="AX439"/>
      <c r="BC439"/>
      <c r="BE439"/>
    </row>
    <row r="440" spans="32:57" x14ac:dyDescent="0.25">
      <c r="AF440"/>
      <c r="AJ440"/>
      <c r="AL440"/>
      <c r="AR440"/>
      <c r="AS440"/>
      <c r="AT440"/>
      <c r="AU440"/>
      <c r="AV440"/>
      <c r="AW440"/>
      <c r="AX440"/>
      <c r="BC440"/>
      <c r="BE440"/>
    </row>
    <row r="441" spans="32:57" x14ac:dyDescent="0.25">
      <c r="AF441"/>
      <c r="AJ441"/>
      <c r="AL441"/>
      <c r="AR441"/>
      <c r="AS441"/>
      <c r="AT441"/>
      <c r="AU441"/>
      <c r="AV441"/>
      <c r="AW441"/>
      <c r="AX441"/>
      <c r="BC441"/>
      <c r="BE441"/>
    </row>
    <row r="442" spans="32:57" x14ac:dyDescent="0.25">
      <c r="AF442"/>
      <c r="AJ442"/>
      <c r="AL442"/>
      <c r="AR442"/>
      <c r="AS442"/>
      <c r="AT442"/>
      <c r="AU442"/>
      <c r="AV442"/>
      <c r="AW442"/>
      <c r="AX442"/>
      <c r="BC442"/>
      <c r="BE442"/>
    </row>
    <row r="443" spans="32:57" x14ac:dyDescent="0.25">
      <c r="AF443"/>
      <c r="AJ443"/>
      <c r="AL443"/>
      <c r="AR443"/>
      <c r="AS443"/>
      <c r="AT443"/>
      <c r="AU443"/>
      <c r="AV443"/>
      <c r="AW443"/>
      <c r="AX443"/>
      <c r="BC443"/>
      <c r="BE443"/>
    </row>
    <row r="444" spans="32:57" x14ac:dyDescent="0.25">
      <c r="AF444"/>
      <c r="AJ444"/>
      <c r="AL444"/>
      <c r="AR444"/>
      <c r="AS444"/>
      <c r="AT444"/>
      <c r="AU444"/>
      <c r="AV444"/>
      <c r="AW444"/>
      <c r="AX444"/>
      <c r="BC444"/>
      <c r="BE444"/>
    </row>
    <row r="445" spans="32:57" x14ac:dyDescent="0.25">
      <c r="AF445"/>
      <c r="AJ445"/>
      <c r="AL445"/>
      <c r="AR445"/>
      <c r="AS445"/>
      <c r="AT445"/>
      <c r="AU445"/>
      <c r="AV445"/>
      <c r="AW445"/>
      <c r="AX445"/>
      <c r="BC445"/>
      <c r="BE445"/>
    </row>
    <row r="446" spans="32:57" x14ac:dyDescent="0.25">
      <c r="AF446"/>
      <c r="AJ446"/>
      <c r="AL446"/>
      <c r="AR446"/>
      <c r="AS446"/>
      <c r="AT446"/>
      <c r="AU446"/>
      <c r="AV446"/>
      <c r="AW446"/>
      <c r="AX446"/>
      <c r="BC446"/>
      <c r="BE446"/>
    </row>
    <row r="447" spans="32:57" x14ac:dyDescent="0.25">
      <c r="AF447"/>
      <c r="AJ447"/>
      <c r="AL447"/>
      <c r="AR447"/>
      <c r="AS447"/>
      <c r="AT447"/>
      <c r="AU447"/>
      <c r="AV447"/>
      <c r="AW447"/>
      <c r="AX447"/>
      <c r="BC447"/>
      <c r="BE447"/>
    </row>
    <row r="448" spans="32:57" x14ac:dyDescent="0.25">
      <c r="AF448"/>
      <c r="AJ448"/>
      <c r="AL448"/>
      <c r="AR448"/>
      <c r="AS448"/>
      <c r="AT448"/>
      <c r="AU448"/>
      <c r="AV448"/>
      <c r="AW448"/>
      <c r="AX448"/>
      <c r="BC448"/>
      <c r="BE448"/>
    </row>
    <row r="449" spans="32:57" x14ac:dyDescent="0.25">
      <c r="AF449"/>
      <c r="AJ449"/>
      <c r="AL449"/>
      <c r="AR449"/>
      <c r="AS449"/>
      <c r="AT449"/>
      <c r="AU449"/>
      <c r="AV449"/>
      <c r="AW449"/>
      <c r="AX449"/>
      <c r="BC449"/>
      <c r="BE449"/>
    </row>
    <row r="450" spans="32:57" x14ac:dyDescent="0.25">
      <c r="AF450"/>
      <c r="AJ450"/>
      <c r="AL450"/>
      <c r="AR450"/>
      <c r="AS450"/>
      <c r="AT450"/>
      <c r="AU450"/>
      <c r="AV450"/>
      <c r="AW450"/>
      <c r="AX450"/>
      <c r="BC450"/>
      <c r="BE450"/>
    </row>
    <row r="451" spans="32:57" x14ac:dyDescent="0.25">
      <c r="AF451"/>
      <c r="AJ451"/>
      <c r="AL451"/>
      <c r="AR451"/>
      <c r="AS451"/>
      <c r="AT451"/>
      <c r="AU451"/>
      <c r="AV451"/>
      <c r="AW451"/>
      <c r="AX451"/>
      <c r="BC451"/>
      <c r="BE451"/>
    </row>
    <row r="452" spans="32:57" x14ac:dyDescent="0.25">
      <c r="AF452"/>
      <c r="AJ452"/>
      <c r="AL452"/>
      <c r="AR452"/>
      <c r="AS452"/>
      <c r="AT452"/>
      <c r="AU452"/>
      <c r="AV452"/>
      <c r="AW452"/>
      <c r="AX452"/>
      <c r="BC452"/>
      <c r="BE452"/>
    </row>
    <row r="453" spans="32:57" x14ac:dyDescent="0.25">
      <c r="AF453"/>
      <c r="AJ453"/>
      <c r="AL453"/>
      <c r="AR453"/>
      <c r="AS453"/>
      <c r="AT453"/>
      <c r="AU453"/>
      <c r="AV453"/>
      <c r="AW453"/>
      <c r="AX453"/>
      <c r="BC453"/>
      <c r="BE453"/>
    </row>
    <row r="454" spans="32:57" x14ac:dyDescent="0.25">
      <c r="AF454"/>
      <c r="AJ454"/>
      <c r="AL454"/>
      <c r="AR454"/>
      <c r="AS454"/>
      <c r="AT454"/>
      <c r="AU454"/>
      <c r="AV454"/>
      <c r="AW454"/>
      <c r="AX454"/>
      <c r="BC454"/>
      <c r="BE454"/>
    </row>
    <row r="455" spans="32:57" x14ac:dyDescent="0.25">
      <c r="AF455"/>
      <c r="AJ455"/>
      <c r="AL455"/>
      <c r="AR455"/>
      <c r="AS455"/>
      <c r="AT455"/>
      <c r="AU455"/>
      <c r="AV455"/>
      <c r="AW455"/>
      <c r="AX455"/>
      <c r="BC455"/>
      <c r="BE455"/>
    </row>
    <row r="456" spans="32:57" x14ac:dyDescent="0.25">
      <c r="AF456"/>
      <c r="AJ456"/>
      <c r="AL456"/>
      <c r="AR456"/>
      <c r="AS456"/>
      <c r="AT456"/>
      <c r="AU456"/>
      <c r="AV456"/>
      <c r="AW456"/>
      <c r="AX456"/>
      <c r="BC456"/>
      <c r="BE456"/>
    </row>
    <row r="457" spans="32:57" x14ac:dyDescent="0.25">
      <c r="AF457"/>
      <c r="AJ457"/>
      <c r="AL457"/>
      <c r="AR457"/>
      <c r="AS457"/>
      <c r="AT457"/>
      <c r="AU457"/>
      <c r="AV457"/>
      <c r="AW457"/>
      <c r="AX457"/>
      <c r="BC457"/>
      <c r="BE457"/>
    </row>
    <row r="458" spans="32:57" x14ac:dyDescent="0.25">
      <c r="AF458"/>
      <c r="AJ458"/>
      <c r="AL458"/>
      <c r="AR458"/>
      <c r="AS458"/>
      <c r="AT458"/>
      <c r="AU458"/>
      <c r="AV458"/>
      <c r="AW458"/>
      <c r="AX458"/>
      <c r="BC458"/>
      <c r="BE458"/>
    </row>
    <row r="459" spans="32:57" x14ac:dyDescent="0.25">
      <c r="AF459"/>
      <c r="AJ459"/>
      <c r="AL459"/>
      <c r="AR459"/>
      <c r="AS459"/>
      <c r="AT459"/>
      <c r="AU459"/>
      <c r="AV459"/>
      <c r="AW459"/>
      <c r="AX459"/>
      <c r="BC459"/>
      <c r="BE459"/>
    </row>
    <row r="460" spans="32:57" x14ac:dyDescent="0.25">
      <c r="AF460"/>
      <c r="AJ460"/>
      <c r="AL460"/>
      <c r="AR460"/>
      <c r="AS460"/>
      <c r="AT460"/>
      <c r="AU460"/>
      <c r="AV460"/>
      <c r="AW460"/>
      <c r="AX460"/>
      <c r="BC460"/>
      <c r="BE460"/>
    </row>
    <row r="461" spans="32:57" x14ac:dyDescent="0.25">
      <c r="AF461"/>
      <c r="AJ461"/>
      <c r="AL461"/>
      <c r="AR461"/>
      <c r="AS461"/>
      <c r="AT461"/>
      <c r="AU461"/>
      <c r="AV461"/>
      <c r="AW461"/>
      <c r="AX461"/>
      <c r="BC461"/>
      <c r="BE461"/>
    </row>
    <row r="462" spans="32:57" x14ac:dyDescent="0.25">
      <c r="AF462"/>
      <c r="AJ462"/>
      <c r="AL462"/>
      <c r="AR462"/>
      <c r="AS462"/>
      <c r="AT462"/>
      <c r="AU462"/>
      <c r="AV462"/>
      <c r="AW462"/>
      <c r="AX462"/>
      <c r="BC462"/>
      <c r="BE462"/>
    </row>
    <row r="463" spans="32:57" x14ac:dyDescent="0.25">
      <c r="AF463"/>
      <c r="AJ463"/>
      <c r="AL463"/>
      <c r="AR463"/>
      <c r="AS463"/>
      <c r="AT463"/>
      <c r="AU463"/>
      <c r="AV463"/>
      <c r="AW463"/>
      <c r="AX463"/>
      <c r="BC463"/>
      <c r="BE463"/>
    </row>
    <row r="464" spans="32:57" x14ac:dyDescent="0.25">
      <c r="AF464"/>
      <c r="AJ464"/>
      <c r="AL464"/>
      <c r="AR464"/>
      <c r="AS464"/>
      <c r="AT464"/>
      <c r="AU464"/>
      <c r="AV464"/>
      <c r="AW464"/>
      <c r="AX464"/>
      <c r="BC464"/>
      <c r="BE464"/>
    </row>
    <row r="465" spans="32:57" x14ac:dyDescent="0.25">
      <c r="AF465"/>
      <c r="AJ465"/>
      <c r="AL465"/>
      <c r="AR465"/>
      <c r="AS465"/>
      <c r="AT465"/>
      <c r="AU465"/>
      <c r="AV465"/>
      <c r="AW465"/>
      <c r="AX465"/>
      <c r="BC465"/>
      <c r="BE465"/>
    </row>
    <row r="466" spans="32:57" x14ac:dyDescent="0.25">
      <c r="AF466"/>
      <c r="AJ466"/>
      <c r="AL466"/>
      <c r="AR466"/>
      <c r="AS466"/>
      <c r="AT466"/>
      <c r="AU466"/>
      <c r="AV466"/>
      <c r="AW466"/>
      <c r="AX466"/>
      <c r="BC466"/>
      <c r="BE466"/>
    </row>
    <row r="467" spans="32:57" x14ac:dyDescent="0.25">
      <c r="AF467"/>
      <c r="AJ467"/>
      <c r="AL467"/>
      <c r="AR467"/>
      <c r="AS467"/>
      <c r="AT467"/>
      <c r="AU467"/>
      <c r="AV467"/>
      <c r="AW467"/>
      <c r="AX467"/>
      <c r="BC467"/>
      <c r="BE467"/>
    </row>
    <row r="468" spans="32:57" x14ac:dyDescent="0.25">
      <c r="AF468"/>
      <c r="AJ468"/>
      <c r="AL468"/>
      <c r="AR468"/>
      <c r="AS468"/>
      <c r="AT468"/>
      <c r="AU468"/>
      <c r="AV468"/>
      <c r="AW468"/>
      <c r="AX468"/>
      <c r="BC468"/>
      <c r="BE468"/>
    </row>
    <row r="469" spans="32:57" x14ac:dyDescent="0.25">
      <c r="AF469"/>
      <c r="AJ469"/>
      <c r="AL469"/>
      <c r="AR469"/>
      <c r="AS469"/>
      <c r="AT469"/>
      <c r="AU469"/>
      <c r="AV469"/>
      <c r="AW469"/>
      <c r="AX469"/>
      <c r="BC469"/>
      <c r="BE469"/>
    </row>
    <row r="470" spans="32:57" x14ac:dyDescent="0.25">
      <c r="AF470"/>
      <c r="AJ470"/>
      <c r="AL470"/>
      <c r="AR470"/>
      <c r="AS470"/>
      <c r="AT470"/>
      <c r="AU470"/>
      <c r="AV470"/>
      <c r="AW470"/>
      <c r="AX470"/>
      <c r="BC470"/>
      <c r="BE470"/>
    </row>
    <row r="471" spans="32:57" x14ac:dyDescent="0.25">
      <c r="AF471"/>
      <c r="AJ471"/>
      <c r="AL471"/>
      <c r="AR471"/>
      <c r="AS471"/>
      <c r="AT471"/>
      <c r="AU471"/>
      <c r="AV471"/>
      <c r="AW471"/>
      <c r="AX471"/>
      <c r="BC471"/>
      <c r="BE471"/>
    </row>
    <row r="472" spans="32:57" x14ac:dyDescent="0.25">
      <c r="AF472"/>
      <c r="AJ472"/>
      <c r="AL472"/>
      <c r="AR472"/>
      <c r="AS472"/>
      <c r="AT472"/>
      <c r="AU472"/>
      <c r="AV472"/>
      <c r="AW472"/>
      <c r="AX472"/>
      <c r="BC472"/>
      <c r="BE472"/>
    </row>
    <row r="473" spans="32:57" x14ac:dyDescent="0.25">
      <c r="AF473"/>
      <c r="AJ473"/>
      <c r="AL473"/>
      <c r="AR473"/>
      <c r="AS473"/>
      <c r="AT473"/>
      <c r="AU473"/>
      <c r="AV473"/>
      <c r="AW473"/>
      <c r="AX473"/>
      <c r="BC473"/>
      <c r="BE473"/>
    </row>
    <row r="474" spans="32:57" x14ac:dyDescent="0.25">
      <c r="AF474"/>
      <c r="AJ474"/>
      <c r="AL474"/>
      <c r="AR474"/>
      <c r="AS474"/>
      <c r="AT474"/>
      <c r="AU474"/>
      <c r="AV474"/>
      <c r="AW474"/>
      <c r="AX474"/>
      <c r="BC474"/>
      <c r="BE474"/>
    </row>
    <row r="475" spans="32:57" x14ac:dyDescent="0.25">
      <c r="AF475"/>
      <c r="AJ475"/>
      <c r="AL475"/>
      <c r="AR475"/>
      <c r="AS475"/>
      <c r="AT475"/>
      <c r="AU475"/>
      <c r="AV475"/>
      <c r="AW475"/>
      <c r="AX475"/>
      <c r="BC475"/>
      <c r="BE475"/>
    </row>
    <row r="476" spans="32:57" x14ac:dyDescent="0.25">
      <c r="AF476"/>
      <c r="AJ476"/>
      <c r="AL476"/>
      <c r="AR476"/>
      <c r="AS476"/>
      <c r="AT476"/>
      <c r="AU476"/>
      <c r="AV476"/>
      <c r="AW476"/>
      <c r="AX476"/>
      <c r="BC476"/>
      <c r="BE476"/>
    </row>
    <row r="477" spans="32:57" x14ac:dyDescent="0.25">
      <c r="AF477"/>
      <c r="AJ477"/>
      <c r="AL477"/>
      <c r="AR477"/>
      <c r="AS477"/>
      <c r="AT477"/>
      <c r="AU477"/>
      <c r="AV477"/>
      <c r="AW477"/>
      <c r="AX477"/>
      <c r="BC477"/>
      <c r="BE477"/>
    </row>
    <row r="478" spans="32:57" x14ac:dyDescent="0.25">
      <c r="AF478"/>
      <c r="AJ478"/>
      <c r="AL478"/>
      <c r="AR478"/>
      <c r="AS478"/>
      <c r="AT478"/>
      <c r="AU478"/>
      <c r="AV478"/>
      <c r="AW478"/>
      <c r="AX478"/>
      <c r="BC478"/>
      <c r="BE478"/>
    </row>
    <row r="479" spans="32:57" x14ac:dyDescent="0.25">
      <c r="AF479"/>
      <c r="AJ479"/>
      <c r="AL479"/>
      <c r="AR479"/>
      <c r="AS479"/>
      <c r="AT479"/>
      <c r="AU479"/>
      <c r="AV479"/>
      <c r="AW479"/>
      <c r="AX479"/>
      <c r="BC479"/>
      <c r="BE479"/>
    </row>
    <row r="480" spans="32:57" x14ac:dyDescent="0.25">
      <c r="AF480"/>
      <c r="AJ480"/>
      <c r="AL480"/>
      <c r="AR480"/>
      <c r="AS480"/>
      <c r="AT480"/>
      <c r="AU480"/>
      <c r="AV480"/>
      <c r="AW480"/>
      <c r="AX480"/>
      <c r="BC480"/>
      <c r="BE480"/>
    </row>
    <row r="481" spans="32:57" x14ac:dyDescent="0.25">
      <c r="AF481"/>
      <c r="AJ481"/>
      <c r="AL481"/>
      <c r="AR481"/>
      <c r="AS481"/>
      <c r="AT481"/>
      <c r="AU481"/>
      <c r="AV481"/>
      <c r="AW481"/>
      <c r="AX481"/>
      <c r="BC481"/>
      <c r="BE481"/>
    </row>
    <row r="482" spans="32:57" x14ac:dyDescent="0.25">
      <c r="AF482"/>
      <c r="AJ482"/>
      <c r="AL482"/>
      <c r="AR482"/>
      <c r="AS482"/>
      <c r="AT482"/>
      <c r="AU482"/>
      <c r="AV482"/>
      <c r="AW482"/>
      <c r="AX482"/>
      <c r="BC482"/>
      <c r="BE482"/>
    </row>
    <row r="483" spans="32:57" x14ac:dyDescent="0.25">
      <c r="AF483"/>
      <c r="AJ483"/>
      <c r="AL483"/>
      <c r="AR483"/>
      <c r="AS483"/>
      <c r="AT483"/>
      <c r="AU483"/>
      <c r="AV483"/>
      <c r="AW483"/>
      <c r="AX483"/>
      <c r="BC483"/>
      <c r="BE483"/>
    </row>
    <row r="484" spans="32:57" x14ac:dyDescent="0.25">
      <c r="AF484"/>
      <c r="AJ484"/>
      <c r="AL484"/>
      <c r="AR484"/>
      <c r="AS484"/>
      <c r="AT484"/>
      <c r="AU484"/>
      <c r="AV484"/>
      <c r="AW484"/>
      <c r="AX484"/>
      <c r="BC484"/>
      <c r="BE484"/>
    </row>
    <row r="485" spans="32:57" x14ac:dyDescent="0.25">
      <c r="AF485"/>
      <c r="AJ485"/>
      <c r="AL485"/>
      <c r="AR485"/>
      <c r="AS485"/>
      <c r="AT485"/>
      <c r="AU485"/>
      <c r="AV485"/>
      <c r="AW485"/>
      <c r="AX485"/>
      <c r="BC485"/>
      <c r="BE485"/>
    </row>
    <row r="486" spans="32:57" x14ac:dyDescent="0.25">
      <c r="AF486"/>
      <c r="AJ486"/>
      <c r="AL486"/>
      <c r="AR486"/>
      <c r="AS486"/>
      <c r="AT486"/>
      <c r="AU486"/>
      <c r="AV486"/>
      <c r="AW486"/>
      <c r="AX486"/>
      <c r="BC486"/>
      <c r="BE486"/>
    </row>
    <row r="487" spans="32:57" x14ac:dyDescent="0.25">
      <c r="AF487"/>
      <c r="AJ487"/>
      <c r="AL487"/>
      <c r="AR487"/>
      <c r="AS487"/>
      <c r="AT487"/>
      <c r="AU487"/>
      <c r="AV487"/>
      <c r="AW487"/>
      <c r="AX487"/>
      <c r="BC487"/>
      <c r="BE487"/>
    </row>
    <row r="488" spans="32:57" x14ac:dyDescent="0.25">
      <c r="AF488"/>
      <c r="AJ488"/>
      <c r="AL488"/>
      <c r="AR488"/>
      <c r="AS488"/>
      <c r="AT488"/>
      <c r="AU488"/>
      <c r="AV488"/>
      <c r="AW488"/>
      <c r="AX488"/>
      <c r="BC488"/>
      <c r="BE488"/>
    </row>
    <row r="489" spans="32:57" x14ac:dyDescent="0.25">
      <c r="AF489"/>
      <c r="AJ489"/>
      <c r="AL489"/>
      <c r="AR489"/>
      <c r="AS489"/>
      <c r="AT489"/>
      <c r="AU489"/>
      <c r="AV489"/>
      <c r="AW489"/>
      <c r="AX489"/>
      <c r="BC489"/>
      <c r="BE489"/>
    </row>
    <row r="490" spans="32:57" x14ac:dyDescent="0.25">
      <c r="AF490"/>
      <c r="AJ490"/>
      <c r="AL490"/>
      <c r="AR490"/>
      <c r="AS490"/>
      <c r="AT490"/>
      <c r="AU490"/>
      <c r="AV490"/>
      <c r="AW490"/>
      <c r="AX490"/>
      <c r="BC490"/>
      <c r="BE490"/>
    </row>
    <row r="491" spans="32:57" x14ac:dyDescent="0.25">
      <c r="AF491"/>
      <c r="AJ491"/>
      <c r="AL491"/>
      <c r="AR491"/>
      <c r="AS491"/>
      <c r="AT491"/>
      <c r="AU491"/>
      <c r="AV491"/>
      <c r="AW491"/>
      <c r="AX491"/>
      <c r="BC491"/>
      <c r="BE491"/>
    </row>
    <row r="492" spans="32:57" x14ac:dyDescent="0.25">
      <c r="AF492"/>
      <c r="AJ492"/>
      <c r="AL492"/>
      <c r="AR492"/>
      <c r="AS492"/>
      <c r="AT492"/>
      <c r="AU492"/>
      <c r="AV492"/>
      <c r="AW492"/>
      <c r="AX492"/>
      <c r="BC492"/>
      <c r="BE492"/>
    </row>
    <row r="493" spans="32:57" x14ac:dyDescent="0.25">
      <c r="AF493"/>
      <c r="AJ493"/>
      <c r="AL493"/>
      <c r="AR493"/>
      <c r="AS493"/>
      <c r="AT493"/>
      <c r="AU493"/>
      <c r="AV493"/>
      <c r="AW493"/>
      <c r="AX493"/>
      <c r="BC493"/>
      <c r="BE493"/>
    </row>
    <row r="494" spans="32:57" x14ac:dyDescent="0.25">
      <c r="AF494"/>
      <c r="AJ494"/>
      <c r="AL494"/>
      <c r="AR494"/>
      <c r="AS494"/>
      <c r="AT494"/>
      <c r="AU494"/>
      <c r="AV494"/>
      <c r="AW494"/>
      <c r="AX494"/>
      <c r="BC494"/>
      <c r="BE494"/>
    </row>
    <row r="495" spans="32:57" x14ac:dyDescent="0.25">
      <c r="AF495"/>
      <c r="AJ495"/>
      <c r="AL495"/>
      <c r="AR495"/>
      <c r="AS495"/>
      <c r="AT495"/>
      <c r="AU495"/>
      <c r="AV495"/>
      <c r="AW495"/>
      <c r="AX495"/>
      <c r="BC495"/>
      <c r="BE495"/>
    </row>
    <row r="496" spans="32:57" x14ac:dyDescent="0.25">
      <c r="AF496"/>
      <c r="AJ496"/>
      <c r="AL496"/>
      <c r="AR496"/>
      <c r="AS496"/>
      <c r="AT496"/>
      <c r="AU496"/>
      <c r="AV496"/>
      <c r="AW496"/>
      <c r="AX496"/>
      <c r="BC496"/>
      <c r="BE496"/>
    </row>
    <row r="497" spans="32:57" x14ac:dyDescent="0.25">
      <c r="AF497"/>
      <c r="AJ497"/>
      <c r="AL497"/>
      <c r="AR497"/>
      <c r="AS497"/>
      <c r="AT497"/>
      <c r="AU497"/>
      <c r="AV497"/>
      <c r="AW497"/>
      <c r="AX497"/>
      <c r="BC497"/>
      <c r="BE497"/>
    </row>
    <row r="498" spans="32:57" x14ac:dyDescent="0.25">
      <c r="AF498"/>
      <c r="AJ498"/>
      <c r="AL498"/>
      <c r="AR498"/>
      <c r="AS498"/>
      <c r="AT498"/>
      <c r="AU498"/>
      <c r="AV498"/>
      <c r="AW498"/>
      <c r="AX498"/>
      <c r="BC498"/>
      <c r="BE498"/>
    </row>
    <row r="499" spans="32:57" x14ac:dyDescent="0.25">
      <c r="AF499"/>
      <c r="AJ499"/>
      <c r="AL499"/>
      <c r="AR499"/>
      <c r="AS499"/>
      <c r="AT499"/>
      <c r="AU499"/>
      <c r="AV499"/>
      <c r="AW499"/>
      <c r="AX499"/>
      <c r="BC499"/>
      <c r="BE499"/>
    </row>
    <row r="500" spans="32:57" x14ac:dyDescent="0.25">
      <c r="AF500"/>
      <c r="AJ500"/>
      <c r="AL500"/>
      <c r="AR500"/>
      <c r="AS500"/>
      <c r="AT500"/>
      <c r="AU500"/>
      <c r="AV500"/>
      <c r="AW500"/>
      <c r="AX500"/>
      <c r="BC500"/>
      <c r="BE500"/>
    </row>
    <row r="501" spans="32:57" x14ac:dyDescent="0.25">
      <c r="AF501"/>
      <c r="AJ501"/>
      <c r="AL501"/>
      <c r="AR501"/>
      <c r="AS501"/>
      <c r="AT501"/>
      <c r="AU501"/>
      <c r="AV501"/>
      <c r="AW501"/>
      <c r="AX501"/>
      <c r="BC501"/>
      <c r="BE501"/>
    </row>
    <row r="502" spans="32:57" x14ac:dyDescent="0.25">
      <c r="AF502"/>
      <c r="AJ502"/>
      <c r="AL502"/>
      <c r="AR502"/>
      <c r="AS502"/>
      <c r="AT502"/>
      <c r="AU502"/>
      <c r="AV502"/>
      <c r="AW502"/>
      <c r="AX502"/>
      <c r="BC502"/>
      <c r="BE502"/>
    </row>
    <row r="503" spans="32:57" x14ac:dyDescent="0.25">
      <c r="AF503"/>
      <c r="AJ503"/>
      <c r="AL503"/>
      <c r="AR503"/>
      <c r="AS503"/>
      <c r="AT503"/>
      <c r="AU503"/>
      <c r="AV503"/>
      <c r="AW503"/>
      <c r="AX503"/>
      <c r="BC503"/>
      <c r="BE503"/>
    </row>
    <row r="504" spans="32:57" x14ac:dyDescent="0.25">
      <c r="AF504"/>
      <c r="AJ504"/>
      <c r="AL504"/>
      <c r="AR504"/>
      <c r="AS504"/>
      <c r="AT504"/>
      <c r="AU504"/>
      <c r="AV504"/>
      <c r="AW504"/>
      <c r="AX504"/>
      <c r="BC504"/>
      <c r="BE504"/>
    </row>
    <row r="505" spans="32:57" x14ac:dyDescent="0.25">
      <c r="AF505"/>
      <c r="AJ505"/>
      <c r="AL505"/>
      <c r="AR505"/>
      <c r="AS505"/>
      <c r="AT505"/>
      <c r="AU505"/>
      <c r="AV505"/>
      <c r="AW505"/>
      <c r="AX505"/>
      <c r="BC505"/>
      <c r="BE505"/>
    </row>
    <row r="506" spans="32:57" x14ac:dyDescent="0.25">
      <c r="AF506"/>
      <c r="AJ506"/>
      <c r="AL506"/>
      <c r="AR506"/>
      <c r="AS506"/>
      <c r="AT506"/>
      <c r="AU506"/>
      <c r="AV506"/>
      <c r="AW506"/>
      <c r="AX506"/>
      <c r="BC506"/>
      <c r="BE506"/>
    </row>
    <row r="507" spans="32:57" x14ac:dyDescent="0.25">
      <c r="AF507"/>
      <c r="AJ507"/>
      <c r="AL507"/>
      <c r="AR507"/>
      <c r="AS507"/>
      <c r="AT507"/>
      <c r="AU507"/>
      <c r="AV507"/>
      <c r="AW507"/>
      <c r="AX507"/>
      <c r="BC507"/>
      <c r="BE507"/>
    </row>
    <row r="508" spans="32:57" x14ac:dyDescent="0.25">
      <c r="AF508"/>
      <c r="AJ508"/>
      <c r="AL508"/>
      <c r="AR508"/>
      <c r="AS508"/>
      <c r="AT508"/>
      <c r="AU508"/>
      <c r="AV508"/>
      <c r="AW508"/>
      <c r="AX508"/>
      <c r="BC508"/>
      <c r="BE508"/>
    </row>
    <row r="509" spans="32:57" x14ac:dyDescent="0.25">
      <c r="AF509"/>
      <c r="AJ509"/>
      <c r="AL509"/>
      <c r="AR509"/>
      <c r="AS509"/>
      <c r="AT509"/>
      <c r="AU509"/>
      <c r="AV509"/>
      <c r="AW509"/>
      <c r="AX509"/>
      <c r="BC509"/>
      <c r="BE509"/>
    </row>
    <row r="510" spans="32:57" x14ac:dyDescent="0.25">
      <c r="AF510"/>
      <c r="AJ510"/>
      <c r="AL510"/>
      <c r="AR510"/>
      <c r="AS510"/>
      <c r="AT510"/>
      <c r="AU510"/>
      <c r="AV510"/>
      <c r="AW510"/>
      <c r="AX510"/>
      <c r="BC510"/>
      <c r="BE510"/>
    </row>
    <row r="511" spans="32:57" x14ac:dyDescent="0.25">
      <c r="AF511"/>
      <c r="AJ511"/>
      <c r="AL511"/>
      <c r="AR511"/>
      <c r="AS511"/>
      <c r="AT511"/>
      <c r="AU511"/>
      <c r="AV511"/>
      <c r="AW511"/>
      <c r="AX511"/>
      <c r="BC511"/>
      <c r="BE511"/>
    </row>
    <row r="512" spans="32:57" x14ac:dyDescent="0.25">
      <c r="AF512"/>
      <c r="AJ512"/>
      <c r="AL512"/>
      <c r="AR512"/>
      <c r="AS512"/>
      <c r="AT512"/>
      <c r="AU512"/>
      <c r="AV512"/>
      <c r="AW512"/>
      <c r="AX512"/>
      <c r="BC512"/>
      <c r="BE512"/>
    </row>
    <row r="513" spans="32:57" x14ac:dyDescent="0.25">
      <c r="AF513"/>
      <c r="AJ513"/>
      <c r="AL513"/>
      <c r="AR513"/>
      <c r="AS513"/>
      <c r="AT513"/>
      <c r="AU513"/>
      <c r="AV513"/>
      <c r="AW513"/>
      <c r="AX513"/>
      <c r="BC513"/>
      <c r="BE513"/>
    </row>
    <row r="514" spans="32:57" x14ac:dyDescent="0.25">
      <c r="AF514"/>
      <c r="AJ514"/>
      <c r="AL514"/>
      <c r="AR514"/>
      <c r="AS514"/>
      <c r="AT514"/>
      <c r="AU514"/>
      <c r="AV514"/>
      <c r="AW514"/>
      <c r="AX514"/>
      <c r="BC514"/>
      <c r="BE514"/>
    </row>
    <row r="515" spans="32:57" x14ac:dyDescent="0.25">
      <c r="AF515"/>
      <c r="AJ515"/>
      <c r="AL515"/>
      <c r="AR515"/>
      <c r="AS515"/>
      <c r="AT515"/>
      <c r="AU515"/>
      <c r="AV515"/>
      <c r="AW515"/>
      <c r="AX515"/>
      <c r="BC515"/>
      <c r="BE515"/>
    </row>
    <row r="516" spans="32:57" x14ac:dyDescent="0.25">
      <c r="AF516"/>
      <c r="AJ516"/>
      <c r="AL516"/>
      <c r="AR516"/>
      <c r="AS516"/>
      <c r="AT516"/>
      <c r="AU516"/>
      <c r="AV516"/>
      <c r="AW516"/>
      <c r="AX516"/>
      <c r="BC516"/>
      <c r="BE516"/>
    </row>
    <row r="517" spans="32:57" x14ac:dyDescent="0.25">
      <c r="AF517"/>
      <c r="AJ517"/>
      <c r="AL517"/>
      <c r="AR517"/>
      <c r="AS517"/>
      <c r="AT517"/>
      <c r="AU517"/>
      <c r="AV517"/>
      <c r="AW517"/>
      <c r="AX517"/>
      <c r="BC517"/>
      <c r="BE517"/>
    </row>
    <row r="518" spans="32:57" x14ac:dyDescent="0.25">
      <c r="AF518"/>
      <c r="AJ518"/>
      <c r="AL518"/>
      <c r="AR518"/>
      <c r="AS518"/>
      <c r="AT518"/>
      <c r="AU518"/>
      <c r="AV518"/>
      <c r="AW518"/>
      <c r="AX518"/>
      <c r="BC518"/>
      <c r="BE518"/>
    </row>
    <row r="519" spans="32:57" x14ac:dyDescent="0.25">
      <c r="AF519"/>
      <c r="AJ519"/>
      <c r="AL519"/>
      <c r="AR519"/>
      <c r="AS519"/>
      <c r="AT519"/>
      <c r="AU519"/>
      <c r="AV519"/>
      <c r="AW519"/>
      <c r="AX519"/>
      <c r="BC519"/>
      <c r="BE519"/>
    </row>
    <row r="520" spans="32:57" x14ac:dyDescent="0.25">
      <c r="AF520"/>
      <c r="AJ520"/>
      <c r="AL520"/>
      <c r="AR520"/>
      <c r="AS520"/>
      <c r="AT520"/>
      <c r="AU520"/>
      <c r="AV520"/>
      <c r="AW520"/>
      <c r="AX520"/>
      <c r="BC520"/>
      <c r="BE520"/>
    </row>
    <row r="521" spans="32:57" x14ac:dyDescent="0.25">
      <c r="AF521"/>
      <c r="AJ521"/>
      <c r="AL521"/>
      <c r="AR521"/>
      <c r="AS521"/>
      <c r="AT521"/>
      <c r="AU521"/>
      <c r="AV521"/>
      <c r="AW521"/>
      <c r="AX521"/>
      <c r="BC521"/>
      <c r="BE521"/>
    </row>
    <row r="522" spans="32:57" x14ac:dyDescent="0.25">
      <c r="AF522"/>
      <c r="AJ522"/>
      <c r="AL522"/>
      <c r="AR522"/>
      <c r="AS522"/>
      <c r="AT522"/>
      <c r="AU522"/>
      <c r="AV522"/>
      <c r="AW522"/>
      <c r="AX522"/>
      <c r="BC522"/>
      <c r="BE522"/>
    </row>
    <row r="523" spans="32:57" x14ac:dyDescent="0.25">
      <c r="AF523"/>
      <c r="AJ523"/>
      <c r="AL523"/>
      <c r="AR523"/>
      <c r="AS523"/>
      <c r="AT523"/>
      <c r="AU523"/>
      <c r="AV523"/>
      <c r="AW523"/>
      <c r="AX523"/>
      <c r="BC523"/>
      <c r="BE523"/>
    </row>
    <row r="524" spans="32:57" x14ac:dyDescent="0.25">
      <c r="AF524"/>
      <c r="AJ524"/>
      <c r="AL524"/>
      <c r="AR524"/>
      <c r="AS524"/>
      <c r="AT524"/>
      <c r="AU524"/>
      <c r="AV524"/>
      <c r="AW524"/>
      <c r="AX524"/>
      <c r="BC524"/>
      <c r="BE524"/>
    </row>
    <row r="525" spans="32:57" x14ac:dyDescent="0.25">
      <c r="AF525"/>
      <c r="AJ525"/>
      <c r="AL525"/>
      <c r="AR525"/>
      <c r="AS525"/>
      <c r="AT525"/>
      <c r="AU525"/>
      <c r="AV525"/>
      <c r="AW525"/>
      <c r="AX525"/>
      <c r="BC525"/>
      <c r="BE525"/>
    </row>
    <row r="526" spans="32:57" x14ac:dyDescent="0.25">
      <c r="AF526"/>
      <c r="AJ526"/>
      <c r="AL526"/>
      <c r="AR526"/>
      <c r="AS526"/>
      <c r="AT526"/>
      <c r="AU526"/>
      <c r="AV526"/>
      <c r="AW526"/>
      <c r="AX526"/>
      <c r="BC526"/>
      <c r="BE526"/>
    </row>
    <row r="527" spans="32:57" x14ac:dyDescent="0.25">
      <c r="AF527"/>
      <c r="AJ527"/>
      <c r="AL527"/>
      <c r="AR527"/>
      <c r="AS527"/>
      <c r="AT527"/>
      <c r="AU527"/>
      <c r="AV527"/>
      <c r="AW527"/>
      <c r="AX527"/>
      <c r="BC527"/>
      <c r="BE527"/>
    </row>
    <row r="528" spans="32:57" x14ac:dyDescent="0.25">
      <c r="AF528"/>
      <c r="AJ528"/>
      <c r="AL528"/>
      <c r="AR528"/>
      <c r="AS528"/>
      <c r="AT528"/>
      <c r="AU528"/>
      <c r="AV528"/>
      <c r="AW528"/>
      <c r="AX528"/>
      <c r="BC528"/>
      <c r="BE528"/>
    </row>
    <row r="529" spans="32:57" x14ac:dyDescent="0.25">
      <c r="AF529"/>
      <c r="AJ529"/>
      <c r="AL529"/>
      <c r="AR529"/>
      <c r="AS529"/>
      <c r="AT529"/>
      <c r="AU529"/>
      <c r="AV529"/>
      <c r="AW529"/>
      <c r="AX529"/>
      <c r="BC529"/>
      <c r="BE529"/>
    </row>
    <row r="530" spans="32:57" x14ac:dyDescent="0.25">
      <c r="AF530"/>
      <c r="AJ530"/>
      <c r="AL530"/>
      <c r="AR530"/>
      <c r="AS530"/>
      <c r="AT530"/>
      <c r="AU530"/>
      <c r="AV530"/>
      <c r="AW530"/>
      <c r="AX530"/>
      <c r="BC530"/>
      <c r="BE530"/>
    </row>
    <row r="531" spans="32:57" x14ac:dyDescent="0.25">
      <c r="AF531"/>
      <c r="AJ531"/>
      <c r="AL531"/>
      <c r="AR531"/>
      <c r="AS531"/>
      <c r="AT531"/>
      <c r="AU531"/>
      <c r="AV531"/>
      <c r="AW531"/>
      <c r="AX531"/>
      <c r="BC531"/>
      <c r="BE531"/>
    </row>
    <row r="532" spans="32:57" x14ac:dyDescent="0.25">
      <c r="AF532"/>
      <c r="AJ532"/>
      <c r="AL532"/>
      <c r="AR532"/>
      <c r="AS532"/>
      <c r="AT532"/>
      <c r="AU532"/>
      <c r="AV532"/>
      <c r="AW532"/>
      <c r="AX532"/>
      <c r="BC532"/>
      <c r="BE532"/>
    </row>
    <row r="533" spans="32:57" x14ac:dyDescent="0.25">
      <c r="AF533"/>
      <c r="AJ533"/>
      <c r="AL533"/>
      <c r="AR533"/>
      <c r="AS533"/>
      <c r="AT533"/>
      <c r="AU533"/>
      <c r="AV533"/>
      <c r="AW533"/>
      <c r="AX533"/>
      <c r="BC533"/>
      <c r="BE533"/>
    </row>
    <row r="534" spans="32:57" x14ac:dyDescent="0.25">
      <c r="AF534"/>
      <c r="AJ534"/>
      <c r="AL534"/>
      <c r="AR534"/>
      <c r="AS534"/>
      <c r="AT534"/>
      <c r="AU534"/>
      <c r="AV534"/>
      <c r="AW534"/>
      <c r="AX534"/>
      <c r="BC534"/>
      <c r="BE534"/>
    </row>
    <row r="535" spans="32:57" x14ac:dyDescent="0.25">
      <c r="AF535"/>
      <c r="AJ535"/>
      <c r="AL535"/>
      <c r="AR535"/>
      <c r="AS535"/>
      <c r="AT535"/>
      <c r="AU535"/>
      <c r="AV535"/>
      <c r="AW535"/>
      <c r="AX535"/>
      <c r="BC535"/>
      <c r="BE535"/>
    </row>
    <row r="536" spans="32:57" x14ac:dyDescent="0.25">
      <c r="AF536"/>
      <c r="AJ536"/>
      <c r="AL536"/>
      <c r="AR536"/>
      <c r="AS536"/>
      <c r="AT536"/>
      <c r="AU536"/>
      <c r="AV536"/>
      <c r="AW536"/>
      <c r="AX536"/>
      <c r="BC536"/>
      <c r="BE536"/>
    </row>
    <row r="537" spans="32:57" x14ac:dyDescent="0.25">
      <c r="AF537"/>
      <c r="AJ537"/>
      <c r="AL537"/>
      <c r="AR537"/>
      <c r="AS537"/>
      <c r="AT537"/>
      <c r="AU537"/>
      <c r="AV537"/>
      <c r="AW537"/>
      <c r="AX537"/>
      <c r="BC537"/>
      <c r="BE537"/>
    </row>
    <row r="538" spans="32:57" x14ac:dyDescent="0.25">
      <c r="AF538"/>
      <c r="AJ538"/>
      <c r="AL538"/>
      <c r="AR538"/>
      <c r="AS538"/>
      <c r="AT538"/>
      <c r="AU538"/>
      <c r="AV538"/>
      <c r="AW538"/>
      <c r="AX538"/>
      <c r="BC538"/>
      <c r="BE538"/>
    </row>
    <row r="539" spans="32:57" x14ac:dyDescent="0.25">
      <c r="AF539"/>
      <c r="AJ539"/>
      <c r="AL539"/>
      <c r="AR539"/>
      <c r="AS539"/>
      <c r="AT539"/>
      <c r="AU539"/>
      <c r="AV539"/>
      <c r="AW539"/>
      <c r="AX539"/>
      <c r="BC539"/>
      <c r="BE539"/>
    </row>
    <row r="540" spans="32:57" x14ac:dyDescent="0.25">
      <c r="AF540"/>
      <c r="AJ540"/>
      <c r="AL540"/>
      <c r="AR540"/>
      <c r="AS540"/>
      <c r="AT540"/>
      <c r="AU540"/>
      <c r="AV540"/>
      <c r="AW540"/>
      <c r="AX540"/>
      <c r="BC540"/>
      <c r="BE540"/>
    </row>
    <row r="541" spans="32:57" x14ac:dyDescent="0.25">
      <c r="AF541"/>
      <c r="AJ541"/>
      <c r="AL541"/>
      <c r="AR541"/>
      <c r="AS541"/>
      <c r="AT541"/>
      <c r="AU541"/>
      <c r="AV541"/>
      <c r="AW541"/>
      <c r="AX541"/>
      <c r="BC541"/>
      <c r="BE541"/>
    </row>
    <row r="542" spans="32:57" x14ac:dyDescent="0.25">
      <c r="AF542"/>
      <c r="AJ542"/>
      <c r="AL542"/>
      <c r="AR542"/>
      <c r="AS542"/>
      <c r="AT542"/>
      <c r="AU542"/>
      <c r="AV542"/>
      <c r="AW542"/>
      <c r="AX542"/>
      <c r="BC542"/>
      <c r="BE542"/>
    </row>
    <row r="543" spans="32:57" x14ac:dyDescent="0.25">
      <c r="AF543"/>
      <c r="AJ543"/>
      <c r="AL543"/>
      <c r="AR543"/>
      <c r="AS543"/>
      <c r="AT543"/>
      <c r="AU543"/>
      <c r="AV543"/>
      <c r="AW543"/>
      <c r="AX543"/>
      <c r="BC543"/>
      <c r="BE543"/>
    </row>
    <row r="544" spans="32:57" x14ac:dyDescent="0.25">
      <c r="AF544"/>
      <c r="AJ544"/>
      <c r="AL544"/>
      <c r="AR544"/>
      <c r="AS544"/>
      <c r="AT544"/>
      <c r="AU544"/>
      <c r="AV544"/>
      <c r="AW544"/>
      <c r="AX544"/>
      <c r="BC544"/>
      <c r="BE544"/>
    </row>
    <row r="545" spans="32:57" x14ac:dyDescent="0.25">
      <c r="AF545"/>
      <c r="AJ545"/>
      <c r="AL545"/>
      <c r="AR545"/>
      <c r="AS545"/>
      <c r="AT545"/>
      <c r="AU545"/>
      <c r="AV545"/>
      <c r="AW545"/>
      <c r="AX545"/>
      <c r="BC545"/>
      <c r="BE545"/>
    </row>
    <row r="546" spans="32:57" x14ac:dyDescent="0.25">
      <c r="AF546"/>
      <c r="AJ546"/>
      <c r="AL546"/>
      <c r="AR546"/>
      <c r="AS546"/>
      <c r="AT546"/>
      <c r="AU546"/>
      <c r="AV546"/>
      <c r="AW546"/>
      <c r="AX546"/>
      <c r="BC546"/>
      <c r="BE546"/>
    </row>
    <row r="547" spans="32:57" x14ac:dyDescent="0.25">
      <c r="AF547"/>
      <c r="AJ547"/>
      <c r="AL547"/>
      <c r="AR547"/>
      <c r="AS547"/>
      <c r="AT547"/>
      <c r="AU547"/>
      <c r="AV547"/>
      <c r="AW547"/>
      <c r="AX547"/>
      <c r="BC547"/>
      <c r="BE547"/>
    </row>
    <row r="548" spans="32:57" x14ac:dyDescent="0.25">
      <c r="AF548"/>
      <c r="AJ548"/>
      <c r="AL548"/>
      <c r="AR548"/>
      <c r="AS548"/>
      <c r="AT548"/>
      <c r="AU548"/>
      <c r="AV548"/>
      <c r="AW548"/>
      <c r="AX548"/>
      <c r="BC548"/>
      <c r="BE548"/>
    </row>
    <row r="549" spans="32:57" x14ac:dyDescent="0.25">
      <c r="AF549"/>
      <c r="AJ549"/>
      <c r="AL549"/>
      <c r="AR549"/>
      <c r="AS549"/>
      <c r="AT549"/>
      <c r="AU549"/>
      <c r="AV549"/>
      <c r="AW549"/>
      <c r="AX549"/>
      <c r="BC549"/>
      <c r="BE549"/>
    </row>
    <row r="550" spans="32:57" x14ac:dyDescent="0.25">
      <c r="AF550"/>
      <c r="AJ550"/>
      <c r="AL550"/>
      <c r="AR550"/>
      <c r="AS550"/>
      <c r="AT550"/>
      <c r="AU550"/>
      <c r="AV550"/>
      <c r="AW550"/>
      <c r="AX550"/>
      <c r="BC550"/>
      <c r="BE550"/>
    </row>
    <row r="551" spans="32:57" x14ac:dyDescent="0.25">
      <c r="AF551"/>
      <c r="AJ551"/>
      <c r="AL551"/>
      <c r="AR551"/>
      <c r="AS551"/>
      <c r="AT551"/>
      <c r="AU551"/>
      <c r="AV551"/>
      <c r="AW551"/>
      <c r="AX551"/>
      <c r="BC551"/>
      <c r="BE551"/>
    </row>
    <row r="552" spans="32:57" x14ac:dyDescent="0.25">
      <c r="AF552"/>
      <c r="AJ552"/>
      <c r="AL552"/>
      <c r="AR552"/>
      <c r="AS552"/>
      <c r="AT552"/>
      <c r="AU552"/>
      <c r="AV552"/>
      <c r="AW552"/>
      <c r="AX552"/>
      <c r="BC552"/>
      <c r="BE552"/>
    </row>
    <row r="553" spans="32:57" x14ac:dyDescent="0.25">
      <c r="AF553"/>
      <c r="AJ553"/>
      <c r="AL553"/>
      <c r="AR553"/>
      <c r="AS553"/>
      <c r="AT553"/>
      <c r="AU553"/>
      <c r="AV553"/>
      <c r="AW553"/>
      <c r="AX553"/>
      <c r="BC553"/>
      <c r="BE553"/>
    </row>
    <row r="554" spans="32:57" x14ac:dyDescent="0.25">
      <c r="AF554"/>
      <c r="AJ554"/>
      <c r="AL554"/>
      <c r="AR554"/>
      <c r="AS554"/>
      <c r="AT554"/>
      <c r="AU554"/>
      <c r="AV554"/>
      <c r="AW554"/>
      <c r="AX554"/>
      <c r="BC554"/>
      <c r="BE554"/>
    </row>
    <row r="555" spans="32:57" x14ac:dyDescent="0.25">
      <c r="AF555"/>
      <c r="AJ555"/>
      <c r="AL555"/>
      <c r="AR555"/>
      <c r="AS555"/>
      <c r="AT555"/>
      <c r="AU555"/>
      <c r="AV555"/>
      <c r="AW555"/>
      <c r="AX555"/>
      <c r="BC555"/>
      <c r="BE555"/>
    </row>
    <row r="556" spans="32:57" x14ac:dyDescent="0.25">
      <c r="AF556"/>
      <c r="AJ556"/>
      <c r="AL556"/>
      <c r="AR556"/>
      <c r="AS556"/>
      <c r="AT556"/>
      <c r="AU556"/>
      <c r="AV556"/>
      <c r="AW556"/>
      <c r="AX556"/>
      <c r="BC556"/>
      <c r="BE556"/>
    </row>
    <row r="557" spans="32:57" x14ac:dyDescent="0.25">
      <c r="AF557"/>
      <c r="AJ557"/>
      <c r="AL557"/>
      <c r="AR557"/>
      <c r="AS557"/>
      <c r="AT557"/>
      <c r="AU557"/>
      <c r="AV557"/>
      <c r="AW557"/>
      <c r="AX557"/>
      <c r="BC557"/>
      <c r="BE557"/>
    </row>
    <row r="558" spans="32:57" x14ac:dyDescent="0.25">
      <c r="AF558"/>
      <c r="AJ558"/>
      <c r="AL558"/>
      <c r="AR558"/>
      <c r="AS558"/>
      <c r="AT558"/>
      <c r="AU558"/>
      <c r="AV558"/>
      <c r="AW558"/>
      <c r="AX558"/>
      <c r="BC558"/>
      <c r="BE558"/>
    </row>
    <row r="559" spans="32:57" x14ac:dyDescent="0.25">
      <c r="AF559"/>
      <c r="AJ559"/>
      <c r="AL559"/>
      <c r="AR559"/>
      <c r="AS559"/>
      <c r="AT559"/>
      <c r="AU559"/>
      <c r="AV559"/>
      <c r="AW559"/>
      <c r="AX559"/>
      <c r="BC559"/>
      <c r="BE559"/>
    </row>
    <row r="560" spans="32:57" x14ac:dyDescent="0.25">
      <c r="AF560"/>
      <c r="AJ560"/>
      <c r="AL560"/>
      <c r="AR560"/>
      <c r="AS560"/>
      <c r="AT560"/>
      <c r="AU560"/>
      <c r="AV560"/>
      <c r="AW560"/>
      <c r="AX560"/>
      <c r="BC560"/>
      <c r="BE560"/>
    </row>
    <row r="561" spans="32:57" x14ac:dyDescent="0.25">
      <c r="AF561"/>
      <c r="AJ561"/>
      <c r="AL561"/>
      <c r="AR561"/>
      <c r="AS561"/>
      <c r="AT561"/>
      <c r="AU561"/>
      <c r="AV561"/>
      <c r="AW561"/>
      <c r="AX561"/>
      <c r="BC561"/>
      <c r="BE561"/>
    </row>
    <row r="562" spans="32:57" x14ac:dyDescent="0.25">
      <c r="AF562"/>
      <c r="AJ562"/>
      <c r="AL562"/>
      <c r="AR562"/>
      <c r="AS562"/>
      <c r="AT562"/>
      <c r="AU562"/>
      <c r="AV562"/>
      <c r="AW562"/>
      <c r="AX562"/>
      <c r="BC562"/>
      <c r="BE562"/>
    </row>
    <row r="563" spans="32:57" x14ac:dyDescent="0.25">
      <c r="AF563"/>
      <c r="AJ563"/>
      <c r="AL563"/>
      <c r="AR563"/>
      <c r="AS563"/>
      <c r="AT563"/>
      <c r="AU563"/>
      <c r="AV563"/>
      <c r="AW563"/>
      <c r="AX563"/>
      <c r="BC563"/>
      <c r="BE563"/>
    </row>
    <row r="564" spans="32:57" x14ac:dyDescent="0.25">
      <c r="AF564"/>
      <c r="AJ564"/>
      <c r="AL564"/>
      <c r="AR564"/>
      <c r="AS564"/>
      <c r="AT564"/>
      <c r="AU564"/>
      <c r="AV564"/>
      <c r="AW564"/>
      <c r="AX564"/>
      <c r="BC564"/>
      <c r="BE564"/>
    </row>
    <row r="565" spans="32:57" x14ac:dyDescent="0.25">
      <c r="AF565"/>
      <c r="AJ565"/>
      <c r="AL565"/>
      <c r="AR565"/>
      <c r="AS565"/>
      <c r="AT565"/>
      <c r="AU565"/>
      <c r="AV565"/>
      <c r="AW565"/>
      <c r="AX565"/>
      <c r="BC565"/>
      <c r="BE565"/>
    </row>
    <row r="566" spans="32:57" x14ac:dyDescent="0.25">
      <c r="AF566"/>
      <c r="AJ566"/>
      <c r="AL566"/>
      <c r="AR566"/>
      <c r="AS566"/>
      <c r="AT566"/>
      <c r="AU566"/>
      <c r="AV566"/>
      <c r="AW566"/>
      <c r="AX566"/>
      <c r="BC566"/>
      <c r="BE566"/>
    </row>
    <row r="567" spans="32:57" x14ac:dyDescent="0.25">
      <c r="AF567"/>
      <c r="AJ567"/>
      <c r="AL567"/>
      <c r="AR567"/>
      <c r="AS567"/>
      <c r="AT567"/>
      <c r="AU567"/>
      <c r="AV567"/>
      <c r="AW567"/>
      <c r="AX567"/>
      <c r="BC567"/>
      <c r="BE567"/>
    </row>
    <row r="568" spans="32:57" x14ac:dyDescent="0.25">
      <c r="AF568"/>
      <c r="AJ568"/>
      <c r="AL568"/>
      <c r="AR568"/>
      <c r="AS568"/>
      <c r="AT568"/>
      <c r="AU568"/>
      <c r="AV568"/>
      <c r="AW568"/>
      <c r="AX568"/>
      <c r="BC568"/>
      <c r="BE568"/>
    </row>
    <row r="569" spans="32:57" x14ac:dyDescent="0.25">
      <c r="AF569"/>
      <c r="AJ569"/>
      <c r="AL569"/>
      <c r="AR569"/>
      <c r="AS569"/>
      <c r="AT569"/>
      <c r="AU569"/>
      <c r="AV569"/>
      <c r="AW569"/>
      <c r="AX569"/>
      <c r="BC569"/>
      <c r="BE569"/>
    </row>
    <row r="570" spans="32:57" x14ac:dyDescent="0.25">
      <c r="AF570"/>
      <c r="AJ570"/>
      <c r="AL570"/>
      <c r="AR570"/>
      <c r="AS570"/>
      <c r="AT570"/>
      <c r="AU570"/>
      <c r="AV570"/>
      <c r="AW570"/>
      <c r="AX570"/>
      <c r="BC570"/>
      <c r="BE570"/>
    </row>
    <row r="571" spans="32:57" x14ac:dyDescent="0.25">
      <c r="AF571"/>
      <c r="AJ571"/>
      <c r="AL571"/>
      <c r="AR571"/>
      <c r="AS571"/>
      <c r="AT571"/>
      <c r="AU571"/>
      <c r="AV571"/>
      <c r="AW571"/>
      <c r="AX571"/>
      <c r="BC571"/>
      <c r="BE571"/>
    </row>
    <row r="572" spans="32:57" x14ac:dyDescent="0.25">
      <c r="AF572"/>
      <c r="AJ572"/>
      <c r="AL572"/>
      <c r="AR572"/>
      <c r="AS572"/>
      <c r="AT572"/>
      <c r="AU572"/>
      <c r="AV572"/>
      <c r="AW572"/>
      <c r="AX572"/>
      <c r="BC572"/>
      <c r="BE572"/>
    </row>
    <row r="573" spans="32:57" x14ac:dyDescent="0.25">
      <c r="AF573"/>
      <c r="AJ573"/>
      <c r="AL573"/>
      <c r="AR573"/>
      <c r="AS573"/>
      <c r="AT573"/>
      <c r="AU573"/>
      <c r="AV573"/>
      <c r="AW573"/>
      <c r="AX573"/>
      <c r="BC573"/>
      <c r="BE573"/>
    </row>
    <row r="574" spans="32:57" x14ac:dyDescent="0.25">
      <c r="AF574"/>
      <c r="AJ574"/>
      <c r="AL574"/>
      <c r="AR574"/>
      <c r="AS574"/>
      <c r="AT574"/>
      <c r="AU574"/>
      <c r="AV574"/>
      <c r="AW574"/>
      <c r="AX574"/>
      <c r="BC574"/>
      <c r="BE574"/>
    </row>
    <row r="575" spans="32:57" x14ac:dyDescent="0.25">
      <c r="AF575"/>
      <c r="AJ575"/>
      <c r="AL575"/>
      <c r="AR575"/>
      <c r="AS575"/>
      <c r="AT575"/>
      <c r="AU575"/>
      <c r="AV575"/>
      <c r="AW575"/>
      <c r="AX575"/>
      <c r="BC575"/>
      <c r="BE575"/>
    </row>
    <row r="576" spans="32:57" x14ac:dyDescent="0.25">
      <c r="AF576"/>
      <c r="AJ576"/>
      <c r="AL576"/>
      <c r="AR576"/>
      <c r="AS576"/>
      <c r="AT576"/>
      <c r="AU576"/>
      <c r="AV576"/>
      <c r="AW576"/>
      <c r="AX576"/>
      <c r="BC576"/>
      <c r="BE576"/>
    </row>
    <row r="577" spans="32:57" x14ac:dyDescent="0.25">
      <c r="AF577"/>
      <c r="AJ577"/>
      <c r="AL577"/>
      <c r="AR577"/>
      <c r="AS577"/>
      <c r="AT577"/>
      <c r="AU577"/>
      <c r="AV577"/>
      <c r="AW577"/>
      <c r="AX577"/>
      <c r="BC577"/>
      <c r="BE577"/>
    </row>
    <row r="578" spans="32:57" x14ac:dyDescent="0.25">
      <c r="AF578"/>
      <c r="AJ578"/>
      <c r="AL578"/>
      <c r="AR578"/>
      <c r="AS578"/>
      <c r="AT578"/>
      <c r="AU578"/>
      <c r="AV578"/>
      <c r="AW578"/>
      <c r="AX578"/>
      <c r="BC578"/>
      <c r="BE578"/>
    </row>
    <row r="579" spans="32:57" x14ac:dyDescent="0.25">
      <c r="AF579"/>
      <c r="AJ579"/>
      <c r="AL579"/>
      <c r="AR579"/>
      <c r="AS579"/>
      <c r="AT579"/>
      <c r="AU579"/>
      <c r="AV579"/>
      <c r="AW579"/>
      <c r="AX579"/>
      <c r="BC579"/>
      <c r="BE579"/>
    </row>
    <row r="580" spans="32:57" x14ac:dyDescent="0.25">
      <c r="AF580"/>
      <c r="AJ580"/>
      <c r="AL580"/>
      <c r="AR580"/>
      <c r="AS580"/>
      <c r="AT580"/>
      <c r="AU580"/>
      <c r="AV580"/>
      <c r="AW580"/>
      <c r="AX580"/>
      <c r="BC580"/>
      <c r="BE580"/>
    </row>
    <row r="581" spans="32:57" x14ac:dyDescent="0.25">
      <c r="AF581"/>
      <c r="AJ581"/>
      <c r="AL581"/>
      <c r="AR581"/>
      <c r="AS581"/>
      <c r="AT581"/>
      <c r="AU581"/>
      <c r="AV581"/>
      <c r="AW581"/>
      <c r="AX581"/>
      <c r="BC581"/>
      <c r="BE581"/>
    </row>
    <row r="582" spans="32:57" x14ac:dyDescent="0.25">
      <c r="AF582"/>
      <c r="AJ582"/>
      <c r="AL582"/>
      <c r="AR582"/>
      <c r="AS582"/>
      <c r="AT582"/>
      <c r="AU582"/>
      <c r="AV582"/>
      <c r="AW582"/>
      <c r="AX582"/>
      <c r="BC582"/>
      <c r="BE582"/>
    </row>
    <row r="583" spans="32:57" x14ac:dyDescent="0.25">
      <c r="AF583"/>
      <c r="AJ583"/>
      <c r="AL583"/>
      <c r="AR583"/>
      <c r="AS583"/>
      <c r="AT583"/>
      <c r="AU583"/>
      <c r="AV583"/>
      <c r="AW583"/>
      <c r="AX583"/>
      <c r="BC583"/>
      <c r="BE583"/>
    </row>
    <row r="584" spans="32:57" x14ac:dyDescent="0.25">
      <c r="AF584"/>
      <c r="AJ584"/>
      <c r="AL584"/>
      <c r="AR584"/>
      <c r="AS584"/>
      <c r="AT584"/>
      <c r="AU584"/>
      <c r="AV584"/>
      <c r="AW584"/>
      <c r="AX584"/>
      <c r="BC584"/>
      <c r="BE584"/>
    </row>
    <row r="585" spans="32:57" x14ac:dyDescent="0.25">
      <c r="AF585"/>
      <c r="AJ585"/>
      <c r="AL585"/>
      <c r="AR585"/>
      <c r="AS585"/>
      <c r="AT585"/>
      <c r="AU585"/>
      <c r="AV585"/>
      <c r="AW585"/>
      <c r="AX585"/>
      <c r="BC585"/>
      <c r="BE585"/>
    </row>
    <row r="586" spans="32:57" x14ac:dyDescent="0.25">
      <c r="AF586"/>
      <c r="AJ586"/>
      <c r="AL586"/>
      <c r="AR586"/>
      <c r="AS586"/>
      <c r="AT586"/>
      <c r="AU586"/>
      <c r="AV586"/>
      <c r="AW586"/>
      <c r="AX586"/>
      <c r="BC586"/>
      <c r="BE586"/>
    </row>
    <row r="587" spans="32:57" x14ac:dyDescent="0.25">
      <c r="AF587"/>
      <c r="AJ587"/>
      <c r="AL587"/>
      <c r="AR587"/>
      <c r="AS587"/>
      <c r="AT587"/>
      <c r="AU587"/>
      <c r="AV587"/>
      <c r="AW587"/>
      <c r="AX587"/>
      <c r="BC587"/>
      <c r="BE587"/>
    </row>
    <row r="588" spans="32:57" x14ac:dyDescent="0.25">
      <c r="AF588"/>
      <c r="AJ588"/>
      <c r="AL588"/>
      <c r="AR588"/>
      <c r="AS588"/>
      <c r="AT588"/>
      <c r="AU588"/>
      <c r="AV588"/>
      <c r="AW588"/>
      <c r="AX588"/>
      <c r="BC588"/>
      <c r="BE588"/>
    </row>
    <row r="589" spans="32:57" x14ac:dyDescent="0.25">
      <c r="AF589"/>
      <c r="AJ589"/>
      <c r="AL589"/>
      <c r="AR589"/>
      <c r="AS589"/>
      <c r="AT589"/>
      <c r="AU589"/>
      <c r="AV589"/>
      <c r="AW589"/>
      <c r="AX589"/>
      <c r="BC589"/>
      <c r="BE589"/>
    </row>
    <row r="590" spans="32:57" x14ac:dyDescent="0.25">
      <c r="AF590"/>
      <c r="AJ590"/>
      <c r="AL590"/>
      <c r="AR590"/>
      <c r="AS590"/>
      <c r="AT590"/>
      <c r="AU590"/>
      <c r="AV590"/>
      <c r="AW590"/>
      <c r="AX590"/>
      <c r="BC590"/>
      <c r="BE590"/>
    </row>
    <row r="591" spans="32:57" x14ac:dyDescent="0.25">
      <c r="AF591"/>
      <c r="AJ591"/>
      <c r="AL591"/>
      <c r="AR591"/>
      <c r="AS591"/>
      <c r="AT591"/>
      <c r="AU591"/>
      <c r="AV591"/>
      <c r="AW591"/>
      <c r="AX591"/>
      <c r="BC591"/>
      <c r="BE591"/>
    </row>
    <row r="592" spans="32:57" x14ac:dyDescent="0.25">
      <c r="AF592"/>
      <c r="AJ592"/>
      <c r="AL592"/>
      <c r="AR592"/>
      <c r="AS592"/>
      <c r="AT592"/>
      <c r="AU592"/>
      <c r="AV592"/>
      <c r="AW592"/>
      <c r="AX592"/>
      <c r="BC592"/>
      <c r="BE592"/>
    </row>
    <row r="593" spans="32:57" x14ac:dyDescent="0.25">
      <c r="AF593"/>
      <c r="AJ593"/>
      <c r="AL593"/>
      <c r="AR593"/>
      <c r="AS593"/>
      <c r="AT593"/>
      <c r="AU593"/>
      <c r="AV593"/>
      <c r="AW593"/>
      <c r="AX593"/>
      <c r="BC593"/>
      <c r="BE593"/>
    </row>
    <row r="594" spans="32:57" x14ac:dyDescent="0.25">
      <c r="AF594"/>
      <c r="AJ594"/>
      <c r="AL594"/>
      <c r="AR594"/>
      <c r="AS594"/>
      <c r="AT594"/>
      <c r="AU594"/>
      <c r="AV594"/>
      <c r="AW594"/>
      <c r="AX594"/>
      <c r="BC594"/>
      <c r="BE594"/>
    </row>
    <row r="595" spans="32:57" x14ac:dyDescent="0.25">
      <c r="AF595"/>
      <c r="AJ595"/>
      <c r="AL595"/>
      <c r="AR595"/>
      <c r="AS595"/>
      <c r="AT595"/>
      <c r="AU595"/>
      <c r="AV595"/>
      <c r="AW595"/>
      <c r="AX595"/>
      <c r="BC595"/>
      <c r="BE595"/>
    </row>
    <row r="596" spans="32:57" x14ac:dyDescent="0.25">
      <c r="AF596"/>
      <c r="AJ596"/>
      <c r="AL596"/>
      <c r="AR596"/>
      <c r="AS596"/>
      <c r="AT596"/>
      <c r="AU596"/>
      <c r="AV596"/>
      <c r="AW596"/>
      <c r="AX596"/>
      <c r="BC596"/>
      <c r="BE596"/>
    </row>
    <row r="597" spans="32:57" x14ac:dyDescent="0.25">
      <c r="AF597"/>
      <c r="AJ597"/>
      <c r="AL597"/>
      <c r="AR597"/>
      <c r="AS597"/>
      <c r="AT597"/>
      <c r="AU597"/>
      <c r="AV597"/>
      <c r="AW597"/>
      <c r="AX597"/>
      <c r="BC597"/>
      <c r="BE597"/>
    </row>
    <row r="598" spans="32:57" x14ac:dyDescent="0.25">
      <c r="AF598"/>
      <c r="AJ598"/>
      <c r="AL598"/>
      <c r="AR598"/>
      <c r="AS598"/>
      <c r="AT598"/>
      <c r="AU598"/>
      <c r="AV598"/>
      <c r="AW598"/>
      <c r="AX598"/>
      <c r="BC598"/>
      <c r="BE598"/>
    </row>
    <row r="599" spans="32:57" x14ac:dyDescent="0.25">
      <c r="AF599"/>
      <c r="AJ599"/>
      <c r="AL599"/>
      <c r="AR599"/>
      <c r="AS599"/>
      <c r="AT599"/>
      <c r="AU599"/>
      <c r="AV599"/>
      <c r="AW599"/>
      <c r="AX599"/>
      <c r="BC599"/>
      <c r="BE599"/>
    </row>
    <row r="600" spans="32:57" x14ac:dyDescent="0.25">
      <c r="AF600"/>
      <c r="AJ600"/>
      <c r="AL600"/>
      <c r="AR600"/>
      <c r="AS600"/>
      <c r="AT600"/>
      <c r="AU600"/>
      <c r="AV600"/>
      <c r="AW600"/>
      <c r="AX600"/>
      <c r="BC600"/>
      <c r="BE600"/>
    </row>
    <row r="601" spans="32:57" x14ac:dyDescent="0.25">
      <c r="AF601"/>
      <c r="AJ601"/>
      <c r="AL601"/>
      <c r="AR601"/>
      <c r="AS601"/>
      <c r="AT601"/>
      <c r="AU601"/>
      <c r="AV601"/>
      <c r="AW601"/>
      <c r="AX601"/>
      <c r="BC601"/>
      <c r="BE601"/>
    </row>
    <row r="602" spans="32:57" x14ac:dyDescent="0.25">
      <c r="AF602"/>
      <c r="AJ602"/>
      <c r="AL602"/>
      <c r="AR602"/>
      <c r="AS602"/>
      <c r="AT602"/>
      <c r="AU602"/>
      <c r="AV602"/>
      <c r="AW602"/>
      <c r="AX602"/>
      <c r="BC602"/>
      <c r="BE602"/>
    </row>
    <row r="603" spans="32:57" x14ac:dyDescent="0.25">
      <c r="AF603"/>
      <c r="AJ603"/>
      <c r="AL603"/>
      <c r="AR603"/>
      <c r="AS603"/>
      <c r="AT603"/>
      <c r="AU603"/>
      <c r="AV603"/>
      <c r="AW603"/>
      <c r="AX603"/>
      <c r="BC603"/>
      <c r="BE603"/>
    </row>
    <row r="604" spans="32:57" x14ac:dyDescent="0.25">
      <c r="AF604"/>
      <c r="AJ604"/>
      <c r="AL604"/>
      <c r="AR604"/>
      <c r="AS604"/>
      <c r="AT604"/>
      <c r="AU604"/>
      <c r="AV604"/>
      <c r="AW604"/>
      <c r="AX604"/>
      <c r="BC604"/>
      <c r="BE604"/>
    </row>
    <row r="605" spans="32:57" x14ac:dyDescent="0.25">
      <c r="AF605"/>
      <c r="AJ605"/>
      <c r="AL605"/>
      <c r="AR605"/>
      <c r="AS605"/>
      <c r="AT605"/>
      <c r="AU605"/>
      <c r="AV605"/>
      <c r="AW605"/>
      <c r="AX605"/>
      <c r="BC605"/>
      <c r="BE605"/>
    </row>
    <row r="606" spans="32:57" x14ac:dyDescent="0.25">
      <c r="AF606"/>
      <c r="AJ606"/>
      <c r="AL606"/>
      <c r="AR606"/>
      <c r="AS606"/>
      <c r="AT606"/>
      <c r="AU606"/>
      <c r="AV606"/>
      <c r="AW606"/>
      <c r="AX606"/>
      <c r="BC606"/>
      <c r="BE606"/>
    </row>
    <row r="607" spans="32:57" x14ac:dyDescent="0.25">
      <c r="AF607"/>
      <c r="AJ607"/>
      <c r="AL607"/>
      <c r="AR607"/>
      <c r="AS607"/>
      <c r="AT607"/>
      <c r="AU607"/>
      <c r="AV607"/>
      <c r="AW607"/>
      <c r="AX607"/>
      <c r="BC607"/>
      <c r="BE607"/>
    </row>
    <row r="608" spans="32:57" x14ac:dyDescent="0.25">
      <c r="AF608"/>
      <c r="AJ608"/>
      <c r="AL608"/>
      <c r="AR608"/>
      <c r="AS608"/>
      <c r="AT608"/>
      <c r="AU608"/>
      <c r="AV608"/>
      <c r="AW608"/>
      <c r="AX608"/>
      <c r="BC608"/>
      <c r="BE608"/>
    </row>
    <row r="609" spans="32:57" x14ac:dyDescent="0.25">
      <c r="AF609"/>
      <c r="AJ609"/>
      <c r="AL609"/>
      <c r="AR609"/>
      <c r="AS609"/>
      <c r="AT609"/>
      <c r="AU609"/>
      <c r="AV609"/>
      <c r="AW609"/>
      <c r="AX609"/>
      <c r="BC609"/>
      <c r="BE609"/>
    </row>
    <row r="610" spans="32:57" x14ac:dyDescent="0.25">
      <c r="AF610"/>
      <c r="AJ610"/>
      <c r="AL610"/>
      <c r="AR610"/>
      <c r="AS610"/>
      <c r="AT610"/>
      <c r="AU610"/>
      <c r="AV610"/>
      <c r="AW610"/>
      <c r="AX610"/>
      <c r="BC610"/>
      <c r="BE610"/>
    </row>
    <row r="611" spans="32:57" x14ac:dyDescent="0.25">
      <c r="AF611"/>
      <c r="AJ611"/>
      <c r="AL611"/>
      <c r="AR611"/>
      <c r="AS611"/>
      <c r="AT611"/>
      <c r="AU611"/>
      <c r="AV611"/>
      <c r="AW611"/>
      <c r="AX611"/>
      <c r="BC611"/>
      <c r="BE611"/>
    </row>
    <row r="612" spans="32:57" x14ac:dyDescent="0.25">
      <c r="AF612"/>
      <c r="AJ612"/>
      <c r="AL612"/>
      <c r="AR612"/>
      <c r="AS612"/>
      <c r="AT612"/>
      <c r="AU612"/>
      <c r="AV612"/>
      <c r="AW612"/>
      <c r="AX612"/>
      <c r="BC612"/>
      <c r="BE612"/>
    </row>
    <row r="613" spans="32:57" x14ac:dyDescent="0.25">
      <c r="AF613"/>
      <c r="AJ613"/>
      <c r="AL613"/>
      <c r="AR613"/>
      <c r="AS613"/>
      <c r="AT613"/>
      <c r="AU613"/>
      <c r="AV613"/>
      <c r="AW613"/>
      <c r="AX613"/>
      <c r="BC613"/>
      <c r="BE613"/>
    </row>
    <row r="614" spans="32:57" x14ac:dyDescent="0.25">
      <c r="AF614"/>
      <c r="AJ614"/>
      <c r="AL614"/>
      <c r="AR614"/>
      <c r="AS614"/>
      <c r="AT614"/>
      <c r="AU614"/>
      <c r="AV614"/>
      <c r="AW614"/>
      <c r="AX614"/>
      <c r="BC614"/>
      <c r="BE614"/>
    </row>
    <row r="615" spans="32:57" x14ac:dyDescent="0.25">
      <c r="AF615"/>
      <c r="AJ615"/>
      <c r="AL615"/>
      <c r="AR615"/>
      <c r="AS615"/>
      <c r="AT615"/>
      <c r="AU615"/>
      <c r="AV615"/>
      <c r="AW615"/>
      <c r="AX615"/>
      <c r="BC615"/>
      <c r="BE615"/>
    </row>
    <row r="616" spans="32:57" x14ac:dyDescent="0.25">
      <c r="AF616"/>
      <c r="AJ616"/>
      <c r="AL616"/>
      <c r="AR616"/>
      <c r="AS616"/>
      <c r="AT616"/>
      <c r="AU616"/>
      <c r="AV616"/>
      <c r="AW616"/>
      <c r="AX616"/>
      <c r="BC616"/>
      <c r="BE616"/>
    </row>
    <row r="617" spans="32:57" x14ac:dyDescent="0.25">
      <c r="AF617"/>
      <c r="AJ617"/>
      <c r="AL617"/>
      <c r="AR617"/>
      <c r="AS617"/>
      <c r="AT617"/>
      <c r="AU617"/>
      <c r="AV617"/>
      <c r="AW617"/>
      <c r="AX617"/>
      <c r="BC617"/>
      <c r="BE617"/>
    </row>
    <row r="618" spans="32:57" x14ac:dyDescent="0.25">
      <c r="AF618"/>
      <c r="AJ618"/>
      <c r="AL618"/>
      <c r="AR618"/>
      <c r="AS618"/>
      <c r="AT618"/>
      <c r="AU618"/>
      <c r="AV618"/>
      <c r="AW618"/>
      <c r="AX618"/>
      <c r="BC618"/>
      <c r="BE618"/>
    </row>
    <row r="619" spans="32:57" x14ac:dyDescent="0.25">
      <c r="AF619"/>
      <c r="AJ619"/>
      <c r="AL619"/>
      <c r="AR619"/>
      <c r="AS619"/>
      <c r="AT619"/>
      <c r="AU619"/>
      <c r="AV619"/>
      <c r="AW619"/>
      <c r="AX619"/>
      <c r="BC619"/>
      <c r="BE619"/>
    </row>
    <row r="620" spans="32:57" x14ac:dyDescent="0.25">
      <c r="AF620"/>
      <c r="AJ620"/>
      <c r="AL620"/>
      <c r="AR620"/>
      <c r="AS620"/>
      <c r="AT620"/>
      <c r="AU620"/>
      <c r="AV620"/>
      <c r="AW620"/>
      <c r="AX620"/>
      <c r="BC620"/>
      <c r="BE620"/>
    </row>
    <row r="621" spans="32:57" x14ac:dyDescent="0.25">
      <c r="AF621"/>
      <c r="AJ621"/>
      <c r="AL621"/>
      <c r="AR621"/>
      <c r="AS621"/>
      <c r="AT621"/>
      <c r="AU621"/>
      <c r="AV621"/>
      <c r="AW621"/>
      <c r="AX621"/>
      <c r="BC621"/>
      <c r="BE621"/>
    </row>
    <row r="622" spans="32:57" x14ac:dyDescent="0.25">
      <c r="AF622"/>
      <c r="AJ622"/>
      <c r="AL622"/>
      <c r="AR622"/>
      <c r="AS622"/>
      <c r="AT622"/>
      <c r="AU622"/>
      <c r="AV622"/>
      <c r="AW622"/>
      <c r="AX622"/>
      <c r="BC622"/>
      <c r="BE622"/>
    </row>
    <row r="623" spans="32:57" x14ac:dyDescent="0.25">
      <c r="AF623"/>
      <c r="AJ623"/>
      <c r="AL623"/>
      <c r="AR623"/>
      <c r="AS623"/>
      <c r="AT623"/>
      <c r="AU623"/>
      <c r="AV623"/>
      <c r="AW623"/>
      <c r="AX623"/>
      <c r="BC623"/>
      <c r="BE623"/>
    </row>
    <row r="624" spans="32:57" x14ac:dyDescent="0.25">
      <c r="AF624"/>
      <c r="AJ624"/>
      <c r="AL624"/>
      <c r="AR624"/>
      <c r="AS624"/>
      <c r="AT624"/>
      <c r="AU624"/>
      <c r="AV624"/>
      <c r="AW624"/>
      <c r="AX624"/>
      <c r="BC624"/>
      <c r="BE624"/>
    </row>
    <row r="625" spans="32:57" x14ac:dyDescent="0.25">
      <c r="AF625"/>
      <c r="AJ625"/>
      <c r="AL625"/>
      <c r="AR625"/>
      <c r="AS625"/>
      <c r="AT625"/>
      <c r="AU625"/>
      <c r="AV625"/>
      <c r="AW625"/>
      <c r="AX625"/>
      <c r="BC625"/>
      <c r="BE625"/>
    </row>
    <row r="626" spans="32:57" x14ac:dyDescent="0.25">
      <c r="AF626"/>
      <c r="AJ626"/>
      <c r="AL626"/>
      <c r="AR626"/>
      <c r="AS626"/>
      <c r="AT626"/>
      <c r="AU626"/>
      <c r="AV626"/>
      <c r="AW626"/>
      <c r="AX626"/>
      <c r="BC626"/>
      <c r="BE626"/>
    </row>
    <row r="627" spans="32:57" x14ac:dyDescent="0.25">
      <c r="AF627"/>
      <c r="AJ627"/>
      <c r="AL627"/>
      <c r="AR627"/>
      <c r="AS627"/>
      <c r="AT627"/>
      <c r="AU627"/>
      <c r="AV627"/>
      <c r="AW627"/>
      <c r="AX627"/>
      <c r="BC627"/>
      <c r="BE627"/>
    </row>
    <row r="628" spans="32:57" x14ac:dyDescent="0.25">
      <c r="AF628"/>
      <c r="AJ628"/>
      <c r="AL628"/>
      <c r="AR628"/>
      <c r="AS628"/>
      <c r="AT628"/>
      <c r="AU628"/>
      <c r="AV628"/>
      <c r="AW628"/>
      <c r="AX628"/>
      <c r="BC628"/>
      <c r="BE628"/>
    </row>
    <row r="629" spans="32:57" x14ac:dyDescent="0.25">
      <c r="AF629"/>
      <c r="AJ629"/>
      <c r="AL629"/>
      <c r="AR629"/>
      <c r="AS629"/>
      <c r="AT629"/>
      <c r="AU629"/>
      <c r="AV629"/>
      <c r="AW629"/>
      <c r="AX629"/>
      <c r="BC629"/>
      <c r="BE629"/>
    </row>
    <row r="630" spans="32:57" x14ac:dyDescent="0.25">
      <c r="AF630"/>
      <c r="AJ630"/>
      <c r="AL630"/>
      <c r="AR630"/>
      <c r="AS630"/>
      <c r="AT630"/>
      <c r="AU630"/>
      <c r="AV630"/>
      <c r="AW630"/>
      <c r="AX630"/>
      <c r="BC630"/>
      <c r="BE630"/>
    </row>
    <row r="631" spans="32:57" x14ac:dyDescent="0.25">
      <c r="AF631"/>
      <c r="AJ631"/>
      <c r="AL631"/>
      <c r="AR631"/>
      <c r="AS631"/>
      <c r="AT631"/>
      <c r="AU631"/>
      <c r="AV631"/>
      <c r="AW631"/>
      <c r="AX631"/>
      <c r="BC631"/>
      <c r="BE631"/>
    </row>
    <row r="632" spans="32:57" x14ac:dyDescent="0.25">
      <c r="AF632"/>
      <c r="AJ632"/>
      <c r="AL632"/>
      <c r="AR632"/>
      <c r="AS632"/>
      <c r="AT632"/>
      <c r="AU632"/>
      <c r="AV632"/>
      <c r="AW632"/>
      <c r="AX632"/>
      <c r="BC632"/>
      <c r="BE632"/>
    </row>
    <row r="633" spans="32:57" x14ac:dyDescent="0.25">
      <c r="AF633"/>
      <c r="AJ633"/>
      <c r="AL633"/>
      <c r="AR633"/>
      <c r="AS633"/>
      <c r="AT633"/>
      <c r="AU633"/>
      <c r="AV633"/>
      <c r="AW633"/>
      <c r="AX633"/>
      <c r="BC633"/>
      <c r="BE633"/>
    </row>
    <row r="634" spans="32:57" x14ac:dyDescent="0.25">
      <c r="AF634"/>
      <c r="AJ634"/>
      <c r="AL634"/>
      <c r="AR634"/>
      <c r="AS634"/>
      <c r="AT634"/>
      <c r="AU634"/>
      <c r="AV634"/>
      <c r="AW634"/>
      <c r="AX634"/>
      <c r="BC634"/>
      <c r="BE634"/>
    </row>
    <row r="635" spans="32:57" x14ac:dyDescent="0.25">
      <c r="AF635"/>
      <c r="AJ635"/>
      <c r="AL635"/>
      <c r="AR635"/>
      <c r="AS635"/>
      <c r="AT635"/>
      <c r="AU635"/>
      <c r="AV635"/>
      <c r="AW635"/>
      <c r="AX635"/>
      <c r="BC635"/>
      <c r="BE635"/>
    </row>
    <row r="636" spans="32:57" x14ac:dyDescent="0.25">
      <c r="AF636"/>
      <c r="AJ636"/>
      <c r="AL636"/>
      <c r="AR636"/>
      <c r="AS636"/>
      <c r="AT636"/>
      <c r="AU636"/>
      <c r="AV636"/>
      <c r="AW636"/>
      <c r="AX636"/>
      <c r="BC636"/>
      <c r="BE636"/>
    </row>
    <row r="637" spans="32:57" x14ac:dyDescent="0.25">
      <c r="AF637"/>
      <c r="AJ637"/>
      <c r="AL637"/>
      <c r="AR637"/>
      <c r="AS637"/>
      <c r="AT637"/>
      <c r="AU637"/>
      <c r="AV637"/>
      <c r="AW637"/>
      <c r="AX637"/>
      <c r="BC637"/>
      <c r="BE637"/>
    </row>
    <row r="638" spans="32:57" x14ac:dyDescent="0.25">
      <c r="AF638"/>
      <c r="AJ638"/>
      <c r="AL638"/>
      <c r="AR638"/>
      <c r="AS638"/>
      <c r="AT638"/>
      <c r="AU638"/>
      <c r="AV638"/>
      <c r="AW638"/>
      <c r="AX638"/>
      <c r="BC638"/>
      <c r="BE638"/>
    </row>
    <row r="639" spans="32:57" x14ac:dyDescent="0.25">
      <c r="AF639"/>
      <c r="AJ639"/>
      <c r="AL639"/>
      <c r="AR639"/>
      <c r="AS639"/>
      <c r="AT639"/>
      <c r="AU639"/>
      <c r="AV639"/>
      <c r="AW639"/>
      <c r="AX639"/>
      <c r="BC639"/>
      <c r="BE639"/>
    </row>
    <row r="640" spans="32:57" x14ac:dyDescent="0.25">
      <c r="AF640"/>
      <c r="AJ640"/>
      <c r="AL640"/>
      <c r="AR640"/>
      <c r="AS640"/>
      <c r="AT640"/>
      <c r="AU640"/>
      <c r="AV640"/>
      <c r="AW640"/>
      <c r="AX640"/>
      <c r="BC640"/>
      <c r="BE640"/>
    </row>
    <row r="641" spans="32:57" x14ac:dyDescent="0.25">
      <c r="AF641"/>
      <c r="AJ641"/>
      <c r="AL641"/>
      <c r="AR641"/>
      <c r="AS641"/>
      <c r="AT641"/>
      <c r="AU641"/>
      <c r="AV641"/>
      <c r="AW641"/>
      <c r="AX641"/>
      <c r="BC641"/>
      <c r="BE641"/>
    </row>
    <row r="642" spans="32:57" x14ac:dyDescent="0.25">
      <c r="AF642"/>
      <c r="AJ642"/>
      <c r="AL642"/>
      <c r="AR642"/>
      <c r="AS642"/>
      <c r="AT642"/>
      <c r="AU642"/>
      <c r="AV642"/>
      <c r="AW642"/>
      <c r="AX642"/>
      <c r="BC642"/>
      <c r="BE642"/>
    </row>
    <row r="643" spans="32:57" x14ac:dyDescent="0.25">
      <c r="AF643"/>
      <c r="AJ643"/>
      <c r="AL643"/>
      <c r="AR643"/>
      <c r="AS643"/>
      <c r="AT643"/>
      <c r="AU643"/>
      <c r="AV643"/>
      <c r="AW643"/>
      <c r="AX643"/>
      <c r="BC643"/>
      <c r="BE643"/>
    </row>
    <row r="644" spans="32:57" x14ac:dyDescent="0.25">
      <c r="AF644"/>
      <c r="AJ644"/>
      <c r="AL644"/>
      <c r="AR644"/>
      <c r="AS644"/>
      <c r="AT644"/>
      <c r="AU644"/>
      <c r="AV644"/>
      <c r="AW644"/>
      <c r="AX644"/>
      <c r="BC644"/>
      <c r="BE644"/>
    </row>
    <row r="645" spans="32:57" x14ac:dyDescent="0.25">
      <c r="AF645"/>
      <c r="AJ645"/>
      <c r="AL645"/>
      <c r="AR645"/>
      <c r="AS645"/>
      <c r="AT645"/>
      <c r="AU645"/>
      <c r="AV645"/>
      <c r="AW645"/>
      <c r="AX645"/>
      <c r="BC645"/>
      <c r="BE645"/>
    </row>
    <row r="646" spans="32:57" x14ac:dyDescent="0.25">
      <c r="AF646"/>
      <c r="AJ646"/>
      <c r="AL646"/>
      <c r="AR646"/>
      <c r="AS646"/>
      <c r="AT646"/>
      <c r="AU646"/>
      <c r="AV646"/>
      <c r="AW646"/>
      <c r="AX646"/>
      <c r="BC646"/>
      <c r="BE646"/>
    </row>
    <row r="647" spans="32:57" x14ac:dyDescent="0.25">
      <c r="AF647"/>
      <c r="AJ647"/>
      <c r="AL647"/>
      <c r="AR647"/>
      <c r="AS647"/>
      <c r="AT647"/>
      <c r="AU647"/>
      <c r="AV647"/>
      <c r="AW647"/>
      <c r="AX647"/>
      <c r="BC647"/>
      <c r="BE647"/>
    </row>
    <row r="648" spans="32:57" x14ac:dyDescent="0.25">
      <c r="AF648"/>
      <c r="AJ648"/>
      <c r="AL648"/>
      <c r="AR648"/>
      <c r="AS648"/>
      <c r="AT648"/>
      <c r="AU648"/>
      <c r="AV648"/>
      <c r="AW648"/>
      <c r="AX648"/>
      <c r="BC648"/>
      <c r="BE648"/>
    </row>
    <row r="649" spans="32:57" x14ac:dyDescent="0.25">
      <c r="AF649"/>
      <c r="AJ649"/>
      <c r="AL649"/>
      <c r="AR649"/>
      <c r="AS649"/>
      <c r="AT649"/>
      <c r="AU649"/>
      <c r="AV649"/>
      <c r="AW649"/>
      <c r="AX649"/>
      <c r="BC649"/>
      <c r="BE649"/>
    </row>
    <row r="650" spans="32:57" x14ac:dyDescent="0.25">
      <c r="AF650"/>
      <c r="AJ650"/>
      <c r="AL650"/>
      <c r="AR650"/>
      <c r="AS650"/>
      <c r="AT650"/>
      <c r="AU650"/>
      <c r="AV650"/>
      <c r="AW650"/>
      <c r="AX650"/>
      <c r="BC650"/>
      <c r="BE650"/>
    </row>
    <row r="651" spans="32:57" x14ac:dyDescent="0.25">
      <c r="AF651"/>
      <c r="AJ651"/>
      <c r="AL651"/>
      <c r="AR651"/>
      <c r="AS651"/>
      <c r="AT651"/>
      <c r="AU651"/>
      <c r="AV651"/>
      <c r="AW651"/>
      <c r="AX651"/>
      <c r="BC651"/>
      <c r="BE651"/>
    </row>
    <row r="652" spans="32:57" x14ac:dyDescent="0.25">
      <c r="AF652"/>
      <c r="AJ652"/>
      <c r="AL652"/>
      <c r="AR652"/>
      <c r="AS652"/>
      <c r="AT652"/>
      <c r="AU652"/>
      <c r="AV652"/>
      <c r="AW652"/>
      <c r="AX652"/>
      <c r="BC652"/>
      <c r="BE652"/>
    </row>
    <row r="653" spans="32:57" x14ac:dyDescent="0.25">
      <c r="AF653"/>
      <c r="AJ653"/>
      <c r="AL653"/>
      <c r="AR653"/>
      <c r="AS653"/>
      <c r="AT653"/>
      <c r="AU653"/>
      <c r="AV653"/>
      <c r="AW653"/>
      <c r="AX653"/>
      <c r="BC653"/>
      <c r="BE653"/>
    </row>
    <row r="654" spans="32:57" x14ac:dyDescent="0.25">
      <c r="AF654"/>
      <c r="AJ654"/>
      <c r="AL654"/>
      <c r="AR654"/>
      <c r="AS654"/>
      <c r="AT654"/>
      <c r="AU654"/>
      <c r="AV654"/>
      <c r="AW654"/>
      <c r="AX654"/>
      <c r="BC654"/>
      <c r="BE654"/>
    </row>
    <row r="655" spans="32:57" x14ac:dyDescent="0.25">
      <c r="AF655"/>
      <c r="AJ655"/>
      <c r="AL655"/>
      <c r="AR655"/>
      <c r="AS655"/>
      <c r="AT655"/>
      <c r="AU655"/>
      <c r="AV655"/>
      <c r="AW655"/>
      <c r="AX655"/>
      <c r="BC655"/>
      <c r="BE655"/>
    </row>
    <row r="656" spans="32:57" x14ac:dyDescent="0.25">
      <c r="AF656"/>
      <c r="AJ656"/>
      <c r="AL656"/>
      <c r="AR656"/>
      <c r="AS656"/>
      <c r="AT656"/>
      <c r="AU656"/>
      <c r="AV656"/>
      <c r="AW656"/>
      <c r="AX656"/>
      <c r="BC656"/>
      <c r="BE656"/>
    </row>
    <row r="657" spans="32:57" x14ac:dyDescent="0.25">
      <c r="AF657"/>
      <c r="AJ657"/>
      <c r="AL657"/>
      <c r="AR657"/>
      <c r="AS657"/>
      <c r="AT657"/>
      <c r="AU657"/>
      <c r="AV657"/>
      <c r="AW657"/>
      <c r="AX657"/>
      <c r="BC657"/>
      <c r="BE657"/>
    </row>
    <row r="658" spans="32:57" x14ac:dyDescent="0.25">
      <c r="AF658"/>
      <c r="AJ658"/>
      <c r="AL658"/>
      <c r="AR658"/>
      <c r="AS658"/>
      <c r="AT658"/>
      <c r="AU658"/>
      <c r="AV658"/>
      <c r="AW658"/>
      <c r="AX658"/>
      <c r="BC658"/>
      <c r="BE658"/>
    </row>
    <row r="659" spans="32:57" x14ac:dyDescent="0.25">
      <c r="AF659"/>
      <c r="AJ659"/>
      <c r="AL659"/>
      <c r="AR659"/>
      <c r="AS659"/>
      <c r="AT659"/>
      <c r="AU659"/>
      <c r="AV659"/>
      <c r="AW659"/>
      <c r="AX659"/>
      <c r="BC659"/>
      <c r="BE659"/>
    </row>
    <row r="660" spans="32:57" x14ac:dyDescent="0.25">
      <c r="AF660"/>
      <c r="AJ660"/>
      <c r="AL660"/>
      <c r="AR660"/>
      <c r="AS660"/>
      <c r="AT660"/>
      <c r="AU660"/>
      <c r="AV660"/>
      <c r="AW660"/>
      <c r="AX660"/>
      <c r="BC660"/>
      <c r="BE660"/>
    </row>
    <row r="661" spans="32:57" x14ac:dyDescent="0.25">
      <c r="AF661"/>
      <c r="AJ661"/>
      <c r="AL661"/>
      <c r="AR661"/>
      <c r="AS661"/>
      <c r="AT661"/>
      <c r="AU661"/>
      <c r="AV661"/>
      <c r="AW661"/>
      <c r="AX661"/>
      <c r="BC661"/>
      <c r="BE661"/>
    </row>
    <row r="662" spans="32:57" x14ac:dyDescent="0.25">
      <c r="AF662"/>
      <c r="AJ662"/>
      <c r="AL662"/>
      <c r="AR662"/>
      <c r="AS662"/>
      <c r="AT662"/>
      <c r="AU662"/>
      <c r="AV662"/>
      <c r="AW662"/>
      <c r="AX662"/>
      <c r="BC662"/>
      <c r="BE662"/>
    </row>
    <row r="663" spans="32:57" x14ac:dyDescent="0.25">
      <c r="AF663"/>
      <c r="AJ663"/>
      <c r="AL663"/>
      <c r="AR663"/>
      <c r="AS663"/>
      <c r="AT663"/>
      <c r="AU663"/>
      <c r="AV663"/>
      <c r="AW663"/>
      <c r="AX663"/>
      <c r="BC663"/>
      <c r="BE663"/>
    </row>
    <row r="664" spans="32:57" x14ac:dyDescent="0.25">
      <c r="AF664"/>
      <c r="AJ664"/>
      <c r="AL664"/>
      <c r="AR664"/>
      <c r="AS664"/>
      <c r="AT664"/>
      <c r="AU664"/>
      <c r="AV664"/>
      <c r="AW664"/>
      <c r="AX664"/>
      <c r="BC664"/>
      <c r="BE664"/>
    </row>
    <row r="665" spans="32:57" x14ac:dyDescent="0.25">
      <c r="AF665"/>
      <c r="AJ665"/>
      <c r="AL665"/>
      <c r="AR665"/>
      <c r="AS665"/>
      <c r="AT665"/>
      <c r="AU665"/>
      <c r="AV665"/>
      <c r="AW665"/>
      <c r="AX665"/>
      <c r="BC665"/>
      <c r="BE665"/>
    </row>
    <row r="666" spans="32:57" x14ac:dyDescent="0.25">
      <c r="AF666"/>
      <c r="AJ666"/>
      <c r="AL666"/>
      <c r="AR666"/>
      <c r="AS666"/>
      <c r="AT666"/>
      <c r="AU666"/>
      <c r="AV666"/>
      <c r="AW666"/>
      <c r="AX666"/>
      <c r="BC666"/>
      <c r="BE666"/>
    </row>
    <row r="667" spans="32:57" x14ac:dyDescent="0.25">
      <c r="AF667"/>
      <c r="AJ667"/>
      <c r="AL667"/>
      <c r="AR667"/>
      <c r="AS667"/>
      <c r="AT667"/>
      <c r="AU667"/>
      <c r="AV667"/>
      <c r="AW667"/>
      <c r="AX667"/>
      <c r="BC667"/>
      <c r="BE667"/>
    </row>
    <row r="668" spans="32:57" x14ac:dyDescent="0.25">
      <c r="AF668"/>
      <c r="AJ668"/>
      <c r="AL668"/>
      <c r="AR668"/>
      <c r="AS668"/>
      <c r="AT668"/>
      <c r="AU668"/>
      <c r="AV668"/>
      <c r="AW668"/>
      <c r="AX668"/>
      <c r="BC668"/>
      <c r="BE668"/>
    </row>
    <row r="669" spans="32:57" x14ac:dyDescent="0.25">
      <c r="AF669"/>
      <c r="AJ669"/>
      <c r="AL669"/>
      <c r="AR669"/>
      <c r="AS669"/>
      <c r="AT669"/>
      <c r="AU669"/>
      <c r="AV669"/>
      <c r="AW669"/>
      <c r="AX669"/>
      <c r="BC669"/>
      <c r="BE669"/>
    </row>
    <row r="670" spans="32:57" x14ac:dyDescent="0.25">
      <c r="AF670"/>
      <c r="AJ670"/>
      <c r="AL670"/>
      <c r="AR670"/>
      <c r="AS670"/>
      <c r="AT670"/>
      <c r="AU670"/>
      <c r="AV670"/>
      <c r="AW670"/>
      <c r="AX670"/>
      <c r="BC670"/>
      <c r="BE670"/>
    </row>
    <row r="671" spans="32:57" x14ac:dyDescent="0.25">
      <c r="AF671"/>
      <c r="AJ671"/>
      <c r="AL671"/>
      <c r="AR671"/>
      <c r="AS671"/>
      <c r="AT671"/>
      <c r="AU671"/>
      <c r="AV671"/>
      <c r="AW671"/>
      <c r="AX671"/>
      <c r="BC671"/>
      <c r="BE671"/>
    </row>
    <row r="672" spans="32:57" x14ac:dyDescent="0.25">
      <c r="AF672"/>
      <c r="AJ672"/>
      <c r="AL672"/>
      <c r="AR672"/>
      <c r="AS672"/>
      <c r="AT672"/>
      <c r="AU672"/>
      <c r="AV672"/>
      <c r="AW672"/>
      <c r="AX672"/>
      <c r="BC672"/>
      <c r="BE672"/>
    </row>
    <row r="673" spans="32:57" x14ac:dyDescent="0.25">
      <c r="AF673"/>
      <c r="AJ673"/>
      <c r="AL673"/>
      <c r="AR673"/>
      <c r="AS673"/>
      <c r="AT673"/>
      <c r="AU673"/>
      <c r="AV673"/>
      <c r="AW673"/>
      <c r="AX673"/>
      <c r="BC673"/>
      <c r="BE673"/>
    </row>
    <row r="674" spans="32:57" x14ac:dyDescent="0.25">
      <c r="AF674"/>
      <c r="AJ674"/>
      <c r="AL674"/>
      <c r="AR674"/>
      <c r="AS674"/>
      <c r="AT674"/>
      <c r="AU674"/>
      <c r="AV674"/>
      <c r="AW674"/>
      <c r="AX674"/>
      <c r="BC674"/>
      <c r="BE674"/>
    </row>
    <row r="675" spans="32:57" x14ac:dyDescent="0.25">
      <c r="AF675"/>
      <c r="AJ675"/>
      <c r="AL675"/>
      <c r="AR675"/>
      <c r="AS675"/>
      <c r="AT675"/>
      <c r="AU675"/>
      <c r="AV675"/>
      <c r="AW675"/>
      <c r="AX675"/>
      <c r="BC675"/>
      <c r="BE675"/>
    </row>
    <row r="676" spans="32:57" x14ac:dyDescent="0.25">
      <c r="AF676"/>
      <c r="AJ676"/>
      <c r="AL676"/>
      <c r="AR676"/>
      <c r="AS676"/>
      <c r="AT676"/>
      <c r="AU676"/>
      <c r="AV676"/>
      <c r="AW676"/>
      <c r="AX676"/>
      <c r="BC676"/>
      <c r="BE676"/>
    </row>
    <row r="677" spans="32:57" x14ac:dyDescent="0.25">
      <c r="AF677"/>
      <c r="AJ677"/>
      <c r="AL677"/>
      <c r="AR677"/>
      <c r="AS677"/>
      <c r="AT677"/>
      <c r="AU677"/>
      <c r="AV677"/>
      <c r="AW677"/>
      <c r="AX677"/>
      <c r="BC677"/>
      <c r="BE677"/>
    </row>
    <row r="678" spans="32:57" x14ac:dyDescent="0.25">
      <c r="AF678"/>
      <c r="AJ678"/>
      <c r="AL678"/>
      <c r="AR678"/>
      <c r="AS678"/>
      <c r="AT678"/>
      <c r="AU678"/>
      <c r="AV678"/>
      <c r="AW678"/>
      <c r="AX678"/>
      <c r="BC678"/>
      <c r="BE678"/>
    </row>
    <row r="679" spans="32:57" x14ac:dyDescent="0.25">
      <c r="AF679"/>
      <c r="AJ679"/>
      <c r="AL679"/>
      <c r="AR679"/>
      <c r="AS679"/>
      <c r="AT679"/>
      <c r="AU679"/>
      <c r="AV679"/>
      <c r="AW679"/>
      <c r="AX679"/>
      <c r="BC679"/>
      <c r="BE679"/>
    </row>
    <row r="680" spans="32:57" x14ac:dyDescent="0.25">
      <c r="AF680"/>
      <c r="AJ680"/>
      <c r="AL680"/>
      <c r="AR680"/>
      <c r="AS680"/>
      <c r="AT680"/>
      <c r="AU680"/>
      <c r="AV680"/>
      <c r="AW680"/>
      <c r="AX680"/>
      <c r="BC680"/>
      <c r="BE680"/>
    </row>
    <row r="681" spans="32:57" x14ac:dyDescent="0.25">
      <c r="AF681"/>
      <c r="AJ681"/>
      <c r="AL681"/>
      <c r="AR681"/>
      <c r="AS681"/>
      <c r="AT681"/>
      <c r="AU681"/>
      <c r="AV681"/>
      <c r="AW681"/>
      <c r="AX681"/>
      <c r="BC681"/>
      <c r="BE681"/>
    </row>
    <row r="682" spans="32:57" x14ac:dyDescent="0.25">
      <c r="AF682"/>
      <c r="AJ682"/>
      <c r="AL682"/>
      <c r="AR682"/>
      <c r="AS682"/>
      <c r="AT682"/>
      <c r="AU682"/>
      <c r="AV682"/>
      <c r="AW682"/>
      <c r="AX682"/>
      <c r="BC682"/>
      <c r="BE682"/>
    </row>
    <row r="683" spans="32:57" x14ac:dyDescent="0.25">
      <c r="AF683"/>
      <c r="AJ683"/>
      <c r="AL683"/>
      <c r="AR683"/>
      <c r="AS683"/>
      <c r="AT683"/>
      <c r="AU683"/>
      <c r="AV683"/>
      <c r="AW683"/>
      <c r="AX683"/>
      <c r="BC683"/>
      <c r="BE683"/>
    </row>
    <row r="684" spans="32:57" x14ac:dyDescent="0.25">
      <c r="AF684"/>
      <c r="AJ684"/>
      <c r="AL684"/>
      <c r="AR684"/>
      <c r="AS684"/>
      <c r="AT684"/>
      <c r="AU684"/>
      <c r="AV684"/>
      <c r="AW684"/>
      <c r="AX684"/>
      <c r="BC684"/>
      <c r="BE684"/>
    </row>
    <row r="685" spans="32:57" x14ac:dyDescent="0.25">
      <c r="AF685"/>
      <c r="AJ685"/>
      <c r="AL685"/>
      <c r="AR685"/>
      <c r="AS685"/>
      <c r="AT685"/>
      <c r="AU685"/>
      <c r="AV685"/>
      <c r="AW685"/>
      <c r="AX685"/>
      <c r="BC685"/>
      <c r="BE685"/>
    </row>
    <row r="686" spans="32:57" x14ac:dyDescent="0.25">
      <c r="AF686"/>
      <c r="AJ686"/>
      <c r="AL686"/>
      <c r="AR686"/>
      <c r="AS686"/>
      <c r="AT686"/>
      <c r="AU686"/>
      <c r="AV686"/>
      <c r="AW686"/>
      <c r="AX686"/>
      <c r="BC686"/>
      <c r="BE686"/>
    </row>
    <row r="687" spans="32:57" x14ac:dyDescent="0.25">
      <c r="AF687"/>
      <c r="AJ687"/>
      <c r="AL687"/>
      <c r="AR687"/>
      <c r="AS687"/>
      <c r="AT687"/>
      <c r="AU687"/>
      <c r="AV687"/>
      <c r="AW687"/>
      <c r="AX687"/>
      <c r="BC687"/>
      <c r="BE687"/>
    </row>
    <row r="688" spans="32:57" x14ac:dyDescent="0.25">
      <c r="AF688"/>
      <c r="AJ688"/>
      <c r="AL688"/>
      <c r="AR688"/>
      <c r="AS688"/>
      <c r="AT688"/>
      <c r="AU688"/>
      <c r="AV688"/>
      <c r="AW688"/>
      <c r="AX688"/>
      <c r="BC688"/>
      <c r="BE688"/>
    </row>
    <row r="689" spans="32:57" x14ac:dyDescent="0.25">
      <c r="AF689"/>
      <c r="AJ689"/>
      <c r="AL689"/>
      <c r="AR689"/>
      <c r="AS689"/>
      <c r="AT689"/>
      <c r="AU689"/>
      <c r="AV689"/>
      <c r="AW689"/>
      <c r="AX689"/>
      <c r="BC689"/>
      <c r="BE689"/>
    </row>
    <row r="690" spans="32:57" x14ac:dyDescent="0.25">
      <c r="AF690"/>
      <c r="AJ690"/>
      <c r="AL690"/>
      <c r="AR690"/>
      <c r="AS690"/>
      <c r="AT690"/>
      <c r="AU690"/>
      <c r="AV690"/>
      <c r="AW690"/>
      <c r="AX690"/>
      <c r="BC690"/>
      <c r="BE690"/>
    </row>
    <row r="691" spans="32:57" x14ac:dyDescent="0.25">
      <c r="AF691"/>
      <c r="AJ691"/>
      <c r="AL691"/>
      <c r="AR691"/>
      <c r="AS691"/>
      <c r="AT691"/>
      <c r="AU691"/>
      <c r="AV691"/>
      <c r="AW691"/>
      <c r="AX691"/>
      <c r="BC691"/>
      <c r="BE691"/>
    </row>
    <row r="692" spans="32:57" x14ac:dyDescent="0.25">
      <c r="AF692"/>
      <c r="AJ692"/>
      <c r="AL692"/>
      <c r="AR692"/>
      <c r="AS692"/>
      <c r="AT692"/>
      <c r="AU692"/>
      <c r="AV692"/>
      <c r="AW692"/>
      <c r="AX692"/>
      <c r="BC692"/>
      <c r="BE692"/>
    </row>
    <row r="693" spans="32:57" x14ac:dyDescent="0.25">
      <c r="AF693"/>
      <c r="AJ693"/>
      <c r="AL693"/>
      <c r="AR693"/>
      <c r="AS693"/>
      <c r="AT693"/>
      <c r="AU693"/>
      <c r="AV693"/>
      <c r="AW693"/>
      <c r="AX693"/>
      <c r="BC693"/>
      <c r="BE693"/>
    </row>
    <row r="694" spans="32:57" x14ac:dyDescent="0.25">
      <c r="AF694"/>
      <c r="AJ694"/>
      <c r="AL694"/>
      <c r="AR694"/>
      <c r="AS694"/>
      <c r="AT694"/>
      <c r="AU694"/>
      <c r="AV694"/>
      <c r="AW694"/>
      <c r="AX694"/>
      <c r="BC694"/>
      <c r="BE694"/>
    </row>
    <row r="695" spans="32:57" x14ac:dyDescent="0.25">
      <c r="AF695"/>
      <c r="AJ695"/>
      <c r="AL695"/>
      <c r="AR695"/>
      <c r="AS695"/>
      <c r="AT695"/>
      <c r="AU695"/>
      <c r="AV695"/>
      <c r="AW695"/>
      <c r="AX695"/>
      <c r="BC695"/>
      <c r="BE695"/>
    </row>
    <row r="696" spans="32:57" x14ac:dyDescent="0.25">
      <c r="AF696"/>
      <c r="AJ696"/>
      <c r="AL696"/>
      <c r="AR696"/>
      <c r="AS696"/>
      <c r="AT696"/>
      <c r="AU696"/>
      <c r="AV696"/>
      <c r="AW696"/>
      <c r="AX696"/>
      <c r="BC696"/>
      <c r="BE696"/>
    </row>
    <row r="697" spans="32:57" x14ac:dyDescent="0.25">
      <c r="AF697"/>
      <c r="AJ697"/>
      <c r="AL697"/>
      <c r="AR697"/>
      <c r="AS697"/>
      <c r="AT697"/>
      <c r="AU697"/>
      <c r="AV697"/>
      <c r="AW697"/>
      <c r="AX697"/>
      <c r="BC697"/>
      <c r="BE697"/>
    </row>
    <row r="698" spans="32:57" x14ac:dyDescent="0.25">
      <c r="AF698"/>
      <c r="AJ698"/>
      <c r="AL698"/>
      <c r="AR698"/>
      <c r="AS698"/>
      <c r="AT698"/>
      <c r="AU698"/>
      <c r="AV698"/>
      <c r="AW698"/>
      <c r="AX698"/>
      <c r="BC698"/>
      <c r="BE698"/>
    </row>
    <row r="699" spans="32:57" x14ac:dyDescent="0.25">
      <c r="AF699"/>
      <c r="AJ699"/>
      <c r="AL699"/>
      <c r="AR699"/>
      <c r="AS699"/>
      <c r="AT699"/>
      <c r="AU699"/>
      <c r="AV699"/>
      <c r="AW699"/>
      <c r="AX699"/>
      <c r="BC699"/>
      <c r="BE699"/>
    </row>
    <row r="700" spans="32:57" x14ac:dyDescent="0.25">
      <c r="AF700"/>
      <c r="AJ700"/>
      <c r="AL700"/>
      <c r="AR700"/>
      <c r="AS700"/>
      <c r="AT700"/>
      <c r="AU700"/>
      <c r="AV700"/>
      <c r="AW700"/>
      <c r="AX700"/>
      <c r="BC700"/>
      <c r="BE700"/>
    </row>
    <row r="701" spans="32:57" x14ac:dyDescent="0.25">
      <c r="AF701"/>
      <c r="AJ701"/>
      <c r="AL701"/>
      <c r="AR701"/>
      <c r="AS701"/>
      <c r="AT701"/>
      <c r="AU701"/>
      <c r="AV701"/>
      <c r="AW701"/>
      <c r="AX701"/>
      <c r="BC701"/>
      <c r="BE701"/>
    </row>
    <row r="702" spans="32:57" x14ac:dyDescent="0.25">
      <c r="AF702"/>
      <c r="AJ702"/>
      <c r="AL702"/>
      <c r="AR702"/>
      <c r="AS702"/>
      <c r="AT702"/>
      <c r="AU702"/>
      <c r="AV702"/>
      <c r="AW702"/>
      <c r="AX702"/>
      <c r="BC702"/>
      <c r="BE702"/>
    </row>
    <row r="703" spans="32:57" x14ac:dyDescent="0.25">
      <c r="AF703"/>
      <c r="AJ703"/>
      <c r="AL703"/>
      <c r="AR703"/>
      <c r="AS703"/>
      <c r="AT703"/>
      <c r="AU703"/>
      <c r="AV703"/>
      <c r="AW703"/>
      <c r="AX703"/>
      <c r="BC703"/>
      <c r="BE703"/>
    </row>
    <row r="704" spans="32:57" x14ac:dyDescent="0.25">
      <c r="AF704"/>
      <c r="AJ704"/>
      <c r="AL704"/>
      <c r="AR704"/>
      <c r="AS704"/>
      <c r="AT704"/>
      <c r="AU704"/>
      <c r="AV704"/>
      <c r="AW704"/>
      <c r="AX704"/>
      <c r="BC704"/>
      <c r="BE704"/>
    </row>
    <row r="705" spans="32:57" x14ac:dyDescent="0.25">
      <c r="AF705"/>
      <c r="AJ705"/>
      <c r="AL705"/>
      <c r="AR705"/>
      <c r="AS705"/>
      <c r="AT705"/>
      <c r="AU705"/>
      <c r="AV705"/>
      <c r="AW705"/>
      <c r="AX705"/>
      <c r="BC705"/>
      <c r="BE705"/>
    </row>
    <row r="706" spans="32:57" x14ac:dyDescent="0.25">
      <c r="AF706"/>
      <c r="AJ706"/>
      <c r="AL706"/>
      <c r="AR706"/>
      <c r="AS706"/>
      <c r="AT706"/>
      <c r="AU706"/>
      <c r="AV706"/>
      <c r="AW706"/>
      <c r="AX706"/>
      <c r="BC706"/>
      <c r="BE706"/>
    </row>
    <row r="707" spans="32:57" x14ac:dyDescent="0.25">
      <c r="AF707"/>
      <c r="AJ707"/>
      <c r="AL707"/>
      <c r="AR707"/>
      <c r="AS707"/>
      <c r="AT707"/>
      <c r="AU707"/>
      <c r="AV707"/>
      <c r="AW707"/>
      <c r="AX707"/>
      <c r="BC707"/>
      <c r="BE707"/>
    </row>
    <row r="708" spans="32:57" x14ac:dyDescent="0.25">
      <c r="AF708"/>
      <c r="AJ708"/>
      <c r="AL708"/>
      <c r="AR708"/>
      <c r="AS708"/>
      <c r="AT708"/>
      <c r="AU708"/>
      <c r="AV708"/>
      <c r="AW708"/>
      <c r="AX708"/>
      <c r="BC708"/>
      <c r="BE708"/>
    </row>
    <row r="709" spans="32:57" x14ac:dyDescent="0.25">
      <c r="AF709"/>
      <c r="AJ709"/>
      <c r="AL709"/>
      <c r="AR709"/>
      <c r="AS709"/>
      <c r="AT709"/>
      <c r="AU709"/>
      <c r="AV709"/>
      <c r="AW709"/>
      <c r="AX709"/>
      <c r="BC709"/>
      <c r="BE709"/>
    </row>
    <row r="710" spans="32:57" x14ac:dyDescent="0.25">
      <c r="AF710"/>
      <c r="AJ710"/>
      <c r="AL710"/>
      <c r="AR710"/>
      <c r="AS710"/>
      <c r="AT710"/>
      <c r="AU710"/>
      <c r="AV710"/>
      <c r="AW710"/>
      <c r="AX710"/>
      <c r="BC710"/>
      <c r="BE710"/>
    </row>
    <row r="711" spans="32:57" x14ac:dyDescent="0.25">
      <c r="AF711"/>
      <c r="AJ711"/>
      <c r="AL711"/>
      <c r="AR711"/>
      <c r="AS711"/>
      <c r="AT711"/>
      <c r="AU711"/>
      <c r="AV711"/>
      <c r="AW711"/>
      <c r="AX711"/>
      <c r="BC711"/>
      <c r="BE711"/>
    </row>
    <row r="712" spans="32:57" x14ac:dyDescent="0.25">
      <c r="AF712"/>
      <c r="AJ712"/>
      <c r="AL712"/>
      <c r="AR712"/>
      <c r="AS712"/>
      <c r="AT712"/>
      <c r="AU712"/>
      <c r="AV712"/>
      <c r="AW712"/>
      <c r="AX712"/>
      <c r="BC712"/>
      <c r="BE712"/>
    </row>
    <row r="713" spans="32:57" x14ac:dyDescent="0.25">
      <c r="AF713"/>
      <c r="AJ713"/>
      <c r="AL713"/>
      <c r="AR713"/>
      <c r="AS713"/>
      <c r="AT713"/>
      <c r="AU713"/>
      <c r="AV713"/>
      <c r="AW713"/>
      <c r="AX713"/>
      <c r="BC713"/>
      <c r="BE713"/>
    </row>
    <row r="714" spans="32:57" x14ac:dyDescent="0.25">
      <c r="AF714"/>
      <c r="AJ714"/>
      <c r="AL714"/>
      <c r="AR714"/>
      <c r="AS714"/>
      <c r="AT714"/>
      <c r="AU714"/>
      <c r="AV714"/>
      <c r="AW714"/>
      <c r="AX714"/>
      <c r="BC714"/>
      <c r="BE714"/>
    </row>
    <row r="715" spans="32:57" x14ac:dyDescent="0.25">
      <c r="AF715"/>
      <c r="AJ715"/>
      <c r="AL715"/>
      <c r="AR715"/>
      <c r="AS715"/>
      <c r="AT715"/>
      <c r="AU715"/>
      <c r="AV715"/>
      <c r="AW715"/>
      <c r="AX715"/>
      <c r="BC715"/>
      <c r="BE715"/>
    </row>
    <row r="716" spans="32:57" x14ac:dyDescent="0.25">
      <c r="AF716"/>
      <c r="AJ716"/>
      <c r="AL716"/>
      <c r="AR716"/>
      <c r="AS716"/>
      <c r="AT716"/>
      <c r="AU716"/>
      <c r="AV716"/>
      <c r="AW716"/>
      <c r="AX716"/>
      <c r="BC716"/>
      <c r="BE716"/>
    </row>
    <row r="717" spans="32:57" x14ac:dyDescent="0.25">
      <c r="AF717"/>
      <c r="AJ717"/>
      <c r="AL717"/>
      <c r="AR717"/>
      <c r="AS717"/>
      <c r="AT717"/>
      <c r="AU717"/>
      <c r="AV717"/>
      <c r="AW717"/>
      <c r="AX717"/>
      <c r="BC717"/>
      <c r="BE717"/>
    </row>
    <row r="718" spans="32:57" x14ac:dyDescent="0.25">
      <c r="AF718"/>
      <c r="AJ718"/>
      <c r="AL718"/>
      <c r="AR718"/>
      <c r="AS718"/>
      <c r="AT718"/>
      <c r="AU718"/>
      <c r="AV718"/>
      <c r="AW718"/>
      <c r="AX718"/>
      <c r="BC718"/>
      <c r="BE718"/>
    </row>
    <row r="719" spans="32:57" x14ac:dyDescent="0.25">
      <c r="AF719"/>
      <c r="AJ719"/>
      <c r="AL719"/>
      <c r="AR719"/>
      <c r="AS719"/>
      <c r="AT719"/>
      <c r="AU719"/>
      <c r="AV719"/>
      <c r="AW719"/>
      <c r="AX719"/>
      <c r="BC719"/>
      <c r="BE719"/>
    </row>
    <row r="720" spans="32:57" x14ac:dyDescent="0.25">
      <c r="AF720"/>
      <c r="AJ720"/>
      <c r="AL720"/>
      <c r="AR720"/>
      <c r="AS720"/>
      <c r="AT720"/>
      <c r="AU720"/>
      <c r="AV720"/>
      <c r="AW720"/>
      <c r="AX720"/>
      <c r="BC720"/>
      <c r="BE720"/>
    </row>
    <row r="721" spans="32:57" x14ac:dyDescent="0.25">
      <c r="AF721"/>
      <c r="AJ721"/>
      <c r="AL721"/>
      <c r="AR721"/>
      <c r="AS721"/>
      <c r="AT721"/>
      <c r="AU721"/>
      <c r="AV721"/>
      <c r="AW721"/>
      <c r="AX721"/>
      <c r="BC721"/>
      <c r="BE721"/>
    </row>
    <row r="722" spans="32:57" x14ac:dyDescent="0.25">
      <c r="AF722"/>
      <c r="AJ722"/>
      <c r="AL722"/>
      <c r="AR722"/>
      <c r="AS722"/>
      <c r="AT722"/>
      <c r="AU722"/>
      <c r="AV722"/>
      <c r="AW722"/>
      <c r="AX722"/>
      <c r="BC722"/>
      <c r="BE722"/>
    </row>
    <row r="723" spans="32:57" x14ac:dyDescent="0.25">
      <c r="AF723"/>
      <c r="AJ723"/>
      <c r="AL723"/>
      <c r="AR723"/>
      <c r="AS723"/>
      <c r="AT723"/>
      <c r="AU723"/>
      <c r="AV723"/>
      <c r="AW723"/>
      <c r="AX723"/>
      <c r="BC723"/>
      <c r="BE723"/>
    </row>
    <row r="724" spans="32:57" x14ac:dyDescent="0.25">
      <c r="AF724"/>
      <c r="AJ724"/>
      <c r="AL724"/>
      <c r="AR724"/>
      <c r="AS724"/>
      <c r="AT724"/>
      <c r="AU724"/>
      <c r="AV724"/>
      <c r="AW724"/>
      <c r="AX724"/>
      <c r="BC724"/>
      <c r="BE724"/>
    </row>
    <row r="725" spans="32:57" x14ac:dyDescent="0.25">
      <c r="AF725"/>
      <c r="AJ725"/>
      <c r="AL725"/>
      <c r="AR725"/>
      <c r="AS725"/>
      <c r="AT725"/>
      <c r="AU725"/>
      <c r="AV725"/>
      <c r="AW725"/>
      <c r="AX725"/>
      <c r="BC725"/>
      <c r="BE725"/>
    </row>
    <row r="726" spans="32:57" x14ac:dyDescent="0.25">
      <c r="AF726"/>
      <c r="AJ726"/>
      <c r="AL726"/>
      <c r="AR726"/>
      <c r="AS726"/>
      <c r="AT726"/>
      <c r="AU726"/>
      <c r="AV726"/>
      <c r="AW726"/>
      <c r="AX726"/>
      <c r="BC726"/>
      <c r="BE726"/>
    </row>
    <row r="727" spans="32:57" x14ac:dyDescent="0.25">
      <c r="AF727"/>
      <c r="AJ727"/>
      <c r="AL727"/>
      <c r="AR727"/>
      <c r="AS727"/>
      <c r="AT727"/>
      <c r="AU727"/>
      <c r="AV727"/>
      <c r="AW727"/>
      <c r="AX727"/>
      <c r="BC727"/>
      <c r="BE727"/>
    </row>
    <row r="728" spans="32:57" x14ac:dyDescent="0.25">
      <c r="AF728"/>
      <c r="AJ728"/>
      <c r="AL728"/>
      <c r="AR728"/>
      <c r="AS728"/>
      <c r="AT728"/>
      <c r="AU728"/>
      <c r="AV728"/>
      <c r="AW728"/>
      <c r="AX728"/>
      <c r="BC728"/>
      <c r="BE728"/>
    </row>
    <row r="729" spans="32:57" x14ac:dyDescent="0.25">
      <c r="AF729"/>
      <c r="AJ729"/>
      <c r="AL729"/>
      <c r="AR729"/>
      <c r="AS729"/>
      <c r="AT729"/>
      <c r="AU729"/>
      <c r="AV729"/>
      <c r="AW729"/>
      <c r="AX729"/>
      <c r="BC729"/>
      <c r="BE729"/>
    </row>
    <row r="730" spans="32:57" x14ac:dyDescent="0.25">
      <c r="AF730"/>
      <c r="AJ730"/>
      <c r="AL730"/>
      <c r="AR730"/>
      <c r="AS730"/>
      <c r="AT730"/>
      <c r="AU730"/>
      <c r="AV730"/>
      <c r="AW730"/>
      <c r="AX730"/>
      <c r="BC730"/>
      <c r="BE730"/>
    </row>
    <row r="731" spans="32:57" x14ac:dyDescent="0.25">
      <c r="AF731"/>
      <c r="AJ731"/>
      <c r="AL731"/>
      <c r="AR731"/>
      <c r="AS731"/>
      <c r="AT731"/>
      <c r="AU731"/>
      <c r="AV731"/>
      <c r="AW731"/>
      <c r="AX731"/>
      <c r="BC731"/>
      <c r="BE731"/>
    </row>
    <row r="732" spans="32:57" x14ac:dyDescent="0.25">
      <c r="AF732"/>
      <c r="AJ732"/>
      <c r="AL732"/>
      <c r="AR732"/>
      <c r="AS732"/>
      <c r="AT732"/>
      <c r="AU732"/>
      <c r="AV732"/>
      <c r="AW732"/>
      <c r="AX732"/>
      <c r="BC732"/>
      <c r="BE732"/>
    </row>
    <row r="733" spans="32:57" x14ac:dyDescent="0.25">
      <c r="AF733"/>
      <c r="AJ733"/>
      <c r="AL733"/>
      <c r="AR733"/>
      <c r="AS733"/>
      <c r="AT733"/>
      <c r="AU733"/>
      <c r="AV733"/>
      <c r="AW733"/>
      <c r="AX733"/>
      <c r="BC733"/>
      <c r="BE733"/>
    </row>
    <row r="734" spans="32:57" x14ac:dyDescent="0.25">
      <c r="AF734"/>
      <c r="AJ734"/>
      <c r="AL734"/>
      <c r="AR734"/>
      <c r="AS734"/>
      <c r="AT734"/>
      <c r="AU734"/>
      <c r="AV734"/>
      <c r="AW734"/>
      <c r="AX734"/>
      <c r="BC734"/>
      <c r="BE734"/>
    </row>
    <row r="735" spans="32:57" x14ac:dyDescent="0.25">
      <c r="AF735"/>
      <c r="AJ735"/>
      <c r="AL735"/>
      <c r="AR735"/>
      <c r="AS735"/>
      <c r="AT735"/>
      <c r="AU735"/>
      <c r="AV735"/>
      <c r="AW735"/>
      <c r="AX735"/>
      <c r="BC735"/>
      <c r="BE735"/>
    </row>
    <row r="736" spans="32:57" x14ac:dyDescent="0.25">
      <c r="AF736"/>
      <c r="AJ736"/>
      <c r="AL736"/>
      <c r="AR736"/>
      <c r="AS736"/>
      <c r="AT736"/>
      <c r="AU736"/>
      <c r="AV736"/>
      <c r="AW736"/>
      <c r="AX736"/>
      <c r="BC736"/>
      <c r="BE736"/>
    </row>
    <row r="737" spans="32:57" x14ac:dyDescent="0.25">
      <c r="AF737"/>
      <c r="AJ737"/>
      <c r="AL737"/>
      <c r="AR737"/>
      <c r="AS737"/>
      <c r="AT737"/>
      <c r="AU737"/>
      <c r="AV737"/>
      <c r="AW737"/>
      <c r="AX737"/>
      <c r="BC737"/>
      <c r="BE737"/>
    </row>
    <row r="738" spans="32:57" x14ac:dyDescent="0.25">
      <c r="AF738"/>
      <c r="AJ738"/>
      <c r="AL738"/>
      <c r="AR738"/>
      <c r="AS738"/>
      <c r="AT738"/>
      <c r="AU738"/>
      <c r="AV738"/>
      <c r="AW738"/>
      <c r="AX738"/>
      <c r="BC738"/>
      <c r="BE738"/>
    </row>
    <row r="739" spans="32:57" x14ac:dyDescent="0.25">
      <c r="AF739"/>
      <c r="AJ739"/>
      <c r="AL739"/>
      <c r="AR739"/>
      <c r="AS739"/>
      <c r="AT739"/>
      <c r="AU739"/>
      <c r="AV739"/>
      <c r="AW739"/>
      <c r="AX739"/>
      <c r="BC739"/>
      <c r="BE739"/>
    </row>
    <row r="740" spans="32:57" x14ac:dyDescent="0.25">
      <c r="AF740"/>
      <c r="AJ740"/>
      <c r="AL740"/>
      <c r="AR740"/>
      <c r="AS740"/>
      <c r="AT740"/>
      <c r="AU740"/>
      <c r="AV740"/>
      <c r="AW740"/>
      <c r="AX740"/>
      <c r="BC740"/>
      <c r="BE740"/>
    </row>
    <row r="741" spans="32:57" x14ac:dyDescent="0.25">
      <c r="AF741"/>
      <c r="AJ741"/>
      <c r="AL741"/>
      <c r="AR741"/>
      <c r="AS741"/>
      <c r="AT741"/>
      <c r="AU741"/>
      <c r="AV741"/>
      <c r="AW741"/>
      <c r="AX741"/>
      <c r="BC741"/>
      <c r="BE741"/>
    </row>
    <row r="742" spans="32:57" x14ac:dyDescent="0.25">
      <c r="AF742"/>
      <c r="AJ742"/>
      <c r="AL742"/>
      <c r="AR742"/>
      <c r="AS742"/>
      <c r="AT742"/>
      <c r="AU742"/>
      <c r="AV742"/>
      <c r="AW742"/>
      <c r="AX742"/>
      <c r="BC742"/>
      <c r="BE742"/>
    </row>
    <row r="743" spans="32:57" x14ac:dyDescent="0.25">
      <c r="AF743"/>
      <c r="AJ743"/>
      <c r="AL743"/>
      <c r="AR743"/>
      <c r="AS743"/>
      <c r="AT743"/>
      <c r="AU743"/>
      <c r="AV743"/>
      <c r="AW743"/>
      <c r="AX743"/>
      <c r="BC743"/>
      <c r="BE743"/>
    </row>
    <row r="744" spans="32:57" x14ac:dyDescent="0.25">
      <c r="AF744"/>
      <c r="AJ744"/>
      <c r="AL744"/>
      <c r="AR744"/>
      <c r="AS744"/>
      <c r="AT744"/>
      <c r="AU744"/>
      <c r="AV744"/>
      <c r="AW744"/>
      <c r="AX744"/>
      <c r="BC744"/>
      <c r="BE744"/>
    </row>
    <row r="745" spans="32:57" x14ac:dyDescent="0.25">
      <c r="AF745"/>
      <c r="AJ745"/>
      <c r="AL745"/>
      <c r="AR745"/>
      <c r="AS745"/>
      <c r="AT745"/>
      <c r="AU745"/>
      <c r="AV745"/>
      <c r="AW745"/>
      <c r="AX745"/>
      <c r="BC745"/>
      <c r="BE745"/>
    </row>
    <row r="746" spans="32:57" x14ac:dyDescent="0.25">
      <c r="AF746"/>
      <c r="AJ746"/>
      <c r="AL746"/>
      <c r="AR746"/>
      <c r="AS746"/>
      <c r="AT746"/>
      <c r="AU746"/>
      <c r="AV746"/>
      <c r="AW746"/>
      <c r="AX746"/>
      <c r="BC746"/>
      <c r="BE746"/>
    </row>
    <row r="747" spans="32:57" x14ac:dyDescent="0.25">
      <c r="AF747"/>
      <c r="AJ747"/>
      <c r="AL747"/>
      <c r="AR747"/>
      <c r="AS747"/>
      <c r="AT747"/>
      <c r="AU747"/>
      <c r="AV747"/>
      <c r="AW747"/>
      <c r="AX747"/>
      <c r="BC747"/>
      <c r="BE747"/>
    </row>
    <row r="748" spans="32:57" x14ac:dyDescent="0.25">
      <c r="AF748"/>
      <c r="AJ748"/>
      <c r="AL748"/>
      <c r="AR748"/>
      <c r="AS748"/>
      <c r="AT748"/>
      <c r="AU748"/>
      <c r="AV748"/>
      <c r="AW748"/>
      <c r="AX748"/>
      <c r="BC748"/>
      <c r="BE748"/>
    </row>
    <row r="749" spans="32:57" x14ac:dyDescent="0.25">
      <c r="AF749"/>
      <c r="AJ749"/>
      <c r="AL749"/>
      <c r="AR749"/>
      <c r="AS749"/>
      <c r="AT749"/>
      <c r="AU749"/>
      <c r="AV749"/>
      <c r="AW749"/>
      <c r="AX749"/>
      <c r="BC749"/>
      <c r="BE749"/>
    </row>
    <row r="750" spans="32:57" x14ac:dyDescent="0.25">
      <c r="AF750"/>
      <c r="AJ750"/>
      <c r="AL750"/>
      <c r="AR750"/>
      <c r="AS750"/>
      <c r="AT750"/>
      <c r="AU750"/>
      <c r="AV750"/>
      <c r="AW750"/>
      <c r="AX750"/>
      <c r="BC750"/>
      <c r="BE750"/>
    </row>
    <row r="751" spans="32:57" x14ac:dyDescent="0.25">
      <c r="AF751"/>
      <c r="AJ751"/>
      <c r="AL751"/>
      <c r="AR751"/>
      <c r="AS751"/>
      <c r="AT751"/>
      <c r="AU751"/>
      <c r="AV751"/>
      <c r="AW751"/>
      <c r="AX751"/>
      <c r="BC751"/>
      <c r="BE751"/>
    </row>
    <row r="752" spans="32:57" x14ac:dyDescent="0.25">
      <c r="AF752"/>
      <c r="AJ752"/>
      <c r="AL752"/>
      <c r="AR752"/>
      <c r="AS752"/>
      <c r="AT752"/>
      <c r="AU752"/>
      <c r="AV752"/>
      <c r="AW752"/>
      <c r="AX752"/>
      <c r="BC752"/>
      <c r="BE752"/>
    </row>
    <row r="753" spans="32:57" x14ac:dyDescent="0.25">
      <c r="AF753"/>
      <c r="AJ753"/>
      <c r="AL753"/>
      <c r="AR753"/>
      <c r="AS753"/>
      <c r="AT753"/>
      <c r="AU753"/>
      <c r="AV753"/>
      <c r="AW753"/>
      <c r="AX753"/>
      <c r="BC753"/>
      <c r="BE753"/>
    </row>
    <row r="754" spans="32:57" x14ac:dyDescent="0.25">
      <c r="AF754"/>
      <c r="AJ754"/>
      <c r="AL754"/>
      <c r="AR754"/>
      <c r="AS754"/>
      <c r="AT754"/>
      <c r="AU754"/>
      <c r="AV754"/>
      <c r="AW754"/>
      <c r="AX754"/>
      <c r="BC754"/>
      <c r="BE754"/>
    </row>
    <row r="755" spans="32:57" x14ac:dyDescent="0.25">
      <c r="AF755"/>
      <c r="AJ755"/>
      <c r="AL755"/>
      <c r="AR755"/>
      <c r="AS755"/>
      <c r="AT755"/>
      <c r="AU755"/>
      <c r="AV755"/>
      <c r="AW755"/>
      <c r="AX755"/>
      <c r="BC755"/>
      <c r="BE755"/>
    </row>
    <row r="756" spans="32:57" x14ac:dyDescent="0.25">
      <c r="AF756"/>
      <c r="AJ756"/>
      <c r="AL756"/>
      <c r="AR756"/>
      <c r="AS756"/>
      <c r="AT756"/>
      <c r="AU756"/>
      <c r="AV756"/>
      <c r="AW756"/>
      <c r="AX756"/>
      <c r="BC756"/>
      <c r="BE756"/>
    </row>
    <row r="757" spans="32:57" x14ac:dyDescent="0.25">
      <c r="AF757"/>
      <c r="AJ757"/>
      <c r="AL757"/>
      <c r="AR757"/>
      <c r="AS757"/>
      <c r="AT757"/>
      <c r="AU757"/>
      <c r="AV757"/>
      <c r="AW757"/>
      <c r="AX757"/>
      <c r="BC757"/>
      <c r="BE757"/>
    </row>
    <row r="758" spans="32:57" x14ac:dyDescent="0.25">
      <c r="AF758"/>
      <c r="AJ758"/>
      <c r="AL758"/>
      <c r="AR758"/>
      <c r="AS758"/>
      <c r="AT758"/>
      <c r="AU758"/>
      <c r="AV758"/>
      <c r="AW758"/>
      <c r="AX758"/>
      <c r="BC758"/>
      <c r="BE758"/>
    </row>
    <row r="759" spans="32:57" x14ac:dyDescent="0.25">
      <c r="AF759"/>
      <c r="AJ759"/>
      <c r="AL759"/>
      <c r="AR759"/>
      <c r="AS759"/>
      <c r="AT759"/>
      <c r="AU759"/>
      <c r="AV759"/>
      <c r="AW759"/>
      <c r="AX759"/>
      <c r="BC759"/>
      <c r="BE759"/>
    </row>
    <row r="760" spans="32:57" x14ac:dyDescent="0.25">
      <c r="AF760"/>
      <c r="AJ760"/>
      <c r="AL760"/>
      <c r="AR760"/>
      <c r="AS760"/>
      <c r="AT760"/>
      <c r="AU760"/>
      <c r="AV760"/>
      <c r="AW760"/>
      <c r="AX760"/>
      <c r="BC760"/>
      <c r="BE760"/>
    </row>
    <row r="761" spans="32:57" x14ac:dyDescent="0.25">
      <c r="AF761"/>
      <c r="AJ761"/>
      <c r="AL761"/>
      <c r="AR761"/>
      <c r="AS761"/>
      <c r="AT761"/>
      <c r="AU761"/>
      <c r="AV761"/>
      <c r="AW761"/>
      <c r="AX761"/>
      <c r="BC761"/>
      <c r="BE761"/>
    </row>
    <row r="762" spans="32:57" x14ac:dyDescent="0.25">
      <c r="AF762"/>
      <c r="AJ762"/>
      <c r="AL762"/>
      <c r="AR762"/>
      <c r="AS762"/>
      <c r="AT762"/>
      <c r="AU762"/>
      <c r="AV762"/>
      <c r="AW762"/>
      <c r="AX762"/>
      <c r="BC762"/>
      <c r="BE762"/>
    </row>
    <row r="763" spans="32:57" x14ac:dyDescent="0.25">
      <c r="AF763"/>
      <c r="AJ763"/>
      <c r="AL763"/>
      <c r="AR763"/>
      <c r="AS763"/>
      <c r="AT763"/>
      <c r="AU763"/>
      <c r="AV763"/>
      <c r="AW763"/>
      <c r="AX763"/>
      <c r="BC763"/>
      <c r="BE763"/>
    </row>
    <row r="764" spans="32:57" x14ac:dyDescent="0.25">
      <c r="AF764"/>
      <c r="AJ764"/>
      <c r="AL764"/>
      <c r="AR764"/>
      <c r="AS764"/>
      <c r="AT764"/>
      <c r="AU764"/>
      <c r="AV764"/>
      <c r="AW764"/>
      <c r="AX764"/>
      <c r="BC764"/>
      <c r="BE764"/>
    </row>
    <row r="765" spans="32:57" x14ac:dyDescent="0.25">
      <c r="AF765"/>
      <c r="AJ765"/>
      <c r="AL765"/>
      <c r="AR765"/>
      <c r="AS765"/>
      <c r="AT765"/>
      <c r="AU765"/>
      <c r="AV765"/>
      <c r="AW765"/>
      <c r="AX765"/>
      <c r="BC765"/>
      <c r="BE765"/>
    </row>
    <row r="766" spans="32:57" x14ac:dyDescent="0.25">
      <c r="AF766"/>
      <c r="AJ766"/>
      <c r="AL766"/>
      <c r="AR766"/>
      <c r="AS766"/>
      <c r="AT766"/>
      <c r="AU766"/>
      <c r="AV766"/>
      <c r="AW766"/>
      <c r="AX766"/>
      <c r="BC766"/>
      <c r="BE766"/>
    </row>
  </sheetData>
  <customSheetViews>
    <customSheetView guid="{7B74506E-53C7-4FA3-A3E7-A87F4E1359DE}" topLeftCell="A525">
      <selection activeCell="H542" sqref="H542"/>
      <rowBreaks count="1" manualBreakCount="1">
        <brk id="26" max="16383" man="1"/>
      </rowBreaks>
      <pageMargins left="0.7" right="0.7" top="0.75" bottom="0.75" header="0.3" footer="0.3"/>
      <pageSetup paperSize="9" scale="31" orientation="landscape" verticalDpi="0" r:id="rId1"/>
    </customSheetView>
  </customSheetViews>
  <mergeCells count="5">
    <mergeCell ref="F1:F2"/>
    <mergeCell ref="E1:E2"/>
    <mergeCell ref="A1:A2"/>
    <mergeCell ref="B1:B2"/>
    <mergeCell ref="C1:C2"/>
  </mergeCells>
  <pageMargins left="0.25" right="0.25" top="0.75" bottom="0.75" header="0.3" footer="0.3"/>
  <pageSetup paperSize="9" scale="10" orientation="portrait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склад</vt:lpstr>
      <vt:lpstr>склад!Область_печати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2013-03-11T04:49:23Z</cp:lastPrinted>
  <dcterms:created xsi:type="dcterms:W3CDTF">2012-08-09T05:12:49Z</dcterms:created>
  <dcterms:modified xsi:type="dcterms:W3CDTF">2013-03-20T07:01:48Z</dcterms:modified>
</cp:coreProperties>
</file>