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6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<sst xmlns="http://schemas.openxmlformats.org/spreadsheetml/2006/main" count="11" uniqueCount="11">
  <si>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Date</t>
  </si>
  <si>
    <t>Среднее хронолгическое</t>
  </si>
  <si>
    <t>Интервалов</t>
  </si>
  <si>
    <t>Края</t>
  </si>
  <si>
    <r>
      <t xml:space="preserve">D </t>
    </r>
    <r>
      <rPr>
        <b/>
        <sz val="10"/>
        <rFont val="Arial Cyr"/>
        <family val="0"/>
      </rPr>
      <t>t</t>
    </r>
  </si>
  <si>
    <r>
      <t xml:space="preserve">D </t>
    </r>
    <r>
      <rPr>
        <b/>
        <sz val="10"/>
        <rFont val="Arial Cyr"/>
        <family val="0"/>
      </rPr>
      <t>x</t>
    </r>
  </si>
  <si>
    <r>
      <t xml:space="preserve">D </t>
    </r>
    <r>
      <rPr>
        <b/>
        <sz val="10"/>
        <rFont val="Arial Cyr"/>
        <family val="0"/>
      </rPr>
      <t>S</t>
    </r>
  </si>
  <si>
    <t>с</t>
  </si>
  <si>
    <t>по</t>
  </si>
  <si>
    <t>X</t>
  </si>
  <si>
    <t>Строка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</si>
</sst>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dd/mm"/>
    <numFmt numFmtId="182" formatCode="mm/yyyy"/>
    <numFmt numFmtId="183" formatCode="m/d/yyyy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name val="Symbol"/>
      <family val="1"/>
    </font>
    <font>
      <sz val="10"/>
      <color indexed="18"/>
      <name val="Arial CYR"/>
      <family val="0"/>
    </font>
    <font>
      <sz val="9"/>
      <color indexed="18"/>
      <name val="Arial CYR"/>
      <family val="0"/>
    </font>
    <font>
      <sz val="10"/>
      <color indexed="8"/>
      <name val="Arial Cyr"/>
      <family val="0"/>
    </font>
    <font>
      <sz val="8"/>
      <color indexed="8"/>
      <name val="Times New Roman Cyr"/>
      <family val="0"/>
    </font>
    <font>
      <sz val="10"/>
      <color indexed="18"/>
      <name val="Arial Cy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62"/>
      <name val="Arial Cyr"/>
      <family val="0"/>
    </font>
    <font>
      <sz val="11"/>
      <color indexed="9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3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44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2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strRef>
              <c:f>Sheet1!$F$36:$F$37</c:f>
              <c:strCache/>
            </c:strRef>
          </c:xVal>
          <c:yVal>
            <c:numRef>
              <c:f>Sheet1!$G$36:$G$37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strRef>
              <c:f>Sheet1!$F$33:$F$34</c:f>
              <c:strCache/>
            </c:strRef>
          </c:xVal>
          <c:yVal>
            <c:numRef>
              <c:f>Sheet1!$G$33:$G$34</c:f>
              <c:numCache/>
            </c:numRef>
          </c:yVal>
          <c:smooth val="0"/>
        </c:ser>
        <c:ser>
          <c:idx val="0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Sheet1!$F$30:$F$31</c:f>
              <c:strCache/>
            </c:strRef>
          </c:xVal>
          <c:yVal>
            <c:numRef>
              <c:f>Sheet1!$G$30:$G$31</c:f>
              <c:numCache/>
            </c:numRef>
          </c:yVal>
          <c:smooth val="0"/>
        </c:ser>
        <c:ser>
          <c:idx val="3"/>
          <c:order val="3"/>
          <c:tx>
            <c:strRef>
              <c:f>Sheet1!$C$2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Sheet1!$B$3:$B$81</c:f>
              <c:strCache/>
            </c:strRef>
          </c:xVal>
          <c:yVal>
            <c:numRef>
              <c:f>Sheet1!$C$3:$C$81</c:f>
              <c:numCache/>
            </c:numRef>
          </c:yVal>
          <c:smooth val="0"/>
        </c:ser>
        <c:axId val="42134257"/>
        <c:axId val="43663994"/>
      </c:scatterChart>
      <c:valAx>
        <c:axId val="42134257"/>
        <c:scaling>
          <c:orientation val="minMax"/>
          <c:max val="38200"/>
          <c:min val="3652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/d/yyyy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63994"/>
        <c:crosses val="autoZero"/>
        <c:crossBetween val="midCat"/>
        <c:dispUnits/>
        <c:majorUnit val="365.25"/>
        <c:minorUnit val="91.5"/>
      </c:valAx>
      <c:valAx>
        <c:axId val="43663994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34257"/>
        <c:crossesAt val="36528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8</xdr:row>
      <xdr:rowOff>104775</xdr:rowOff>
    </xdr:from>
    <xdr:to>
      <xdr:col>13</xdr:col>
      <xdr:colOff>457200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571750" y="1400175"/>
        <a:ext cx="6867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4</xdr:row>
      <xdr:rowOff>114300</xdr:rowOff>
    </xdr:from>
    <xdr:to>
      <xdr:col>7</xdr:col>
      <xdr:colOff>647700</xdr:colOff>
      <xdr:row>7</xdr:row>
      <xdr:rowOff>114300</xdr:rowOff>
    </xdr:to>
    <xdr:sp>
      <xdr:nvSpPr>
        <xdr:cNvPr id="2" name="Rounded Rectangular Callout 1"/>
        <xdr:cNvSpPr>
          <a:spLocks/>
        </xdr:cNvSpPr>
      </xdr:nvSpPr>
      <xdr:spPr>
        <a:xfrm>
          <a:off x="4448175" y="762000"/>
          <a:ext cx="1000125" cy="485775"/>
        </a:xfrm>
        <a:prstGeom prst="wedgeRoundRectCallout">
          <a:avLst>
            <a:gd name="adj1" fmla="val -84472"/>
            <a:gd name="adj2" fmla="val -6867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Через формулы</a:t>
          </a:r>
        </a:p>
      </xdr:txBody>
    </xdr:sp>
    <xdr:clientData/>
  </xdr:twoCellAnchor>
  <xdr:twoCellAnchor>
    <xdr:from>
      <xdr:col>3</xdr:col>
      <xdr:colOff>85725</xdr:colOff>
      <xdr:row>4</xdr:row>
      <xdr:rowOff>57150</xdr:rowOff>
    </xdr:from>
    <xdr:to>
      <xdr:col>4</xdr:col>
      <xdr:colOff>409575</xdr:colOff>
      <xdr:row>6</xdr:row>
      <xdr:rowOff>19050</xdr:rowOff>
    </xdr:to>
    <xdr:sp>
      <xdr:nvSpPr>
        <xdr:cNvPr id="3" name="Rounded Rectangular Callout 3"/>
        <xdr:cNvSpPr>
          <a:spLocks/>
        </xdr:cNvSpPr>
      </xdr:nvSpPr>
      <xdr:spPr>
        <a:xfrm>
          <a:off x="2076450" y="704850"/>
          <a:ext cx="1009650" cy="285750"/>
        </a:xfrm>
        <a:prstGeom prst="wedgeRoundRectCallout">
          <a:avLst>
            <a:gd name="adj1" fmla="val 79990"/>
            <a:gd name="adj2" fmla="val 48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Через </a:t>
          </a:r>
          <a:r>
            <a:rPr lang="en-US" cap="none" sz="1100" b="0" i="0" u="none" baseline="0">
              <a:solidFill>
                <a:srgbClr val="FFFFFF"/>
              </a:solidFill>
            </a:rPr>
            <a:t>UDF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M37"/>
  <sheetViews>
    <sheetView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M3" sqref="M3:M4"/>
    </sheetView>
  </sheetViews>
  <sheetFormatPr defaultColWidth="9.00390625" defaultRowHeight="12.75"/>
  <cols>
    <col min="2" max="2" width="10.125" style="11" customWidth="1"/>
    <col min="3" max="3" width="7.00390625" style="11" customWidth="1"/>
    <col min="6" max="6" width="9.875" style="0" customWidth="1"/>
    <col min="10" max="10" width="9.875" style="0" customWidth="1"/>
  </cols>
  <sheetData>
    <row r="2" spans="2:13" ht="12.75">
      <c r="B2" s="2" t="s">
        <v>0</v>
      </c>
      <c r="C2" s="2" t="s">
        <v>9</v>
      </c>
      <c r="E2" s="8" t="s">
        <v>1</v>
      </c>
      <c r="H2" t="s">
        <v>10</v>
      </c>
      <c r="I2" t="s">
        <v>2</v>
      </c>
      <c r="J2" t="s">
        <v>3</v>
      </c>
      <c r="K2" s="5" t="s">
        <v>4</v>
      </c>
      <c r="L2" s="5" t="s">
        <v>5</v>
      </c>
      <c r="M2" s="5" t="s">
        <v>6</v>
      </c>
    </row>
    <row r="3" spans="2:13" ht="12.75">
      <c r="B3" s="10">
        <v>36738</v>
      </c>
      <c r="C3" s="12">
        <v>4.333333333333333</v>
      </c>
      <c r="E3" t="s">
        <v>7</v>
      </c>
      <c r="F3" s="9">
        <v>37797</v>
      </c>
      <c r="H3" s="3">
        <f>MATCH(F3,$B:$B,1)</f>
        <v>22</v>
      </c>
      <c r="I3" s="4">
        <f>H4-H3+IF(INDEX($B:$B,H4)=F4,0,1)</f>
        <v>1</v>
      </c>
      <c r="J3" s="9">
        <f>INDEX($B:$B,H3)</f>
        <v>37535</v>
      </c>
      <c r="K3" s="3">
        <f>F3-J3</f>
        <v>262</v>
      </c>
      <c r="L3" s="3">
        <f>K3*(INDEX($C:$C,H3+1)-INDEX($C:$C,H3))/(INDEX($B:$B,H3+1)-INDEX($B:$B,H3))</f>
        <v>0.15696040409843873</v>
      </c>
      <c r="M3" s="3">
        <f ca="1">(F3-J3)*(INDEX($C:$C,H3)+TREND(OFFSET($C$1,H3-1,0,2,1),OFFSET($B$1,H3-1,0,2,1),F3))/2</f>
        <v>2849.070146270229</v>
      </c>
    </row>
    <row r="4" spans="2:13" ht="12.75">
      <c r="B4" s="10">
        <v>36771</v>
      </c>
      <c r="C4" s="12">
        <v>8.090909090909092</v>
      </c>
      <c r="E4" t="s">
        <v>8</v>
      </c>
      <c r="F4" s="9">
        <v>37858</v>
      </c>
      <c r="H4" s="3">
        <f>MATCH(F4,$B:$B,1)</f>
        <v>22</v>
      </c>
      <c r="I4" s="3"/>
      <c r="J4" s="9">
        <f>INDEX($B:$B,H3+I3)</f>
        <v>37889</v>
      </c>
      <c r="K4" s="3">
        <f>J4-F4</f>
        <v>31</v>
      </c>
      <c r="L4" s="3">
        <f>K4*(INDEX($C:$C,H3+I3)-INDEX($C:$C,H3+I3-1))/(INDEX($B:$B,H3+I3)-INDEX($B:$B,H3+I3-1))</f>
        <v>0.018571650866609165</v>
      </c>
      <c r="M4" s="3">
        <f ca="1">(J4-F4)*(INDEX($C:$C,H3+I3)+TREND(OFFSET($C$1,H3+I3-2,0,2,1),OFFSET($B$1,H3+I3-2,0,2,1),F4))/2</f>
        <v>340.9573371516805</v>
      </c>
    </row>
    <row r="5" spans="2:10" ht="12.75">
      <c r="B5" s="10">
        <v>36802</v>
      </c>
      <c r="C5" s="12">
        <v>9.03225806451613</v>
      </c>
      <c r="F5" s="6">
        <f ca="1">(SUMPRODUCT((OFFSET($C$2,H3-1,,I3)+OFFSET($C$2,H3-2,,I3))*(OFFSET($B$2,H3-1,,I3)-OFFSET($B$2,H3-2,,I3)))/2-M3-M4)/(F4-F3)</f>
        <v>10.97106584554247</v>
      </c>
      <c r="J5" s="6">
        <f ca="1">SUMPRODUCT((OFFSET($C$2,H3-1,,I3)+OFFSET($C$2,H3-2,,I3))*(OFFSET($B$2,H3-1,,I3)-OFFSET($B$2,H3-2,,I3)))/2/(J4-J3)</f>
        <v>10.901871468926554</v>
      </c>
    </row>
    <row r="6" spans="2:6" ht="12.75">
      <c r="B6" s="10">
        <v>36832</v>
      </c>
      <c r="C6" s="12">
        <v>9.166666666666666</v>
      </c>
      <c r="F6" s="7"/>
    </row>
    <row r="7" spans="2:6" ht="12.75">
      <c r="B7" s="10">
        <v>36862</v>
      </c>
      <c r="C7" s="12">
        <v>11.5</v>
      </c>
      <c r="F7" s="13">
        <f>AvgChron(C3:C28,B3:B28,F3,F4)</f>
        <v>10.97106584554247</v>
      </c>
    </row>
    <row r="8" spans="2:3" ht="12.75">
      <c r="B8" s="10">
        <v>36892</v>
      </c>
      <c r="C8" s="12">
        <v>10.933333333333334</v>
      </c>
    </row>
    <row r="9" spans="2:3" ht="12.75">
      <c r="B9" s="10">
        <v>36923</v>
      </c>
      <c r="C9" s="12">
        <v>10.612903225806452</v>
      </c>
    </row>
    <row r="10" spans="2:3" ht="12.75">
      <c r="B10" s="10">
        <v>36945</v>
      </c>
      <c r="C10" s="12">
        <v>6.454545454545454</v>
      </c>
    </row>
    <row r="11" spans="2:3" ht="12.75">
      <c r="B11" s="10">
        <v>37010</v>
      </c>
      <c r="C11" s="12">
        <v>8.992307692307692</v>
      </c>
    </row>
    <row r="12" spans="2:3" ht="12.75">
      <c r="B12" s="10">
        <v>37042</v>
      </c>
      <c r="C12" s="12">
        <v>9.515625</v>
      </c>
    </row>
    <row r="13" spans="2:3" ht="12.75">
      <c r="B13" s="10">
        <v>37124</v>
      </c>
      <c r="C13" s="12">
        <v>7.620731707317069</v>
      </c>
    </row>
    <row r="14" spans="2:3" ht="12.75">
      <c r="B14" s="10">
        <v>37153</v>
      </c>
      <c r="C14" s="12">
        <v>7.889655172413799</v>
      </c>
    </row>
    <row r="15" spans="2:3" ht="12.75">
      <c r="B15" s="10">
        <v>37203</v>
      </c>
      <c r="C15" s="12">
        <v>9.62</v>
      </c>
    </row>
    <row r="16" spans="2:3" ht="12.75">
      <c r="B16" s="10">
        <v>37290</v>
      </c>
      <c r="C16" s="12">
        <v>10.590804597701156</v>
      </c>
    </row>
    <row r="17" spans="2:3" ht="12.75">
      <c r="B17" s="10">
        <v>37321</v>
      </c>
      <c r="C17" s="12">
        <v>11.34838709677417</v>
      </c>
    </row>
    <row r="18" spans="2:3" ht="12.75">
      <c r="B18" s="10">
        <v>37353</v>
      </c>
      <c r="C18" s="12">
        <v>9.346875000000011</v>
      </c>
    </row>
    <row r="19" spans="2:3" ht="12.75">
      <c r="B19" s="10">
        <v>37448</v>
      </c>
      <c r="C19" s="12">
        <v>8.582105263157887</v>
      </c>
    </row>
    <row r="20" spans="2:3" ht="12.75">
      <c r="B20" s="10">
        <v>37472</v>
      </c>
      <c r="C20" s="12">
        <v>7.383333333333364</v>
      </c>
    </row>
    <row r="21" spans="2:3" ht="12.75">
      <c r="B21" s="10">
        <v>37511</v>
      </c>
      <c r="C21" s="12">
        <v>8.207692307692309</v>
      </c>
    </row>
    <row r="22" spans="2:3" ht="12.75">
      <c r="B22" s="10">
        <v>37535</v>
      </c>
      <c r="C22" s="12">
        <v>10.795833333333334</v>
      </c>
    </row>
    <row r="23" spans="2:3" ht="12.75">
      <c r="B23" s="10">
        <v>37889</v>
      </c>
      <c r="C23" s="12">
        <v>11.007909604519774</v>
      </c>
    </row>
    <row r="24" spans="2:3" ht="12.75">
      <c r="B24" s="10">
        <v>37977</v>
      </c>
      <c r="C24" s="12">
        <v>10.482954545454545</v>
      </c>
    </row>
    <row r="25" spans="2:3" ht="12.75">
      <c r="B25" s="10">
        <v>37993</v>
      </c>
      <c r="C25" s="12">
        <v>11.325</v>
      </c>
    </row>
    <row r="26" spans="2:3" ht="12.75">
      <c r="B26" s="10">
        <v>38071</v>
      </c>
      <c r="C26" s="12">
        <v>11.082051282051289</v>
      </c>
    </row>
    <row r="27" spans="2:3" ht="12.75">
      <c r="B27" s="10">
        <v>38085</v>
      </c>
      <c r="C27" s="12">
        <v>9.528571428571402</v>
      </c>
    </row>
    <row r="28" spans="2:3" ht="12.75">
      <c r="B28" s="10">
        <v>38113</v>
      </c>
      <c r="C28" s="12">
        <v>9.446428571428571</v>
      </c>
    </row>
    <row r="30" spans="6:7" ht="12.75">
      <c r="F30" s="1">
        <f>F3</f>
        <v>37797</v>
      </c>
      <c r="G30">
        <v>0</v>
      </c>
    </row>
    <row r="31" spans="6:7" ht="12.75">
      <c r="F31" s="1">
        <f>F30</f>
        <v>37797</v>
      </c>
      <c r="G31">
        <v>99</v>
      </c>
    </row>
    <row r="33" spans="6:7" ht="12.75">
      <c r="F33" s="1">
        <f>F4</f>
        <v>37858</v>
      </c>
      <c r="G33">
        <v>0</v>
      </c>
    </row>
    <row r="34" spans="6:7" ht="12.75">
      <c r="F34" s="1">
        <f>F33</f>
        <v>37858</v>
      </c>
      <c r="G34">
        <v>99</v>
      </c>
    </row>
    <row r="36" spans="6:7" ht="12.75">
      <c r="F36" s="1">
        <f>B3-300</f>
        <v>36438</v>
      </c>
      <c r="G36" s="14">
        <f>F5</f>
        <v>10.97106584554247</v>
      </c>
    </row>
    <row r="37" spans="6:7" ht="12.75">
      <c r="F37" s="1">
        <f>B28+300</f>
        <v>38413</v>
      </c>
      <c r="G37" s="14">
        <f>G36</f>
        <v>10.97106584554247</v>
      </c>
    </row>
  </sheetData>
  <sheetProtection/>
  <printOptions/>
  <pageMargins left="0.75" right="0.75" top="1" bottom="1" header="0.5" footer="0.5"/>
  <pageSetup horizontalDpi="120" verticalDpi="12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Расход электро-энергии</dc:title>
  <dc:subject/>
  <dc:creator>A.Selivanov</dc:creator>
  <cp:keywords/>
  <dc:description/>
  <cp:lastModifiedBy>Selivanov</cp:lastModifiedBy>
  <cp:lastPrinted>2004-10-14T07:54:43Z</cp:lastPrinted>
  <dcterms:created xsi:type="dcterms:W3CDTF">2001-02-01T14:15:07Z</dcterms:created>
  <dcterms:modified xsi:type="dcterms:W3CDTF">2013-03-19T09:38:54Z</dcterms:modified>
  <cp:category/>
  <cp:version/>
  <cp:contentType/>
  <cp:contentStatus/>
</cp:coreProperties>
</file>