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20" windowWidth="15915" windowHeight="7620"/>
  </bookViews>
  <sheets>
    <sheet name="Со спидометром" sheetId="1" r:id="rId1"/>
    <sheet name="Лист2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10" i="1" l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11" i="1"/>
  <c r="M245" i="1" l="1"/>
  <c r="I245" i="1"/>
  <c r="E245" i="1"/>
  <c r="D245" i="1"/>
  <c r="C245" i="1"/>
  <c r="A245" i="1"/>
  <c r="P242" i="1"/>
  <c r="P241" i="1"/>
  <c r="P240" i="1"/>
  <c r="P239" i="1"/>
  <c r="J239" i="1"/>
  <c r="C239" i="1"/>
  <c r="F239" i="1" s="1"/>
  <c r="P238" i="1"/>
  <c r="J238" i="1"/>
  <c r="C238" i="1"/>
  <c r="F238" i="1" s="1"/>
  <c r="P237" i="1"/>
  <c r="J237" i="1"/>
  <c r="C237" i="1"/>
  <c r="F237" i="1" s="1"/>
  <c r="G237" i="1" s="1"/>
  <c r="P236" i="1"/>
  <c r="J236" i="1"/>
  <c r="C236" i="1"/>
  <c r="F236" i="1" s="1"/>
  <c r="P235" i="1"/>
  <c r="J235" i="1"/>
  <c r="C235" i="1"/>
  <c r="F235" i="1" s="1"/>
  <c r="G235" i="1" s="1"/>
  <c r="P234" i="1"/>
  <c r="J234" i="1"/>
  <c r="C234" i="1"/>
  <c r="F234" i="1" s="1"/>
  <c r="P233" i="1"/>
  <c r="J233" i="1"/>
  <c r="C233" i="1"/>
  <c r="F233" i="1" s="1"/>
  <c r="G233" i="1" s="1"/>
  <c r="P232" i="1"/>
  <c r="J232" i="1"/>
  <c r="C232" i="1"/>
  <c r="F232" i="1" s="1"/>
  <c r="P231" i="1"/>
  <c r="J231" i="1"/>
  <c r="C231" i="1"/>
  <c r="F231" i="1" s="1"/>
  <c r="G231" i="1" s="1"/>
  <c r="P230" i="1"/>
  <c r="J230" i="1"/>
  <c r="C230" i="1"/>
  <c r="F230" i="1" s="1"/>
  <c r="P229" i="1"/>
  <c r="J229" i="1"/>
  <c r="C229" i="1"/>
  <c r="F229" i="1" s="1"/>
  <c r="G229" i="1" s="1"/>
  <c r="P228" i="1"/>
  <c r="J228" i="1"/>
  <c r="C228" i="1"/>
  <c r="F228" i="1" s="1"/>
  <c r="P227" i="1"/>
  <c r="J227" i="1"/>
  <c r="C227" i="1"/>
  <c r="F227" i="1" s="1"/>
  <c r="G227" i="1" s="1"/>
  <c r="P226" i="1"/>
  <c r="C226" i="1"/>
  <c r="F226" i="1" s="1"/>
  <c r="N226" i="1" s="1"/>
  <c r="J225" i="1"/>
  <c r="C225" i="1"/>
  <c r="F225" i="1" s="1"/>
  <c r="G225" i="1" s="1"/>
  <c r="P224" i="1"/>
  <c r="J224" i="1"/>
  <c r="C224" i="1"/>
  <c r="F224" i="1" s="1"/>
  <c r="P223" i="1"/>
  <c r="C223" i="1"/>
  <c r="F223" i="1" s="1"/>
  <c r="P222" i="1"/>
  <c r="J222" i="1"/>
  <c r="C222" i="1"/>
  <c r="F222" i="1" s="1"/>
  <c r="G222" i="1" s="1"/>
  <c r="P221" i="1"/>
  <c r="C221" i="1"/>
  <c r="F221" i="1" s="1"/>
  <c r="B221" i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P220" i="1"/>
  <c r="J220" i="1"/>
  <c r="F220" i="1"/>
  <c r="G220" i="1" s="1"/>
  <c r="M208" i="1"/>
  <c r="I208" i="1"/>
  <c r="E208" i="1"/>
  <c r="D208" i="1"/>
  <c r="C208" i="1"/>
  <c r="A208" i="1"/>
  <c r="P205" i="1"/>
  <c r="P204" i="1"/>
  <c r="P203" i="1"/>
  <c r="P202" i="1"/>
  <c r="J202" i="1"/>
  <c r="C202" i="1"/>
  <c r="F202" i="1" s="1"/>
  <c r="P201" i="1"/>
  <c r="J201" i="1"/>
  <c r="C201" i="1"/>
  <c r="F201" i="1" s="1"/>
  <c r="N201" i="1" s="1"/>
  <c r="P200" i="1"/>
  <c r="J200" i="1"/>
  <c r="C200" i="1"/>
  <c r="F200" i="1" s="1"/>
  <c r="P199" i="1"/>
  <c r="J199" i="1"/>
  <c r="C199" i="1"/>
  <c r="F199" i="1" s="1"/>
  <c r="N199" i="1" s="1"/>
  <c r="P198" i="1"/>
  <c r="J198" i="1"/>
  <c r="C198" i="1"/>
  <c r="F198" i="1" s="1"/>
  <c r="P197" i="1"/>
  <c r="J197" i="1"/>
  <c r="C197" i="1"/>
  <c r="F197" i="1" s="1"/>
  <c r="N197" i="1" s="1"/>
  <c r="P196" i="1"/>
  <c r="J196" i="1"/>
  <c r="C196" i="1"/>
  <c r="F196" i="1" s="1"/>
  <c r="P195" i="1"/>
  <c r="J195" i="1"/>
  <c r="C195" i="1"/>
  <c r="F195" i="1" s="1"/>
  <c r="N195" i="1" s="1"/>
  <c r="P194" i="1"/>
  <c r="J194" i="1"/>
  <c r="C194" i="1"/>
  <c r="F194" i="1" s="1"/>
  <c r="P193" i="1"/>
  <c r="J193" i="1"/>
  <c r="C193" i="1"/>
  <c r="F193" i="1" s="1"/>
  <c r="N193" i="1" s="1"/>
  <c r="P192" i="1"/>
  <c r="J192" i="1"/>
  <c r="C192" i="1"/>
  <c r="F192" i="1" s="1"/>
  <c r="P191" i="1"/>
  <c r="J191" i="1"/>
  <c r="F191" i="1"/>
  <c r="N191" i="1" s="1"/>
  <c r="C191" i="1"/>
  <c r="P190" i="1"/>
  <c r="J190" i="1"/>
  <c r="C190" i="1"/>
  <c r="F190" i="1" s="1"/>
  <c r="P189" i="1"/>
  <c r="F189" i="1"/>
  <c r="G189" i="1" s="1"/>
  <c r="C189" i="1"/>
  <c r="J188" i="1"/>
  <c r="C188" i="1"/>
  <c r="F188" i="1" s="1"/>
  <c r="N188" i="1" s="1"/>
  <c r="P187" i="1"/>
  <c r="N187" i="1"/>
  <c r="J187" i="1"/>
  <c r="G187" i="1"/>
  <c r="C187" i="1"/>
  <c r="F187" i="1" s="1"/>
  <c r="P186" i="1"/>
  <c r="C186" i="1"/>
  <c r="F186" i="1" s="1"/>
  <c r="P185" i="1"/>
  <c r="J185" i="1"/>
  <c r="C185" i="1"/>
  <c r="F185" i="1" s="1"/>
  <c r="N185" i="1" s="1"/>
  <c r="P184" i="1"/>
  <c r="J184" i="1"/>
  <c r="C184" i="1"/>
  <c r="F184" i="1" s="1"/>
  <c r="B184" i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P183" i="1"/>
  <c r="J183" i="1"/>
  <c r="F183" i="1"/>
  <c r="G183" i="1" s="1"/>
  <c r="F168" i="1"/>
  <c r="G168" i="1" s="1"/>
  <c r="J168" i="1"/>
  <c r="F167" i="1"/>
  <c r="G167" i="1" s="1"/>
  <c r="J167" i="1"/>
  <c r="N149" i="1"/>
  <c r="N150" i="1"/>
  <c r="N167" i="1"/>
  <c r="N168" i="1"/>
  <c r="J149" i="1"/>
  <c r="J150" i="1"/>
  <c r="J151" i="1"/>
  <c r="J152" i="1"/>
  <c r="J153" i="1"/>
  <c r="J154" i="1"/>
  <c r="J155" i="1"/>
  <c r="J156" i="1"/>
  <c r="H150" i="1"/>
  <c r="H151" i="1"/>
  <c r="F150" i="1"/>
  <c r="G150" i="1" s="1"/>
  <c r="C147" i="1"/>
  <c r="C148" i="1"/>
  <c r="C149" i="1"/>
  <c r="C150" i="1"/>
  <c r="C151" i="1"/>
  <c r="F151" i="1" s="1"/>
  <c r="G151" i="1" s="1"/>
  <c r="C152" i="1"/>
  <c r="C153" i="1"/>
  <c r="C154" i="1"/>
  <c r="F154" i="1" s="1"/>
  <c r="N154" i="1" s="1"/>
  <c r="C155" i="1"/>
  <c r="C156" i="1"/>
  <c r="C157" i="1"/>
  <c r="C158" i="1"/>
  <c r="C159" i="1"/>
  <c r="C160" i="1"/>
  <c r="C161" i="1"/>
  <c r="C162" i="1"/>
  <c r="F162" i="1" s="1"/>
  <c r="N162" i="1" s="1"/>
  <c r="C163" i="1"/>
  <c r="C164" i="1"/>
  <c r="F164" i="1" s="1"/>
  <c r="N164" i="1" s="1"/>
  <c r="C165" i="1"/>
  <c r="C166" i="1"/>
  <c r="C167" i="1"/>
  <c r="C168" i="1"/>
  <c r="B149" i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I170" i="1"/>
  <c r="E170" i="1"/>
  <c r="D170" i="1"/>
  <c r="C170" i="1"/>
  <c r="A170" i="1"/>
  <c r="P167" i="1"/>
  <c r="P166" i="1"/>
  <c r="J166" i="1"/>
  <c r="F166" i="1"/>
  <c r="N166" i="1" s="1"/>
  <c r="P165" i="1"/>
  <c r="J165" i="1"/>
  <c r="F165" i="1"/>
  <c r="G165" i="1" s="1"/>
  <c r="P164" i="1"/>
  <c r="J164" i="1"/>
  <c r="P163" i="1"/>
  <c r="J163" i="1"/>
  <c r="F163" i="1"/>
  <c r="G163" i="1" s="1"/>
  <c r="P162" i="1"/>
  <c r="J162" i="1"/>
  <c r="P161" i="1"/>
  <c r="J161" i="1"/>
  <c r="F161" i="1"/>
  <c r="G161" i="1" s="1"/>
  <c r="P160" i="1"/>
  <c r="J160" i="1"/>
  <c r="F160" i="1"/>
  <c r="N160" i="1" s="1"/>
  <c r="P159" i="1"/>
  <c r="J159" i="1"/>
  <c r="F159" i="1"/>
  <c r="G159" i="1" s="1"/>
  <c r="P158" i="1"/>
  <c r="J158" i="1"/>
  <c r="F158" i="1"/>
  <c r="N158" i="1" s="1"/>
  <c r="P157" i="1"/>
  <c r="J157" i="1"/>
  <c r="F157" i="1"/>
  <c r="G157" i="1" s="1"/>
  <c r="P156" i="1"/>
  <c r="F156" i="1"/>
  <c r="N156" i="1" s="1"/>
  <c r="P155" i="1"/>
  <c r="F155" i="1"/>
  <c r="G155" i="1" s="1"/>
  <c r="P154" i="1"/>
  <c r="P153" i="1"/>
  <c r="F153" i="1"/>
  <c r="G153" i="1" s="1"/>
  <c r="P152" i="1"/>
  <c r="F152" i="1"/>
  <c r="N152" i="1" s="1"/>
  <c r="P151" i="1"/>
  <c r="P149" i="1"/>
  <c r="F149" i="1"/>
  <c r="P148" i="1"/>
  <c r="M170" i="1"/>
  <c r="J148" i="1"/>
  <c r="F148" i="1"/>
  <c r="N148" i="1" s="1"/>
  <c r="P147" i="1"/>
  <c r="J147" i="1"/>
  <c r="F147" i="1"/>
  <c r="G147" i="1" s="1"/>
  <c r="P146" i="1"/>
  <c r="J146" i="1"/>
  <c r="C146" i="1"/>
  <c r="F146" i="1" s="1"/>
  <c r="N146" i="1" s="1"/>
  <c r="B146" i="1"/>
  <c r="B147" i="1" s="1"/>
  <c r="B148" i="1" s="1"/>
  <c r="P145" i="1"/>
  <c r="J145" i="1"/>
  <c r="F145" i="1"/>
  <c r="G145" i="1" s="1"/>
  <c r="M130" i="1"/>
  <c r="M113" i="1"/>
  <c r="M132" i="1" s="1"/>
  <c r="I132" i="1"/>
  <c r="E132" i="1"/>
  <c r="D132" i="1"/>
  <c r="C132" i="1"/>
  <c r="A132" i="1"/>
  <c r="P131" i="1"/>
  <c r="P130" i="1"/>
  <c r="J130" i="1"/>
  <c r="C130" i="1"/>
  <c r="F130" i="1" s="1"/>
  <c r="N130" i="1" s="1"/>
  <c r="P129" i="1"/>
  <c r="J129" i="1"/>
  <c r="C129" i="1"/>
  <c r="F129" i="1" s="1"/>
  <c r="P128" i="1"/>
  <c r="J128" i="1"/>
  <c r="C128" i="1"/>
  <c r="F128" i="1" s="1"/>
  <c r="N128" i="1" s="1"/>
  <c r="P127" i="1"/>
  <c r="J127" i="1"/>
  <c r="C127" i="1"/>
  <c r="F127" i="1" s="1"/>
  <c r="P126" i="1"/>
  <c r="J126" i="1"/>
  <c r="C126" i="1"/>
  <c r="F126" i="1" s="1"/>
  <c r="N126" i="1" s="1"/>
  <c r="P125" i="1"/>
  <c r="J125" i="1"/>
  <c r="C125" i="1"/>
  <c r="F125" i="1" s="1"/>
  <c r="P124" i="1"/>
  <c r="J124" i="1"/>
  <c r="C124" i="1"/>
  <c r="F124" i="1" s="1"/>
  <c r="N124" i="1" s="1"/>
  <c r="P123" i="1"/>
  <c r="J123" i="1"/>
  <c r="C123" i="1"/>
  <c r="F123" i="1" s="1"/>
  <c r="P122" i="1"/>
  <c r="J122" i="1"/>
  <c r="C122" i="1"/>
  <c r="F122" i="1" s="1"/>
  <c r="N122" i="1" s="1"/>
  <c r="P121" i="1"/>
  <c r="J121" i="1"/>
  <c r="C121" i="1"/>
  <c r="F121" i="1" s="1"/>
  <c r="P120" i="1"/>
  <c r="J120" i="1"/>
  <c r="C120" i="1"/>
  <c r="F120" i="1" s="1"/>
  <c r="N120" i="1" s="1"/>
  <c r="P119" i="1"/>
  <c r="J119" i="1"/>
  <c r="C119" i="1"/>
  <c r="F119" i="1" s="1"/>
  <c r="P118" i="1"/>
  <c r="J118" i="1"/>
  <c r="C118" i="1"/>
  <c r="F118" i="1" s="1"/>
  <c r="N118" i="1" s="1"/>
  <c r="P117" i="1"/>
  <c r="J117" i="1"/>
  <c r="C117" i="1"/>
  <c r="F117" i="1" s="1"/>
  <c r="P116" i="1"/>
  <c r="J116" i="1"/>
  <c r="C116" i="1"/>
  <c r="F116" i="1" s="1"/>
  <c r="N116" i="1" s="1"/>
  <c r="P115" i="1"/>
  <c r="J115" i="1"/>
  <c r="C115" i="1"/>
  <c r="F115" i="1" s="1"/>
  <c r="N115" i="1" s="1"/>
  <c r="P114" i="1"/>
  <c r="C114" i="1"/>
  <c r="F114" i="1" s="1"/>
  <c r="G114" i="1" s="1"/>
  <c r="P113" i="1"/>
  <c r="J113" i="1"/>
  <c r="C113" i="1"/>
  <c r="F113" i="1" s="1"/>
  <c r="N113" i="1" s="1"/>
  <c r="P112" i="1"/>
  <c r="J112" i="1"/>
  <c r="C112" i="1"/>
  <c r="F112" i="1" s="1"/>
  <c r="G112" i="1" s="1"/>
  <c r="P111" i="1"/>
  <c r="J111" i="1"/>
  <c r="C111" i="1"/>
  <c r="F111" i="1" s="1"/>
  <c r="B111" i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P110" i="1"/>
  <c r="J110" i="1"/>
  <c r="F110" i="1"/>
  <c r="J245" i="1" l="1"/>
  <c r="N228" i="1"/>
  <c r="G228" i="1"/>
  <c r="N232" i="1"/>
  <c r="G232" i="1"/>
  <c r="N236" i="1"/>
  <c r="G236" i="1"/>
  <c r="G239" i="1"/>
  <c r="N239" i="1"/>
  <c r="N221" i="1"/>
  <c r="G221" i="1"/>
  <c r="N223" i="1"/>
  <c r="G223" i="1"/>
  <c r="N224" i="1"/>
  <c r="G224" i="1"/>
  <c r="N230" i="1"/>
  <c r="G230" i="1"/>
  <c r="N234" i="1"/>
  <c r="G234" i="1"/>
  <c r="N238" i="1"/>
  <c r="G238" i="1"/>
  <c r="N220" i="1"/>
  <c r="N222" i="1"/>
  <c r="N225" i="1"/>
  <c r="N227" i="1"/>
  <c r="N229" i="1"/>
  <c r="N231" i="1"/>
  <c r="N233" i="1"/>
  <c r="N235" i="1"/>
  <c r="N237" i="1"/>
  <c r="F245" i="1"/>
  <c r="G226" i="1"/>
  <c r="G184" i="1"/>
  <c r="N184" i="1"/>
  <c r="G186" i="1"/>
  <c r="N186" i="1"/>
  <c r="J208" i="1"/>
  <c r="G185" i="1"/>
  <c r="G188" i="1"/>
  <c r="N189" i="1"/>
  <c r="G190" i="1"/>
  <c r="N190" i="1"/>
  <c r="G194" i="1"/>
  <c r="N194" i="1"/>
  <c r="G198" i="1"/>
  <c r="N198" i="1"/>
  <c r="G202" i="1"/>
  <c r="N202" i="1"/>
  <c r="F208" i="1"/>
  <c r="N183" i="1"/>
  <c r="G192" i="1"/>
  <c r="N192" i="1"/>
  <c r="G196" i="1"/>
  <c r="N196" i="1"/>
  <c r="G200" i="1"/>
  <c r="N200" i="1"/>
  <c r="G191" i="1"/>
  <c r="G193" i="1"/>
  <c r="G195" i="1"/>
  <c r="G197" i="1"/>
  <c r="G199" i="1"/>
  <c r="G201" i="1"/>
  <c r="N165" i="1"/>
  <c r="N163" i="1"/>
  <c r="N161" i="1"/>
  <c r="N159" i="1"/>
  <c r="N157" i="1"/>
  <c r="N155" i="1"/>
  <c r="N153" i="1"/>
  <c r="N151" i="1"/>
  <c r="J132" i="1"/>
  <c r="J170" i="1"/>
  <c r="G149" i="1"/>
  <c r="N147" i="1"/>
  <c r="F170" i="1"/>
  <c r="N145" i="1"/>
  <c r="G146" i="1"/>
  <c r="G148" i="1"/>
  <c r="K151" i="1"/>
  <c r="H152" i="1" s="1"/>
  <c r="G152" i="1"/>
  <c r="G154" i="1"/>
  <c r="G156" i="1"/>
  <c r="G158" i="1"/>
  <c r="G160" i="1"/>
  <c r="G162" i="1"/>
  <c r="G164" i="1"/>
  <c r="G166" i="1"/>
  <c r="G115" i="1"/>
  <c r="G113" i="1"/>
  <c r="N111" i="1"/>
  <c r="G111" i="1"/>
  <c r="F132" i="1"/>
  <c r="N110" i="1"/>
  <c r="G119" i="1"/>
  <c r="N119" i="1"/>
  <c r="G123" i="1"/>
  <c r="N123" i="1"/>
  <c r="G127" i="1"/>
  <c r="N127" i="1"/>
  <c r="G110" i="1"/>
  <c r="N112" i="1"/>
  <c r="N114" i="1"/>
  <c r="G117" i="1"/>
  <c r="N117" i="1"/>
  <c r="G121" i="1"/>
  <c r="N121" i="1"/>
  <c r="G125" i="1"/>
  <c r="N125" i="1"/>
  <c r="G129" i="1"/>
  <c r="N129" i="1"/>
  <c r="G116" i="1"/>
  <c r="G118" i="1"/>
  <c r="G120" i="1"/>
  <c r="G122" i="1"/>
  <c r="G124" i="1"/>
  <c r="G126" i="1"/>
  <c r="G128" i="1"/>
  <c r="G130" i="1"/>
  <c r="G245" i="1" l="1"/>
  <c r="N245" i="1"/>
  <c r="H222" i="1"/>
  <c r="G208" i="1"/>
  <c r="N208" i="1"/>
  <c r="G170" i="1"/>
  <c r="K152" i="1"/>
  <c r="H153" i="1" s="1"/>
  <c r="N170" i="1"/>
  <c r="G132" i="1"/>
  <c r="N132" i="1"/>
  <c r="K222" i="1" l="1"/>
  <c r="H223" i="1" s="1"/>
  <c r="K153" i="1"/>
  <c r="H154" i="1" s="1"/>
  <c r="K223" i="1" l="1"/>
  <c r="H224" i="1" s="1"/>
  <c r="K154" i="1"/>
  <c r="H155" i="1" s="1"/>
  <c r="K224" i="1" l="1"/>
  <c r="H225" i="1" s="1"/>
  <c r="K155" i="1"/>
  <c r="H156" i="1" s="1"/>
  <c r="H115" i="1"/>
  <c r="K225" i="1" l="1"/>
  <c r="H226" i="1" s="1"/>
  <c r="K156" i="1"/>
  <c r="H157" i="1" s="1"/>
  <c r="K115" i="1"/>
  <c r="H116" i="1" s="1"/>
  <c r="K226" i="1" l="1"/>
  <c r="H227" i="1" s="1"/>
  <c r="K157" i="1"/>
  <c r="H158" i="1" s="1"/>
  <c r="K116" i="1"/>
  <c r="H117" i="1" s="1"/>
  <c r="K227" i="1" l="1"/>
  <c r="H228" i="1" s="1"/>
  <c r="K158" i="1"/>
  <c r="H159" i="1" s="1"/>
  <c r="K117" i="1"/>
  <c r="H118" i="1" s="1"/>
  <c r="K228" i="1" l="1"/>
  <c r="H229" i="1" s="1"/>
  <c r="K159" i="1"/>
  <c r="H160" i="1" s="1"/>
  <c r="K118" i="1"/>
  <c r="H119" i="1" s="1"/>
  <c r="K229" i="1" l="1"/>
  <c r="H230" i="1" s="1"/>
  <c r="K160" i="1"/>
  <c r="H161" i="1" s="1"/>
  <c r="K119" i="1"/>
  <c r="H120" i="1" s="1"/>
  <c r="K230" i="1" l="1"/>
  <c r="H231" i="1" s="1"/>
  <c r="K161" i="1"/>
  <c r="H162" i="1" s="1"/>
  <c r="K120" i="1"/>
  <c r="H121" i="1" s="1"/>
  <c r="K231" i="1" l="1"/>
  <c r="H232" i="1" s="1"/>
  <c r="K162" i="1"/>
  <c r="H163" i="1" s="1"/>
  <c r="K121" i="1"/>
  <c r="H122" i="1" s="1"/>
  <c r="K232" i="1" l="1"/>
  <c r="H233" i="1" s="1"/>
  <c r="K163" i="1"/>
  <c r="H164" i="1" s="1"/>
  <c r="K122" i="1"/>
  <c r="H123" i="1" s="1"/>
  <c r="K233" i="1" l="1"/>
  <c r="H234" i="1" s="1"/>
  <c r="K164" i="1"/>
  <c r="H165" i="1" s="1"/>
  <c r="K123" i="1"/>
  <c r="H124" i="1" s="1"/>
  <c r="K234" i="1" l="1"/>
  <c r="H235" i="1" s="1"/>
  <c r="K165" i="1"/>
  <c r="H166" i="1" s="1"/>
  <c r="K124" i="1"/>
  <c r="H125" i="1" s="1"/>
  <c r="K235" i="1" l="1"/>
  <c r="H236" i="1" s="1"/>
  <c r="K166" i="1"/>
  <c r="K125" i="1"/>
  <c r="H126" i="1" s="1"/>
  <c r="K236" i="1" l="1"/>
  <c r="H237" i="1" s="1"/>
  <c r="H167" i="1"/>
  <c r="K167" i="1" s="1"/>
  <c r="H168" i="1" s="1"/>
  <c r="K168" i="1" s="1"/>
  <c r="K170" i="1" s="1"/>
  <c r="H183" i="1" s="1"/>
  <c r="K126" i="1"/>
  <c r="H127" i="1" s="1"/>
  <c r="H208" i="1" l="1"/>
  <c r="K183" i="1"/>
  <c r="H184" i="1" s="1"/>
  <c r="K184" i="1" s="1"/>
  <c r="H185" i="1" s="1"/>
  <c r="K185" i="1" s="1"/>
  <c r="H186" i="1" s="1"/>
  <c r="K186" i="1" s="1"/>
  <c r="H187" i="1" s="1"/>
  <c r="K187" i="1" s="1"/>
  <c r="H188" i="1" s="1"/>
  <c r="K188" i="1" s="1"/>
  <c r="H189" i="1" s="1"/>
  <c r="K189" i="1" s="1"/>
  <c r="H190" i="1" s="1"/>
  <c r="K190" i="1" s="1"/>
  <c r="H191" i="1" s="1"/>
  <c r="K191" i="1" s="1"/>
  <c r="H192" i="1" s="1"/>
  <c r="K192" i="1" s="1"/>
  <c r="H193" i="1" s="1"/>
  <c r="K193" i="1" s="1"/>
  <c r="H194" i="1" s="1"/>
  <c r="K194" i="1" s="1"/>
  <c r="H195" i="1" s="1"/>
  <c r="K195" i="1" s="1"/>
  <c r="H196" i="1" s="1"/>
  <c r="K196" i="1" s="1"/>
  <c r="H197" i="1" s="1"/>
  <c r="K197" i="1" s="1"/>
  <c r="H198" i="1" s="1"/>
  <c r="K198" i="1" s="1"/>
  <c r="H199" i="1" s="1"/>
  <c r="K199" i="1" s="1"/>
  <c r="H200" i="1" s="1"/>
  <c r="K200" i="1" s="1"/>
  <c r="H201" i="1" s="1"/>
  <c r="K201" i="1" s="1"/>
  <c r="H202" i="1" s="1"/>
  <c r="K202" i="1" s="1"/>
  <c r="K208" i="1" s="1"/>
  <c r="H220" i="1" s="1"/>
  <c r="K237" i="1"/>
  <c r="H238" i="1" s="1"/>
  <c r="K127" i="1"/>
  <c r="H128" i="1" s="1"/>
  <c r="H245" i="1" l="1"/>
  <c r="K220" i="1"/>
  <c r="H221" i="1" s="1"/>
  <c r="K238" i="1"/>
  <c r="H239" i="1" s="1"/>
  <c r="K128" i="1"/>
  <c r="H129" i="1" s="1"/>
  <c r="K239" i="1" l="1"/>
  <c r="K245" i="1" s="1"/>
  <c r="K129" i="1"/>
  <c r="H130" i="1" s="1"/>
  <c r="K130" i="1" l="1"/>
  <c r="M84" i="1"/>
  <c r="C82" i="1"/>
  <c r="F82" i="1" s="1"/>
  <c r="N82" i="1" s="1"/>
  <c r="M98" i="1"/>
  <c r="I98" i="1"/>
  <c r="E98" i="1"/>
  <c r="D98" i="1"/>
  <c r="C98" i="1"/>
  <c r="A98" i="1"/>
  <c r="P97" i="1"/>
  <c r="P96" i="1"/>
  <c r="P95" i="1"/>
  <c r="P94" i="1"/>
  <c r="P93" i="1"/>
  <c r="P92" i="1"/>
  <c r="P91" i="1"/>
  <c r="P90" i="1"/>
  <c r="P89" i="1"/>
  <c r="P88" i="1"/>
  <c r="P87" i="1"/>
  <c r="P86" i="1"/>
  <c r="J86" i="1"/>
  <c r="C86" i="1"/>
  <c r="F86" i="1" s="1"/>
  <c r="N86" i="1" s="1"/>
  <c r="P85" i="1"/>
  <c r="J85" i="1"/>
  <c r="C85" i="1"/>
  <c r="F85" i="1" s="1"/>
  <c r="G85" i="1" s="1"/>
  <c r="P84" i="1"/>
  <c r="J84" i="1"/>
  <c r="C84" i="1"/>
  <c r="F84" i="1" s="1"/>
  <c r="N84" i="1" s="1"/>
  <c r="P83" i="1"/>
  <c r="J83" i="1"/>
  <c r="C83" i="1"/>
  <c r="F83" i="1" s="1"/>
  <c r="G83" i="1" s="1"/>
  <c r="P82" i="1"/>
  <c r="J82" i="1"/>
  <c r="P81" i="1"/>
  <c r="J81" i="1"/>
  <c r="C81" i="1"/>
  <c r="F81" i="1" s="1"/>
  <c r="G81" i="1" s="1"/>
  <c r="P80" i="1"/>
  <c r="J80" i="1"/>
  <c r="C80" i="1"/>
  <c r="F80" i="1" s="1"/>
  <c r="N80" i="1" s="1"/>
  <c r="P79" i="1"/>
  <c r="J79" i="1"/>
  <c r="C79" i="1"/>
  <c r="F79" i="1" s="1"/>
  <c r="G79" i="1" s="1"/>
  <c r="P78" i="1"/>
  <c r="J78" i="1"/>
  <c r="C78" i="1"/>
  <c r="F78" i="1" s="1"/>
  <c r="N78" i="1" s="1"/>
  <c r="P77" i="1"/>
  <c r="J77" i="1"/>
  <c r="C77" i="1"/>
  <c r="F77" i="1" s="1"/>
  <c r="G77" i="1" s="1"/>
  <c r="B77" i="1"/>
  <c r="B78" i="1" s="1"/>
  <c r="B79" i="1" s="1"/>
  <c r="B80" i="1" s="1"/>
  <c r="B81" i="1" s="1"/>
  <c r="B82" i="1" s="1"/>
  <c r="B83" i="1" s="1"/>
  <c r="B84" i="1" s="1"/>
  <c r="B85" i="1" s="1"/>
  <c r="B86" i="1" s="1"/>
  <c r="P76" i="1"/>
  <c r="J76" i="1"/>
  <c r="F76" i="1"/>
  <c r="G76" i="1" s="1"/>
  <c r="K132" i="1" l="1"/>
  <c r="H145" i="1" s="1"/>
  <c r="J98" i="1"/>
  <c r="G78" i="1"/>
  <c r="G80" i="1"/>
  <c r="G82" i="1"/>
  <c r="G84" i="1"/>
  <c r="G86" i="1"/>
  <c r="N76" i="1"/>
  <c r="F98" i="1"/>
  <c r="N77" i="1"/>
  <c r="N79" i="1"/>
  <c r="N81" i="1"/>
  <c r="N83" i="1"/>
  <c r="N85" i="1"/>
  <c r="C63" i="1"/>
  <c r="F63" i="1" s="1"/>
  <c r="C55" i="1"/>
  <c r="F55" i="1" s="1"/>
  <c r="C56" i="1"/>
  <c r="C57" i="1"/>
  <c r="F57" i="1" s="1"/>
  <c r="C58" i="1"/>
  <c r="F58" i="1" s="1"/>
  <c r="C59" i="1"/>
  <c r="F59" i="1" s="1"/>
  <c r="C60" i="1"/>
  <c r="C61" i="1"/>
  <c r="F61" i="1" s="1"/>
  <c r="C62" i="1"/>
  <c r="F62" i="1" s="1"/>
  <c r="C64" i="1"/>
  <c r="G64" i="1" s="1"/>
  <c r="F60" i="1"/>
  <c r="G60" i="1" s="1"/>
  <c r="H43" i="1"/>
  <c r="H65" i="1" s="1"/>
  <c r="F43" i="1"/>
  <c r="M65" i="1"/>
  <c r="I65" i="1"/>
  <c r="E65" i="1"/>
  <c r="D65" i="1"/>
  <c r="C65" i="1"/>
  <c r="A65" i="1"/>
  <c r="P64" i="1"/>
  <c r="N64" i="1"/>
  <c r="J64" i="1"/>
  <c r="P63" i="1"/>
  <c r="J63" i="1"/>
  <c r="P62" i="1"/>
  <c r="J62" i="1"/>
  <c r="P61" i="1"/>
  <c r="J61" i="1"/>
  <c r="P60" i="1"/>
  <c r="J60" i="1"/>
  <c r="P59" i="1"/>
  <c r="J59" i="1"/>
  <c r="P58" i="1"/>
  <c r="J58" i="1"/>
  <c r="P57" i="1"/>
  <c r="J57" i="1"/>
  <c r="P56" i="1"/>
  <c r="J56" i="1"/>
  <c r="F56" i="1"/>
  <c r="P55" i="1"/>
  <c r="J55" i="1"/>
  <c r="P54" i="1"/>
  <c r="J54" i="1"/>
  <c r="C54" i="1"/>
  <c r="F54" i="1" s="1"/>
  <c r="P53" i="1"/>
  <c r="J53" i="1"/>
  <c r="C53" i="1"/>
  <c r="F53" i="1" s="1"/>
  <c r="P52" i="1"/>
  <c r="J52" i="1"/>
  <c r="C52" i="1"/>
  <c r="F52" i="1" s="1"/>
  <c r="P51" i="1"/>
  <c r="J51" i="1"/>
  <c r="C51" i="1"/>
  <c r="F51" i="1" s="1"/>
  <c r="P50" i="1"/>
  <c r="J50" i="1"/>
  <c r="C50" i="1"/>
  <c r="F50" i="1" s="1"/>
  <c r="P49" i="1"/>
  <c r="J49" i="1"/>
  <c r="C49" i="1"/>
  <c r="F49" i="1" s="1"/>
  <c r="P48" i="1"/>
  <c r="J48" i="1"/>
  <c r="C48" i="1"/>
  <c r="F48" i="1" s="1"/>
  <c r="P47" i="1"/>
  <c r="J47" i="1"/>
  <c r="C47" i="1"/>
  <c r="F47" i="1" s="1"/>
  <c r="P46" i="1"/>
  <c r="J46" i="1"/>
  <c r="C46" i="1"/>
  <c r="F46" i="1" s="1"/>
  <c r="P45" i="1"/>
  <c r="J45" i="1"/>
  <c r="C45" i="1"/>
  <c r="F45" i="1" s="1"/>
  <c r="P44" i="1"/>
  <c r="J44" i="1"/>
  <c r="C44" i="1"/>
  <c r="F44" i="1" s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P43" i="1"/>
  <c r="J43" i="1"/>
  <c r="G43" i="1"/>
  <c r="H170" i="1" l="1"/>
  <c r="K145" i="1"/>
  <c r="H146" i="1" s="1"/>
  <c r="G62" i="1"/>
  <c r="N62" i="1"/>
  <c r="G58" i="1"/>
  <c r="G44" i="1"/>
  <c r="G98" i="1"/>
  <c r="N98" i="1"/>
  <c r="J65" i="1"/>
  <c r="G63" i="1"/>
  <c r="N63" i="1"/>
  <c r="G61" i="1"/>
  <c r="G59" i="1"/>
  <c r="G57" i="1"/>
  <c r="G56" i="1"/>
  <c r="G55" i="1"/>
  <c r="G54" i="1"/>
  <c r="G53" i="1"/>
  <c r="G50" i="1"/>
  <c r="G49" i="1"/>
  <c r="G51" i="1"/>
  <c r="G52" i="1"/>
  <c r="G48" i="1"/>
  <c r="G47" i="1"/>
  <c r="G46" i="1"/>
  <c r="F65" i="1"/>
  <c r="G45" i="1"/>
  <c r="K43" i="1"/>
  <c r="H44" i="1" s="1"/>
  <c r="K146" i="1" l="1"/>
  <c r="H147" i="1" s="1"/>
  <c r="N65" i="1"/>
  <c r="G65" i="1"/>
  <c r="K44" i="1"/>
  <c r="H45" i="1" s="1"/>
  <c r="K147" i="1" l="1"/>
  <c r="H148" i="1" s="1"/>
  <c r="K45" i="1"/>
  <c r="H46" i="1" s="1"/>
  <c r="K148" i="1" l="1"/>
  <c r="H149" i="1" s="1"/>
  <c r="K46" i="1"/>
  <c r="H47" i="1" s="1"/>
  <c r="K47" i="1" l="1"/>
  <c r="H48" i="1" s="1"/>
  <c r="K48" i="1" l="1"/>
  <c r="H49" i="1" s="1"/>
  <c r="K49" i="1" l="1"/>
  <c r="H50" i="1" s="1"/>
  <c r="K50" i="1" l="1"/>
  <c r="H51" i="1" s="1"/>
  <c r="K51" i="1" s="1"/>
  <c r="H52" i="1" s="1"/>
  <c r="K52" i="1" s="1"/>
  <c r="H53" i="1" s="1"/>
  <c r="K53" i="1" s="1"/>
  <c r="H54" i="1" s="1"/>
  <c r="K54" i="1" s="1"/>
  <c r="H55" i="1" s="1"/>
  <c r="K55" i="1" s="1"/>
  <c r="H56" i="1" s="1"/>
  <c r="K56" i="1" s="1"/>
  <c r="H57" i="1" s="1"/>
  <c r="K57" i="1" s="1"/>
  <c r="H58" i="1" s="1"/>
  <c r="K58" i="1" s="1"/>
  <c r="H59" i="1" s="1"/>
  <c r="K59" i="1" s="1"/>
  <c r="H60" i="1" s="1"/>
  <c r="K60" i="1" l="1"/>
  <c r="H61" i="1" s="1"/>
  <c r="K61" i="1" l="1"/>
  <c r="H62" i="1" s="1"/>
  <c r="K62" i="1" l="1"/>
  <c r="H63" i="1" s="1"/>
  <c r="K63" i="1" l="1"/>
  <c r="H64" i="1" l="1"/>
  <c r="L64" i="1" s="1"/>
  <c r="O64" i="1" s="1"/>
  <c r="K65" i="1"/>
  <c r="H76" i="1" s="1"/>
  <c r="K64" i="1" l="1"/>
  <c r="H98" i="1"/>
  <c r="K76" i="1"/>
  <c r="H77" i="1" s="1"/>
  <c r="C28" i="1"/>
  <c r="C27" i="1"/>
  <c r="G27" i="1" s="1"/>
  <c r="C26" i="1"/>
  <c r="C25" i="1"/>
  <c r="G25" i="1" s="1"/>
  <c r="C24" i="1"/>
  <c r="C23" i="1"/>
  <c r="G23" i="1" s="1"/>
  <c r="M32" i="1"/>
  <c r="L32" i="1"/>
  <c r="I32" i="1"/>
  <c r="H32" i="1"/>
  <c r="F32" i="1"/>
  <c r="E32" i="1"/>
  <c r="D32" i="1"/>
  <c r="C32" i="1"/>
  <c r="A32" i="1"/>
  <c r="P31" i="1"/>
  <c r="N31" i="1"/>
  <c r="J31" i="1"/>
  <c r="H31" i="1"/>
  <c r="K31" i="1" s="1"/>
  <c r="G31" i="1"/>
  <c r="C31" i="1"/>
  <c r="B31" i="1"/>
  <c r="P30" i="1"/>
  <c r="N30" i="1"/>
  <c r="J30" i="1"/>
  <c r="H30" i="1"/>
  <c r="L30" i="1" s="1"/>
  <c r="O30" i="1" s="1"/>
  <c r="G30" i="1"/>
  <c r="C30" i="1"/>
  <c r="B30" i="1"/>
  <c r="P29" i="1"/>
  <c r="N29" i="1"/>
  <c r="J29" i="1"/>
  <c r="H29" i="1"/>
  <c r="K29" i="1" s="1"/>
  <c r="G29" i="1"/>
  <c r="B29" i="1"/>
  <c r="P28" i="1"/>
  <c r="N28" i="1"/>
  <c r="J28" i="1"/>
  <c r="G28" i="1"/>
  <c r="P27" i="1"/>
  <c r="N27" i="1"/>
  <c r="J27" i="1"/>
  <c r="P26" i="1"/>
  <c r="N26" i="1"/>
  <c r="J26" i="1"/>
  <c r="G26" i="1"/>
  <c r="P25" i="1"/>
  <c r="N25" i="1"/>
  <c r="J25" i="1"/>
  <c r="P24" i="1"/>
  <c r="N24" i="1"/>
  <c r="J24" i="1"/>
  <c r="G24" i="1"/>
  <c r="P23" i="1"/>
  <c r="N23" i="1"/>
  <c r="J23" i="1"/>
  <c r="P22" i="1"/>
  <c r="N22" i="1"/>
  <c r="J22" i="1"/>
  <c r="C22" i="1"/>
  <c r="G22" i="1" s="1"/>
  <c r="P21" i="1"/>
  <c r="N21" i="1"/>
  <c r="J21" i="1"/>
  <c r="C21" i="1"/>
  <c r="G21" i="1" s="1"/>
  <c r="P20" i="1"/>
  <c r="N20" i="1"/>
  <c r="J20" i="1"/>
  <c r="C20" i="1"/>
  <c r="G20" i="1" s="1"/>
  <c r="P19" i="1"/>
  <c r="N19" i="1"/>
  <c r="J19" i="1"/>
  <c r="C19" i="1"/>
  <c r="G19" i="1" s="1"/>
  <c r="P18" i="1"/>
  <c r="N18" i="1"/>
  <c r="J18" i="1"/>
  <c r="C18" i="1"/>
  <c r="G18" i="1" s="1"/>
  <c r="P17" i="1"/>
  <c r="N17" i="1"/>
  <c r="J17" i="1"/>
  <c r="C17" i="1"/>
  <c r="G17" i="1" s="1"/>
  <c r="P16" i="1"/>
  <c r="N16" i="1"/>
  <c r="J16" i="1"/>
  <c r="C16" i="1"/>
  <c r="G16" i="1" s="1"/>
  <c r="P15" i="1"/>
  <c r="N15" i="1"/>
  <c r="J15" i="1"/>
  <c r="C15" i="1"/>
  <c r="G15" i="1" s="1"/>
  <c r="P14" i="1"/>
  <c r="N14" i="1"/>
  <c r="J14" i="1"/>
  <c r="C14" i="1"/>
  <c r="G14" i="1" s="1"/>
  <c r="P13" i="1"/>
  <c r="N13" i="1"/>
  <c r="J13" i="1"/>
  <c r="C13" i="1"/>
  <c r="G13" i="1" s="1"/>
  <c r="P12" i="1"/>
  <c r="N12" i="1"/>
  <c r="J12" i="1"/>
  <c r="C12" i="1"/>
  <c r="G12" i="1" s="1"/>
  <c r="P11" i="1"/>
  <c r="J11" i="1"/>
  <c r="C11" i="1"/>
  <c r="G11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P10" i="1"/>
  <c r="N10" i="1"/>
  <c r="O10" i="1" s="1"/>
  <c r="K10" i="1"/>
  <c r="H11" i="1" s="1"/>
  <c r="G10" i="1"/>
  <c r="K77" i="1" l="1"/>
  <c r="H78" i="1" s="1"/>
  <c r="L31" i="1"/>
  <c r="O31" i="1" s="1"/>
  <c r="L29" i="1"/>
  <c r="O29" i="1" s="1"/>
  <c r="K11" i="1"/>
  <c r="H12" i="1" s="1"/>
  <c r="L11" i="1"/>
  <c r="O11" i="1" s="1"/>
  <c r="G32" i="1"/>
  <c r="K30" i="1"/>
  <c r="J32" i="1"/>
  <c r="N32" i="1"/>
  <c r="K78" i="1" l="1"/>
  <c r="H79" i="1" s="1"/>
  <c r="L12" i="1"/>
  <c r="O12" i="1" s="1"/>
  <c r="K12" i="1"/>
  <c r="H13" i="1" s="1"/>
  <c r="K79" i="1" l="1"/>
  <c r="H80" i="1" s="1"/>
  <c r="K13" i="1"/>
  <c r="H14" i="1" s="1"/>
  <c r="L13" i="1"/>
  <c r="O13" i="1" s="1"/>
  <c r="K80" i="1" l="1"/>
  <c r="H81" i="1" s="1"/>
  <c r="L14" i="1"/>
  <c r="O14" i="1" s="1"/>
  <c r="K14" i="1"/>
  <c r="H15" i="1" s="1"/>
  <c r="K81" i="1" l="1"/>
  <c r="H82" i="1" s="1"/>
  <c r="K15" i="1"/>
  <c r="H16" i="1" s="1"/>
  <c r="L15" i="1"/>
  <c r="O15" i="1" s="1"/>
  <c r="K82" i="1" l="1"/>
  <c r="H83" i="1" s="1"/>
  <c r="L16" i="1"/>
  <c r="O16" i="1" s="1"/>
  <c r="K16" i="1"/>
  <c r="H17" i="1" s="1"/>
  <c r="K83" i="1" l="1"/>
  <c r="H84" i="1" s="1"/>
  <c r="K17" i="1"/>
  <c r="L17" i="1"/>
  <c r="O17" i="1" s="1"/>
  <c r="K84" i="1" l="1"/>
  <c r="H85" i="1" s="1"/>
  <c r="L18" i="1"/>
  <c r="O18" i="1" s="1"/>
  <c r="K18" i="1"/>
  <c r="H19" i="1" s="1"/>
  <c r="K85" i="1" l="1"/>
  <c r="H86" i="1" s="1"/>
  <c r="K19" i="1"/>
  <c r="H20" i="1" s="1"/>
  <c r="L19" i="1"/>
  <c r="O19" i="1" s="1"/>
  <c r="K86" i="1" l="1"/>
  <c r="K98" i="1" s="1"/>
  <c r="H110" i="1" s="1"/>
  <c r="L20" i="1"/>
  <c r="O20" i="1" s="1"/>
  <c r="K20" i="1"/>
  <c r="H21" i="1" s="1"/>
  <c r="H132" i="1" l="1"/>
  <c r="K110" i="1"/>
  <c r="H111" i="1" s="1"/>
  <c r="K21" i="1"/>
  <c r="H22" i="1" s="1"/>
  <c r="L21" i="1"/>
  <c r="O21" i="1" s="1"/>
  <c r="K111" i="1" l="1"/>
  <c r="H112" i="1" s="1"/>
  <c r="L22" i="1"/>
  <c r="O22" i="1" s="1"/>
  <c r="K22" i="1"/>
  <c r="K112" i="1" l="1"/>
  <c r="H113" i="1" s="1"/>
  <c r="H23" i="1"/>
  <c r="K113" i="1" l="1"/>
  <c r="H114" i="1" s="1"/>
  <c r="K23" i="1"/>
  <c r="H24" i="1" s="1"/>
  <c r="L23" i="1"/>
  <c r="O23" i="1" s="1"/>
  <c r="L24" i="1" l="1"/>
  <c r="O24" i="1" s="1"/>
  <c r="K24" i="1"/>
  <c r="H25" i="1" s="1"/>
  <c r="K25" i="1" l="1"/>
  <c r="H26" i="1" s="1"/>
  <c r="L25" i="1"/>
  <c r="O25" i="1" s="1"/>
  <c r="L26" i="1" l="1"/>
  <c r="O26" i="1" s="1"/>
  <c r="K26" i="1"/>
  <c r="H27" i="1" s="1"/>
  <c r="K27" i="1" l="1"/>
  <c r="H28" i="1" s="1"/>
  <c r="L27" i="1"/>
  <c r="O27" i="1" s="1"/>
  <c r="L28" i="1" l="1"/>
  <c r="O28" i="1" s="1"/>
  <c r="O32" i="1" s="1"/>
  <c r="L43" i="1" s="1"/>
  <c r="K28" i="1"/>
  <c r="O43" i="1" l="1"/>
  <c r="L44" i="1" s="1"/>
  <c r="O44" i="1" s="1"/>
  <c r="L45" i="1" s="1"/>
  <c r="O45" i="1" s="1"/>
  <c r="L46" i="1" s="1"/>
  <c r="O46" i="1" s="1"/>
  <c r="L47" i="1" s="1"/>
  <c r="O47" i="1" s="1"/>
  <c r="L48" i="1" s="1"/>
  <c r="O48" i="1" s="1"/>
  <c r="L49" i="1" s="1"/>
  <c r="O49" i="1" s="1"/>
  <c r="L50" i="1" s="1"/>
  <c r="O50" i="1" s="1"/>
  <c r="L51" i="1" s="1"/>
  <c r="O51" i="1" s="1"/>
  <c r="L52" i="1" s="1"/>
  <c r="O52" i="1" s="1"/>
  <c r="L53" i="1" s="1"/>
  <c r="O53" i="1" s="1"/>
  <c r="L54" i="1" s="1"/>
  <c r="O54" i="1" s="1"/>
  <c r="L55" i="1" s="1"/>
  <c r="O55" i="1" s="1"/>
  <c r="L56" i="1" s="1"/>
  <c r="O56" i="1" s="1"/>
  <c r="L57" i="1" s="1"/>
  <c r="O57" i="1" s="1"/>
  <c r="L58" i="1" s="1"/>
  <c r="O58" i="1" s="1"/>
  <c r="L59" i="1" s="1"/>
  <c r="O59" i="1" s="1"/>
  <c r="L60" i="1" s="1"/>
  <c r="O60" i="1" s="1"/>
  <c r="L61" i="1" s="1"/>
  <c r="O61" i="1" s="1"/>
  <c r="L62" i="1" s="1"/>
  <c r="O62" i="1" s="1"/>
  <c r="L63" i="1" s="1"/>
  <c r="O63" i="1" s="1"/>
  <c r="O65" i="1" s="1"/>
  <c r="L76" i="1" s="1"/>
  <c r="L65" i="1"/>
  <c r="O76" i="1" l="1"/>
  <c r="L77" i="1" s="1"/>
  <c r="O77" i="1" s="1"/>
  <c r="L78" i="1" s="1"/>
  <c r="O78" i="1" s="1"/>
  <c r="L79" i="1" s="1"/>
  <c r="O79" i="1" s="1"/>
  <c r="L80" i="1" s="1"/>
  <c r="O80" i="1" s="1"/>
  <c r="L81" i="1" s="1"/>
  <c r="O81" i="1" s="1"/>
  <c r="L82" i="1" s="1"/>
  <c r="O82" i="1" s="1"/>
  <c r="L83" i="1" s="1"/>
  <c r="O83" i="1" s="1"/>
  <c r="L84" i="1" s="1"/>
  <c r="O84" i="1" s="1"/>
  <c r="L85" i="1" s="1"/>
  <c r="O85" i="1" s="1"/>
  <c r="L86" i="1" s="1"/>
  <c r="O86" i="1" s="1"/>
  <c r="O98" i="1" s="1"/>
  <c r="L110" i="1" s="1"/>
  <c r="L98" i="1"/>
  <c r="L132" i="1" l="1"/>
  <c r="O110" i="1"/>
  <c r="L111" i="1" s="1"/>
  <c r="O111" i="1" s="1"/>
  <c r="L112" i="1" s="1"/>
  <c r="O112" i="1" s="1"/>
  <c r="L113" i="1" s="1"/>
  <c r="O113" i="1" s="1"/>
  <c r="L114" i="1" s="1"/>
  <c r="O114" i="1" s="1"/>
  <c r="L115" i="1" s="1"/>
  <c r="O115" i="1" s="1"/>
  <c r="L116" i="1" s="1"/>
  <c r="O116" i="1" s="1"/>
  <c r="L117" i="1" s="1"/>
  <c r="O117" i="1" s="1"/>
  <c r="L118" i="1" s="1"/>
  <c r="O118" i="1" s="1"/>
  <c r="L119" i="1" s="1"/>
  <c r="O119" i="1" s="1"/>
  <c r="L120" i="1" s="1"/>
  <c r="O120" i="1" s="1"/>
  <c r="L121" i="1" s="1"/>
  <c r="O121" i="1" s="1"/>
  <c r="L122" i="1" s="1"/>
  <c r="O122" i="1" s="1"/>
  <c r="L123" i="1" s="1"/>
  <c r="O123" i="1" s="1"/>
  <c r="L124" i="1" s="1"/>
  <c r="O124" i="1" s="1"/>
  <c r="L125" i="1" s="1"/>
  <c r="O125" i="1" s="1"/>
  <c r="L126" i="1" s="1"/>
  <c r="O126" i="1" s="1"/>
  <c r="L127" i="1" s="1"/>
  <c r="O127" i="1" s="1"/>
  <c r="L128" i="1" s="1"/>
  <c r="O128" i="1" s="1"/>
  <c r="L129" i="1" s="1"/>
  <c r="O129" i="1" s="1"/>
  <c r="L130" i="1" s="1"/>
  <c r="O130" i="1" s="1"/>
  <c r="O132" i="1" s="1"/>
  <c r="L145" i="1" s="1"/>
  <c r="L170" i="1" l="1"/>
  <c r="O145" i="1"/>
  <c r="L146" i="1" s="1"/>
  <c r="O146" i="1" s="1"/>
  <c r="L147" i="1" s="1"/>
  <c r="O147" i="1" s="1"/>
  <c r="L148" i="1" s="1"/>
  <c r="O148" i="1" s="1"/>
  <c r="L149" i="1" s="1"/>
  <c r="O149" i="1" s="1"/>
  <c r="L150" i="1" s="1"/>
  <c r="O150" i="1" s="1"/>
  <c r="L151" i="1" s="1"/>
  <c r="O151" i="1" s="1"/>
  <c r="L152" i="1" s="1"/>
  <c r="O152" i="1" s="1"/>
  <c r="L153" i="1" s="1"/>
  <c r="O153" i="1" s="1"/>
  <c r="L154" i="1" s="1"/>
  <c r="O154" i="1" s="1"/>
  <c r="L155" i="1" s="1"/>
  <c r="O155" i="1" s="1"/>
  <c r="L156" i="1" s="1"/>
  <c r="O156" i="1" s="1"/>
  <c r="L157" i="1" s="1"/>
  <c r="O157" i="1" s="1"/>
  <c r="L158" i="1" s="1"/>
  <c r="O158" i="1" s="1"/>
  <c r="L159" i="1" l="1"/>
  <c r="O159" i="1" s="1"/>
  <c r="L160" i="1" l="1"/>
  <c r="O160" i="1" s="1"/>
  <c r="L161" i="1" l="1"/>
  <c r="O161" i="1" s="1"/>
  <c r="L162" i="1" l="1"/>
  <c r="O162" i="1" s="1"/>
  <c r="L163" i="1" l="1"/>
  <c r="O163" i="1" s="1"/>
  <c r="L164" i="1" l="1"/>
  <c r="O164" i="1" s="1"/>
  <c r="L165" i="1" l="1"/>
  <c r="O165" i="1" s="1"/>
  <c r="L166" i="1" l="1"/>
  <c r="O166" i="1" s="1"/>
  <c r="L167" i="1" l="1"/>
  <c r="O167" i="1" s="1"/>
  <c r="L168" i="1" s="1"/>
  <c r="O168" i="1" s="1"/>
  <c r="O170" i="1" s="1"/>
  <c r="L183" i="1" s="1"/>
  <c r="L208" i="1" l="1"/>
  <c r="O183" i="1"/>
  <c r="L184" i="1" s="1"/>
  <c r="O184" i="1" s="1"/>
  <c r="L185" i="1" s="1"/>
  <c r="O185" i="1" s="1"/>
  <c r="L186" i="1" s="1"/>
  <c r="O186" i="1" s="1"/>
  <c r="L187" i="1" s="1"/>
  <c r="O187" i="1" s="1"/>
  <c r="L188" i="1" s="1"/>
  <c r="O188" i="1" s="1"/>
  <c r="L189" i="1" s="1"/>
  <c r="O189" i="1" s="1"/>
  <c r="L190" i="1" s="1"/>
  <c r="O190" i="1" s="1"/>
  <c r="L191" i="1" s="1"/>
  <c r="O191" i="1" s="1"/>
  <c r="L192" i="1" s="1"/>
  <c r="O192" i="1" s="1"/>
  <c r="L193" i="1" s="1"/>
  <c r="O193" i="1" s="1"/>
  <c r="L194" i="1" s="1"/>
  <c r="O194" i="1" s="1"/>
  <c r="L195" i="1" s="1"/>
  <c r="O195" i="1" s="1"/>
  <c r="L196" i="1" s="1"/>
  <c r="O196" i="1" s="1"/>
  <c r="L197" i="1" s="1"/>
  <c r="O197" i="1" s="1"/>
  <c r="L198" i="1" s="1"/>
  <c r="O198" i="1" s="1"/>
  <c r="L199" i="1" s="1"/>
  <c r="O199" i="1" s="1"/>
  <c r="L200" i="1" s="1"/>
  <c r="O200" i="1" s="1"/>
  <c r="L201" i="1" s="1"/>
  <c r="O201" i="1" s="1"/>
  <c r="L202" i="1" s="1"/>
  <c r="O202" i="1" s="1"/>
  <c r="O208" i="1" s="1"/>
  <c r="L220" i="1" s="1"/>
  <c r="L245" i="1" l="1"/>
  <c r="O220" i="1"/>
  <c r="L221" i="1" s="1"/>
  <c r="O221" i="1" s="1"/>
  <c r="L222" i="1" s="1"/>
  <c r="O222" i="1" s="1"/>
  <c r="L223" i="1" s="1"/>
  <c r="O223" i="1" s="1"/>
  <c r="L224" i="1" s="1"/>
  <c r="O224" i="1" s="1"/>
  <c r="L225" i="1" s="1"/>
  <c r="O225" i="1" s="1"/>
  <c r="L226" i="1" s="1"/>
  <c r="O226" i="1" s="1"/>
  <c r="L227" i="1" s="1"/>
  <c r="O227" i="1" s="1"/>
  <c r="L228" i="1" s="1"/>
  <c r="O228" i="1" s="1"/>
  <c r="L229" i="1" s="1"/>
  <c r="O229" i="1" s="1"/>
  <c r="L230" i="1" s="1"/>
  <c r="O230" i="1" s="1"/>
  <c r="L231" i="1" s="1"/>
  <c r="O231" i="1" s="1"/>
  <c r="L232" i="1" s="1"/>
  <c r="O232" i="1" s="1"/>
  <c r="L233" i="1" s="1"/>
  <c r="O233" i="1" s="1"/>
  <c r="L234" i="1" s="1"/>
  <c r="O234" i="1" s="1"/>
  <c r="L235" i="1" s="1"/>
  <c r="O235" i="1" s="1"/>
  <c r="L236" i="1" s="1"/>
  <c r="O236" i="1" s="1"/>
  <c r="L237" i="1" s="1"/>
  <c r="O237" i="1" s="1"/>
  <c r="L238" i="1" s="1"/>
  <c r="O238" i="1" s="1"/>
  <c r="L239" i="1" s="1"/>
  <c r="O239" i="1" s="1"/>
  <c r="O245" i="1" s="1"/>
</calcChain>
</file>

<file path=xl/sharedStrings.xml><?xml version="1.0" encoding="utf-8"?>
<sst xmlns="http://schemas.openxmlformats.org/spreadsheetml/2006/main" count="334" uniqueCount="55">
  <si>
    <t>Число</t>
  </si>
  <si>
    <t>№</t>
  </si>
  <si>
    <t xml:space="preserve">    Показания</t>
  </si>
  <si>
    <t xml:space="preserve">     Пробег, километров</t>
  </si>
  <si>
    <t xml:space="preserve">     Движение бензина, литров</t>
  </si>
  <si>
    <t xml:space="preserve">        Движение газу, литров</t>
  </si>
  <si>
    <t>месяца</t>
  </si>
  <si>
    <t>путевого</t>
  </si>
  <si>
    <t xml:space="preserve">    спидометра</t>
  </si>
  <si>
    <t>на бен-</t>
  </si>
  <si>
    <t>на газу</t>
  </si>
  <si>
    <t>Всего</t>
  </si>
  <si>
    <t>Остаток</t>
  </si>
  <si>
    <t>Заправ-</t>
  </si>
  <si>
    <t>Расход</t>
  </si>
  <si>
    <t>листа</t>
  </si>
  <si>
    <t>Началь-</t>
  </si>
  <si>
    <t>Окон-</t>
  </si>
  <si>
    <t>зине</t>
  </si>
  <si>
    <t>при</t>
  </si>
  <si>
    <t xml:space="preserve">лено </t>
  </si>
  <si>
    <t>топлива,</t>
  </si>
  <si>
    <t>ные</t>
  </si>
  <si>
    <t>чатель-</t>
  </si>
  <si>
    <t>выезде</t>
  </si>
  <si>
    <t>по норме</t>
  </si>
  <si>
    <t>возвра-</t>
  </si>
  <si>
    <t>щении</t>
  </si>
  <si>
    <t>1 июня</t>
  </si>
  <si>
    <t>4 июня</t>
  </si>
  <si>
    <t>5 июня</t>
  </si>
  <si>
    <t>6 июня</t>
  </si>
  <si>
    <t>7 июня</t>
  </si>
  <si>
    <t>8 июня</t>
  </si>
  <si>
    <t>9 июня</t>
  </si>
  <si>
    <t>13 июня</t>
  </si>
  <si>
    <t>14 июня</t>
  </si>
  <si>
    <t>18 июня</t>
  </si>
  <si>
    <t>19 июня</t>
  </si>
  <si>
    <t>20 июня</t>
  </si>
  <si>
    <t>21 июня</t>
  </si>
  <si>
    <t>22 июня</t>
  </si>
  <si>
    <t>25 июня</t>
  </si>
  <si>
    <t>26 июня</t>
  </si>
  <si>
    <t>27 июня</t>
  </si>
  <si>
    <t>28 июня</t>
  </si>
  <si>
    <t>29 июня</t>
  </si>
  <si>
    <t>Всего:</t>
  </si>
  <si>
    <t>ИЮНЬ 2018 г.</t>
  </si>
  <si>
    <t>ИЮЛЬ 2018 г.</t>
  </si>
  <si>
    <t>август 2018 г.</t>
  </si>
  <si>
    <t>сентябрь 2018 г.</t>
  </si>
  <si>
    <t>октябрь 2018 г.</t>
  </si>
  <si>
    <t>ноябрь 2018 г.</t>
  </si>
  <si>
    <t>декабрь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</si>
</sst>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d\ mmm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/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medium">
        <color rgb="FF0033CC"/>
      </right>
      <top/>
      <bottom/>
      <diagonal/>
    </border>
    <border>
      <left/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medium">
        <color rgb="FF0033CC"/>
      </top>
      <bottom style="thin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1" xfId="0" applyFont="1" applyBorder="1" applyProtection="1"/>
    <xf numFmtId="0" fontId="0" fillId="0" borderId="15" xfId="0" applyFont="1" applyBorder="1" applyProtection="1"/>
    <xf numFmtId="0" fontId="0" fillId="0" borderId="0" xfId="0" applyFont="1" applyFill="1" applyProtection="1"/>
    <xf numFmtId="0" fontId="2" fillId="0" borderId="0" xfId="0" applyFont="1" applyProtection="1"/>
    <xf numFmtId="0" fontId="0" fillId="0" borderId="0" xfId="0" applyFont="1" applyProtection="1"/>
    <xf numFmtId="0" fontId="0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ont="1" applyBorder="1" applyProtection="1"/>
    <xf numFmtId="0" fontId="0" fillId="0" borderId="2" xfId="0" applyFont="1" applyBorder="1" applyProtection="1"/>
    <xf numFmtId="0" fontId="8" fillId="0" borderId="0" xfId="0" applyFont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9" fillId="0" borderId="35" xfId="0" applyFont="1" applyBorder="1" applyProtection="1"/>
    <xf numFmtId="0" fontId="0" fillId="0" borderId="35" xfId="0" applyFont="1" applyBorder="1" applyAlignment="1" applyProtection="1">
      <alignment horizontal="left"/>
    </xf>
    <xf numFmtId="10" fontId="0" fillId="3" borderId="35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</xf>
    <xf numFmtId="0" fontId="6" fillId="0" borderId="5" xfId="0" applyFont="1" applyBorder="1" applyProtection="1"/>
    <xf numFmtId="0" fontId="0" fillId="0" borderId="6" xfId="0" applyFont="1" applyBorder="1" applyProtection="1"/>
    <xf numFmtId="0" fontId="6" fillId="0" borderId="7" xfId="0" applyFont="1" applyBorder="1" applyProtection="1"/>
    <xf numFmtId="0" fontId="0" fillId="0" borderId="7" xfId="0" applyFont="1" applyBorder="1" applyProtection="1"/>
    <xf numFmtId="0" fontId="6" fillId="0" borderId="8" xfId="0" applyFont="1" applyBorder="1" applyAlignment="1" applyProtection="1">
      <alignment horizontal="center"/>
    </xf>
    <xf numFmtId="0" fontId="10" fillId="0" borderId="7" xfId="0" applyFont="1" applyBorder="1" applyProtection="1"/>
    <xf numFmtId="0" fontId="0" fillId="0" borderId="9" xfId="0" applyFont="1" applyBorder="1" applyProtection="1"/>
    <xf numFmtId="0" fontId="10" fillId="0" borderId="2" xfId="0" applyFont="1" applyBorder="1" applyProtection="1"/>
    <xf numFmtId="0" fontId="7" fillId="0" borderId="11" xfId="0" applyFont="1" applyBorder="1" applyAlignment="1" applyProtection="1">
      <alignment horizontal="center"/>
    </xf>
    <xf numFmtId="0" fontId="6" fillId="0" borderId="2" xfId="0" applyFont="1" applyBorder="1" applyProtection="1"/>
    <xf numFmtId="0" fontId="0" fillId="0" borderId="13" xfId="0" applyFon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0" fillId="0" borderId="14" xfId="0" applyFont="1" applyBorder="1" applyProtection="1"/>
    <xf numFmtId="0" fontId="0" fillId="0" borderId="15" xfId="0" applyFont="1" applyBorder="1" applyAlignment="1" applyProtection="1">
      <alignment horizontal="center"/>
    </xf>
    <xf numFmtId="0" fontId="0" fillId="0" borderId="17" xfId="0" applyFont="1" applyBorder="1" applyProtection="1"/>
    <xf numFmtId="0" fontId="5" fillId="0" borderId="16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164" fontId="0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</xf>
    <xf numFmtId="165" fontId="0" fillId="2" borderId="18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3" fontId="0" fillId="2" borderId="20" xfId="0" applyNumberFormat="1" applyFont="1" applyFill="1" applyBorder="1" applyAlignment="1" applyProtection="1">
      <alignment horizontal="center"/>
      <protection locked="0"/>
    </xf>
    <xf numFmtId="3" fontId="0" fillId="2" borderId="19" xfId="0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3" fontId="3" fillId="0" borderId="21" xfId="0" applyNumberFormat="1" applyFont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/>
      <protection locked="0"/>
    </xf>
    <xf numFmtId="4" fontId="0" fillId="2" borderId="18" xfId="0" applyNumberFormat="1" applyFont="1" applyFill="1" applyBorder="1" applyAlignment="1" applyProtection="1">
      <alignment horizontal="center"/>
      <protection locked="0"/>
    </xf>
    <xf numFmtId="4" fontId="0" fillId="0" borderId="18" xfId="0" applyNumberFormat="1" applyFont="1" applyFill="1" applyBorder="1" applyAlignment="1" applyProtection="1">
      <alignment horizontal="center"/>
    </xf>
    <xf numFmtId="4" fontId="0" fillId="0" borderId="19" xfId="0" applyNumberFormat="1" applyFont="1" applyFill="1" applyBorder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0" fontId="0" fillId="0" borderId="22" xfId="0" applyFont="1" applyFill="1" applyBorder="1" applyAlignment="1" applyProtection="1">
      <alignment horizontal="center"/>
    </xf>
    <xf numFmtId="3" fontId="0" fillId="0" borderId="1" xfId="0" applyNumberFormat="1" applyFont="1" applyBorder="1" applyAlignment="1" applyProtection="1">
      <alignment horizontal="center"/>
    </xf>
    <xf numFmtId="3" fontId="0" fillId="2" borderId="8" xfId="0" applyNumberFormat="1" applyFont="1" applyFill="1" applyBorder="1" applyAlignment="1" applyProtection="1">
      <alignment horizontal="center"/>
      <protection locked="0"/>
    </xf>
    <xf numFmtId="4" fontId="0" fillId="0" borderId="20" xfId="0" applyNumberFormat="1" applyFont="1" applyBorder="1" applyAlignment="1" applyProtection="1">
      <alignment horizontal="center"/>
    </xf>
    <xf numFmtId="0" fontId="0" fillId="2" borderId="23" xfId="0" applyFont="1" applyFill="1" applyBorder="1" applyAlignment="1" applyProtection="1">
      <alignment horizontal="center"/>
      <protection locked="0"/>
    </xf>
    <xf numFmtId="4" fontId="0" fillId="2" borderId="23" xfId="0" applyNumberFormat="1" applyFont="1" applyFill="1" applyBorder="1" applyAlignment="1" applyProtection="1">
      <alignment horizontal="center"/>
      <protection locked="0"/>
    </xf>
    <xf numFmtId="165" fontId="0" fillId="2" borderId="23" xfId="0" applyNumberFormat="1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Alignment="1" applyProtection="1">
      <alignment horizontal="center"/>
    </xf>
    <xf numFmtId="165" fontId="0" fillId="2" borderId="26" xfId="0" applyNumberFormat="1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center"/>
    </xf>
    <xf numFmtId="3" fontId="0" fillId="0" borderId="29" xfId="0" applyNumberFormat="1" applyFont="1" applyBorder="1" applyAlignment="1" applyProtection="1">
      <alignment horizontal="center"/>
    </xf>
    <xf numFmtId="3" fontId="0" fillId="2" borderId="28" xfId="0" applyNumberFormat="1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4" fontId="0" fillId="2" borderId="26" xfId="0" applyNumberFormat="1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4" fillId="0" borderId="2" xfId="0" applyFont="1" applyBorder="1" applyProtection="1"/>
    <xf numFmtId="3" fontId="11" fillId="0" borderId="1" xfId="0" applyNumberFormat="1" applyFont="1" applyBorder="1" applyAlignment="1" applyProtection="1">
      <alignment horizontal="center"/>
    </xf>
    <xf numFmtId="3" fontId="11" fillId="0" borderId="19" xfId="0" applyNumberFormat="1" applyFont="1" applyBorder="1" applyAlignment="1" applyProtection="1">
      <alignment horizontal="center"/>
    </xf>
    <xf numFmtId="3" fontId="4" fillId="0" borderId="32" xfId="0" applyNumberFormat="1" applyFont="1" applyBorder="1" applyAlignment="1" applyProtection="1">
      <alignment horizontal="center"/>
    </xf>
    <xf numFmtId="3" fontId="4" fillId="0" borderId="33" xfId="0" applyNumberFormat="1" applyFont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4" fontId="4" fillId="0" borderId="34" xfId="0" applyNumberFormat="1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center"/>
    </xf>
    <xf numFmtId="4" fontId="4" fillId="0" borderId="31" xfId="0" applyNumberFormat="1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Protection="1"/>
    <xf numFmtId="0" fontId="13" fillId="0" borderId="0" xfId="0" applyFont="1" applyProtection="1"/>
    <xf numFmtId="4" fontId="4" fillId="3" borderId="31" xfId="0" applyNumberFormat="1" applyFont="1" applyFill="1" applyBorder="1" applyAlignment="1" applyProtection="1">
      <alignment horizontal="center"/>
    </xf>
    <xf numFmtId="3" fontId="0" fillId="2" borderId="18" xfId="0" applyNumberFormat="1" applyFont="1" applyFill="1" applyBorder="1" applyAlignment="1" applyProtection="1">
      <alignment horizontal="center"/>
      <protection locked="0"/>
    </xf>
    <xf numFmtId="165" fontId="0" fillId="2" borderId="36" xfId="0" applyNumberFormat="1" applyFont="1" applyFill="1" applyBorder="1" applyProtection="1">
      <protection locked="0"/>
    </xf>
    <xf numFmtId="3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3" fontId="0" fillId="2" borderId="11" xfId="0" applyNumberFormat="1" applyFont="1" applyFill="1" applyBorder="1" applyAlignment="1" applyProtection="1">
      <alignment horizontal="center"/>
      <protection locked="0"/>
    </xf>
    <xf numFmtId="3" fontId="3" fillId="0" borderId="37" xfId="0" applyNumberFormat="1" applyFont="1" applyBorder="1" applyAlignment="1" applyProtection="1">
      <alignment horizontal="center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0" borderId="11" xfId="0" applyNumberFormat="1" applyFont="1" applyFill="1" applyBorder="1" applyAlignment="1" applyProtection="1">
      <alignment horizontal="center"/>
    </xf>
    <xf numFmtId="4" fontId="0" fillId="0" borderId="12" xfId="0" applyNumberFormat="1" applyFont="1" applyFill="1" applyBorder="1" applyAlignment="1" applyProtection="1">
      <alignment horizontal="center"/>
    </xf>
    <xf numFmtId="3" fontId="11" fillId="0" borderId="2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3" fontId="4" fillId="0" borderId="36" xfId="0" applyNumberFormat="1" applyFont="1" applyBorder="1" applyAlignment="1" applyProtection="1">
      <alignment horizontal="center"/>
    </xf>
    <xf numFmtId="3" fontId="4" fillId="0" borderId="19" xfId="0" applyNumberFormat="1" applyFont="1" applyBorder="1" applyAlignment="1" applyProtection="1">
      <alignment horizontal="center"/>
    </xf>
    <xf numFmtId="4" fontId="4" fillId="0" borderId="20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/>
    </xf>
    <xf numFmtId="4" fontId="4" fillId="0" borderId="19" xfId="0" applyNumberFormat="1" applyFont="1" applyBorder="1" applyAlignment="1" applyProtection="1">
      <alignment horizontal="center"/>
    </xf>
    <xf numFmtId="3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alignment horizontal="center"/>
      <protection locked="0"/>
    </xf>
    <xf numFmtId="3" fontId="3" fillId="0" borderId="22" xfId="0" applyNumberFormat="1" applyFont="1" applyBorder="1" applyAlignment="1" applyProtection="1">
      <alignment horizontal="center"/>
    </xf>
    <xf numFmtId="4" fontId="0" fillId="2" borderId="22" xfId="0" applyNumberFormat="1" applyFont="1" applyFill="1" applyBorder="1" applyAlignment="1" applyProtection="1">
      <alignment horizontal="center"/>
      <protection locked="0"/>
    </xf>
    <xf numFmtId="4" fontId="0" fillId="0" borderId="22" xfId="0" applyNumberFormat="1" applyFont="1" applyFill="1" applyBorder="1" applyAlignment="1" applyProtection="1">
      <alignment horizontal="center"/>
    </xf>
    <xf numFmtId="165" fontId="0" fillId="4" borderId="18" xfId="0" applyNumberFormat="1" applyFont="1" applyFill="1" applyBorder="1" applyProtection="1">
      <protection locked="0"/>
    </xf>
    <xf numFmtId="0" fontId="0" fillId="4" borderId="22" xfId="0" applyFont="1" applyFill="1" applyBorder="1" applyAlignment="1" applyProtection="1">
      <alignment horizontal="center"/>
    </xf>
    <xf numFmtId="3" fontId="0" fillId="4" borderId="1" xfId="0" applyNumberFormat="1" applyFont="1" applyFill="1" applyBorder="1" applyAlignment="1" applyProtection="1">
      <alignment horizontal="center"/>
    </xf>
    <xf numFmtId="3" fontId="0" fillId="4" borderId="8" xfId="0" applyNumberFormat="1" applyFont="1" applyFill="1" applyBorder="1" applyAlignment="1" applyProtection="1">
      <alignment horizontal="center"/>
      <protection locked="0"/>
    </xf>
    <xf numFmtId="0" fontId="0" fillId="4" borderId="20" xfId="0" applyFont="1" applyFill="1" applyBorder="1" applyAlignment="1" applyProtection="1">
      <alignment horizontal="center"/>
      <protection locked="0"/>
    </xf>
    <xf numFmtId="3" fontId="0" fillId="4" borderId="18" xfId="0" applyNumberFormat="1" applyFont="1" applyFill="1" applyBorder="1" applyAlignment="1" applyProtection="1">
      <alignment horizontal="center"/>
      <protection locked="0"/>
    </xf>
    <xf numFmtId="3" fontId="3" fillId="4" borderId="21" xfId="0" applyNumberFormat="1" applyFont="1" applyFill="1" applyBorder="1" applyAlignment="1" applyProtection="1">
      <alignment horizontal="center"/>
    </xf>
    <xf numFmtId="4" fontId="0" fillId="4" borderId="20" xfId="0" applyNumberFormat="1" applyFont="1" applyFill="1" applyBorder="1" applyAlignment="1" applyProtection="1">
      <alignment horizontal="center"/>
    </xf>
    <xf numFmtId="4" fontId="0" fillId="4" borderId="23" xfId="0" applyNumberFormat="1" applyFont="1" applyFill="1" applyBorder="1" applyAlignment="1" applyProtection="1">
      <alignment horizontal="center"/>
      <protection locked="0"/>
    </xf>
    <xf numFmtId="4" fontId="0" fillId="4" borderId="18" xfId="0" applyNumberFormat="1" applyFont="1" applyFill="1" applyBorder="1" applyAlignment="1" applyProtection="1">
      <alignment horizontal="center"/>
    </xf>
    <xf numFmtId="4" fontId="0" fillId="4" borderId="19" xfId="0" applyNumberFormat="1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3" fontId="0" fillId="4" borderId="4" xfId="0" applyNumberFormat="1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3" fontId="0" fillId="4" borderId="11" xfId="0" applyNumberFormat="1" applyFont="1" applyFill="1" applyBorder="1" applyAlignment="1" applyProtection="1">
      <alignment horizontal="center"/>
      <protection locked="0"/>
    </xf>
    <xf numFmtId="3" fontId="3" fillId="4" borderId="37" xfId="0" applyNumberFormat="1" applyFont="1" applyFill="1" applyBorder="1" applyAlignment="1" applyProtection="1">
      <alignment horizontal="center"/>
    </xf>
    <xf numFmtId="4" fontId="0" fillId="4" borderId="3" xfId="0" applyNumberFormat="1" applyFont="1" applyFill="1" applyBorder="1" applyAlignment="1" applyProtection="1">
      <alignment horizontal="center"/>
      <protection locked="0"/>
    </xf>
    <xf numFmtId="4" fontId="0" fillId="4" borderId="11" xfId="0" applyNumberFormat="1" applyFont="1" applyFill="1" applyBorder="1" applyAlignment="1" applyProtection="1">
      <alignment horizontal="center"/>
    </xf>
    <xf numFmtId="4" fontId="0" fillId="4" borderId="12" xfId="0" applyNumberFormat="1" applyFont="1" applyFill="1" applyBorder="1" applyAlignment="1" applyProtection="1">
      <alignment horizontal="center"/>
    </xf>
    <xf numFmtId="4" fontId="15" fillId="0" borderId="19" xfId="0" applyNumberFormat="1" applyFont="1" applyBorder="1" applyAlignment="1" applyProtection="1">
      <alignment horizontal="center"/>
    </xf>
    <xf numFmtId="1" fontId="0" fillId="0" borderId="0" xfId="0" applyNumberFormat="1" applyFont="1"/>
    <xf numFmtId="0" fontId="14" fillId="0" borderId="0" xfId="0" applyFont="1" applyAlignment="1" applyProtection="1">
      <alignment horizontal="center"/>
    </xf>
  </cellXfs>
  <cellStyles count="1">
    <cellStyle name="Обычный" xfId="0" builtinId="0"/>
  </cellStyles>
  <dxfs count="133"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5"/>
  <sheetViews>
    <sheetView tabSelected="1" topLeftCell="A226" workbookViewId="0">
      <selection activeCell="T9" sqref="T9"/>
    </sheetView>
  </sheetViews>
  <sheetFormatPr defaultRowHeight="15" x14ac:dyDescent="0.25"/>
  <cols>
    <col min="1" max="16384" width="9.140625" style="6"/>
  </cols>
  <sheetData>
    <row r="1" spans="1:1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58.5" customHeight="1" x14ac:dyDescent="0.8">
      <c r="A2" s="140" t="s">
        <v>48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5"/>
    </row>
    <row r="3" spans="1:16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5"/>
      <c r="N3" s="5"/>
      <c r="O3" s="5"/>
      <c r="P3" s="5"/>
    </row>
    <row r="4" spans="1:16" ht="16.5" x14ac:dyDescent="0.25">
      <c r="A4" s="8"/>
      <c r="B4" s="5"/>
      <c r="C4" s="9"/>
      <c r="D4" s="10"/>
      <c r="E4" s="11"/>
      <c r="F4" s="5"/>
      <c r="G4" s="5"/>
      <c r="H4" s="12"/>
      <c r="I4" s="11"/>
      <c r="J4" s="13"/>
      <c r="K4" s="5"/>
      <c r="L4" s="14"/>
      <c r="M4" s="15"/>
      <c r="N4" s="16"/>
      <c r="O4" s="5"/>
      <c r="P4" s="5"/>
    </row>
    <row r="5" spans="1:16" ht="16.5" x14ac:dyDescent="0.25">
      <c r="A5" s="17" t="s">
        <v>0</v>
      </c>
      <c r="B5" s="17" t="s">
        <v>1</v>
      </c>
      <c r="C5" s="18" t="s">
        <v>2</v>
      </c>
      <c r="D5" s="19"/>
      <c r="E5" s="20" t="s">
        <v>3</v>
      </c>
      <c r="F5" s="21"/>
      <c r="G5" s="22"/>
      <c r="H5" s="23" t="s">
        <v>4</v>
      </c>
      <c r="I5" s="5"/>
      <c r="J5" s="21"/>
      <c r="K5" s="24"/>
      <c r="L5" s="25" t="s">
        <v>5</v>
      </c>
      <c r="M5" s="5"/>
      <c r="N5" s="11"/>
      <c r="O5" s="24"/>
      <c r="P5" s="5"/>
    </row>
    <row r="6" spans="1:16" ht="16.5" x14ac:dyDescent="0.25">
      <c r="A6" s="26" t="s">
        <v>6</v>
      </c>
      <c r="B6" s="26" t="s">
        <v>7</v>
      </c>
      <c r="C6" s="27" t="s">
        <v>8</v>
      </c>
      <c r="D6" s="28"/>
      <c r="E6" s="29" t="s">
        <v>9</v>
      </c>
      <c r="F6" s="30" t="s">
        <v>10</v>
      </c>
      <c r="G6" s="31" t="s">
        <v>11</v>
      </c>
      <c r="H6" s="32" t="s">
        <v>12</v>
      </c>
      <c r="I6" s="33" t="s">
        <v>13</v>
      </c>
      <c r="J6" s="33" t="s">
        <v>14</v>
      </c>
      <c r="K6" s="34" t="s">
        <v>12</v>
      </c>
      <c r="L6" s="32" t="s">
        <v>12</v>
      </c>
      <c r="M6" s="33" t="s">
        <v>13</v>
      </c>
      <c r="N6" s="33" t="s">
        <v>14</v>
      </c>
      <c r="O6" s="34" t="s">
        <v>12</v>
      </c>
      <c r="P6" s="5"/>
    </row>
    <row r="7" spans="1:16" ht="16.5" x14ac:dyDescent="0.25">
      <c r="A7" s="1"/>
      <c r="B7" s="26" t="s">
        <v>15</v>
      </c>
      <c r="C7" s="29" t="s">
        <v>16</v>
      </c>
      <c r="D7" s="35" t="s">
        <v>17</v>
      </c>
      <c r="E7" s="36" t="s">
        <v>18</v>
      </c>
      <c r="F7" s="37"/>
      <c r="G7" s="38"/>
      <c r="H7" s="39" t="s">
        <v>19</v>
      </c>
      <c r="I7" s="40" t="s">
        <v>20</v>
      </c>
      <c r="J7" s="40" t="s">
        <v>21</v>
      </c>
      <c r="K7" s="41" t="s">
        <v>19</v>
      </c>
      <c r="L7" s="39" t="s">
        <v>19</v>
      </c>
      <c r="M7" s="40" t="s">
        <v>20</v>
      </c>
      <c r="N7" s="40" t="s">
        <v>21</v>
      </c>
      <c r="O7" s="41" t="s">
        <v>19</v>
      </c>
      <c r="P7" s="5"/>
    </row>
    <row r="8" spans="1:16" ht="16.5" x14ac:dyDescent="0.25">
      <c r="A8" s="1"/>
      <c r="B8" s="42"/>
      <c r="C8" s="36" t="s">
        <v>22</v>
      </c>
      <c r="D8" s="43" t="s">
        <v>23</v>
      </c>
      <c r="E8" s="44"/>
      <c r="F8" s="1"/>
      <c r="G8" s="38"/>
      <c r="H8" s="39" t="s">
        <v>24</v>
      </c>
      <c r="I8" s="1"/>
      <c r="J8" s="40" t="s">
        <v>25</v>
      </c>
      <c r="K8" s="41" t="s">
        <v>26</v>
      </c>
      <c r="L8" s="39" t="s">
        <v>24</v>
      </c>
      <c r="M8" s="1"/>
      <c r="N8" s="40" t="s">
        <v>25</v>
      </c>
      <c r="O8" s="41" t="s">
        <v>26</v>
      </c>
      <c r="P8" s="5"/>
    </row>
    <row r="9" spans="1:16" ht="16.5" customHeight="1" thickBot="1" x14ac:dyDescent="0.3">
      <c r="A9" s="2"/>
      <c r="B9" s="45"/>
      <c r="C9" s="46"/>
      <c r="D9" s="47" t="s">
        <v>22</v>
      </c>
      <c r="E9" s="46"/>
      <c r="F9" s="2"/>
      <c r="G9" s="48"/>
      <c r="H9" s="49"/>
      <c r="I9" s="2"/>
      <c r="J9" s="50">
        <v>14</v>
      </c>
      <c r="K9" s="51" t="s">
        <v>27</v>
      </c>
      <c r="L9" s="49"/>
      <c r="M9" s="2"/>
      <c r="N9" s="50">
        <v>18</v>
      </c>
      <c r="O9" s="51" t="s">
        <v>27</v>
      </c>
      <c r="P9" s="5"/>
    </row>
    <row r="10" spans="1:16" x14ac:dyDescent="0.25">
      <c r="A10" s="52" t="s">
        <v>28</v>
      </c>
      <c r="B10" s="53">
        <v>20</v>
      </c>
      <c r="C10" s="54">
        <v>78862</v>
      </c>
      <c r="D10" s="55">
        <v>78941</v>
      </c>
      <c r="E10" s="56">
        <v>14</v>
      </c>
      <c r="F10" s="53">
        <v>65</v>
      </c>
      <c r="G10" s="57">
        <f t="shared" ref="G10:G31" si="0">IF(A10&lt;&gt;"",IF(SUM(E10:F10)=D10-C10,D10-C10,"Проверь"),"")</f>
        <v>79</v>
      </c>
      <c r="H10" s="58">
        <v>0</v>
      </c>
      <c r="I10" s="59">
        <v>10</v>
      </c>
      <c r="J10" s="60">
        <f t="shared" ref="J10:J31" si="1">IFERROR(IF(A10&lt;&gt;"",ROUND(E10*$J$9/100,0),""),)</f>
        <v>2</v>
      </c>
      <c r="K10" s="61">
        <f t="shared" ref="K10:K24" si="2">IF(H10&lt;&gt;"",IF(SUM(H10:I10)-J10&gt;0.001,SUM(H10:I10)-J10,0),"")</f>
        <v>8</v>
      </c>
      <c r="L10" s="58">
        <v>30</v>
      </c>
      <c r="M10" s="59"/>
      <c r="N10" s="60">
        <f t="shared" ref="N10:N31" si="3">IFERROR(IF(A10&lt;&gt;"",ROUND(F10*$N$9/100,0),""),)</f>
        <v>12</v>
      </c>
      <c r="O10" s="61">
        <f>IF(L10&lt;&gt;"",SUM(L10:M10)-N10,"")</f>
        <v>18</v>
      </c>
      <c r="P10" s="62" t="str">
        <f t="shared" ref="P10:P31" si="4">IF(A10&lt;&gt;"",A10,"")</f>
        <v>1 июня</v>
      </c>
    </row>
    <row r="11" spans="1:16" x14ac:dyDescent="0.25">
      <c r="A11" s="52" t="s">
        <v>29</v>
      </c>
      <c r="B11" s="63">
        <f>IF(A11&lt;&gt;"",B10+1,"")</f>
        <v>21</v>
      </c>
      <c r="C11" s="64">
        <f t="shared" ref="C11:C22" si="5">IF(A11&lt;&gt;"",D10,"")</f>
        <v>78941</v>
      </c>
      <c r="D11" s="65">
        <v>79022</v>
      </c>
      <c r="E11" s="56">
        <v>14</v>
      </c>
      <c r="F11" s="53">
        <v>67</v>
      </c>
      <c r="G11" s="57">
        <f t="shared" si="0"/>
        <v>81</v>
      </c>
      <c r="H11" s="66">
        <f t="shared" ref="H11:H17" si="6">IF(A11&lt;&gt;"",K10,"")</f>
        <v>8</v>
      </c>
      <c r="I11" s="59"/>
      <c r="J11" s="60">
        <f t="shared" si="1"/>
        <v>2</v>
      </c>
      <c r="K11" s="61">
        <f t="shared" si="2"/>
        <v>6</v>
      </c>
      <c r="L11" s="66">
        <f t="shared" ref="L11:L31" si="7">IF(H11&lt;&gt;"",O10,"")</f>
        <v>18</v>
      </c>
      <c r="M11" s="59">
        <v>44</v>
      </c>
      <c r="N11" s="60">
        <f>IFERROR(IF(A11&lt;&gt;"",ROUND(F11*$N$9/100,0),""),)</f>
        <v>12</v>
      </c>
      <c r="O11" s="61">
        <f t="shared" ref="O11:O31" si="8">IF(L11&lt;&gt;"",SUM(L11:M11)-N11,"")</f>
        <v>50</v>
      </c>
      <c r="P11" s="62" t="str">
        <f t="shared" si="4"/>
        <v>4 июня</v>
      </c>
    </row>
    <row r="12" spans="1:16" x14ac:dyDescent="0.25">
      <c r="A12" s="52" t="s">
        <v>30</v>
      </c>
      <c r="B12" s="63">
        <f t="shared" ref="B12:B31" si="9">IF(A12&lt;&gt;"",B11+1,"")</f>
        <v>22</v>
      </c>
      <c r="C12" s="64">
        <f t="shared" si="5"/>
        <v>79022</v>
      </c>
      <c r="D12" s="65">
        <v>79108</v>
      </c>
      <c r="E12" s="56">
        <v>14</v>
      </c>
      <c r="F12" s="67">
        <v>72</v>
      </c>
      <c r="G12" s="57">
        <f t="shared" si="0"/>
        <v>86</v>
      </c>
      <c r="H12" s="66">
        <f t="shared" si="6"/>
        <v>6</v>
      </c>
      <c r="I12" s="59"/>
      <c r="J12" s="60">
        <f t="shared" si="1"/>
        <v>2</v>
      </c>
      <c r="K12" s="61">
        <f t="shared" si="2"/>
        <v>4</v>
      </c>
      <c r="L12" s="66">
        <f t="shared" si="7"/>
        <v>50</v>
      </c>
      <c r="M12" s="59"/>
      <c r="N12" s="60">
        <f t="shared" si="3"/>
        <v>13</v>
      </c>
      <c r="O12" s="61">
        <f t="shared" si="8"/>
        <v>37</v>
      </c>
      <c r="P12" s="62" t="str">
        <f t="shared" si="4"/>
        <v>5 июня</v>
      </c>
    </row>
    <row r="13" spans="1:16" x14ac:dyDescent="0.25">
      <c r="A13" s="52" t="s">
        <v>31</v>
      </c>
      <c r="B13" s="63">
        <f t="shared" si="9"/>
        <v>23</v>
      </c>
      <c r="C13" s="64">
        <f t="shared" si="5"/>
        <v>79108</v>
      </c>
      <c r="D13" s="65">
        <v>79177</v>
      </c>
      <c r="E13" s="56">
        <v>14</v>
      </c>
      <c r="F13" s="67">
        <v>55</v>
      </c>
      <c r="G13" s="57">
        <f t="shared" si="0"/>
        <v>69</v>
      </c>
      <c r="H13" s="66">
        <f t="shared" si="6"/>
        <v>4</v>
      </c>
      <c r="I13" s="68">
        <v>10</v>
      </c>
      <c r="J13" s="60">
        <f t="shared" si="1"/>
        <v>2</v>
      </c>
      <c r="K13" s="61">
        <f t="shared" si="2"/>
        <v>12</v>
      </c>
      <c r="L13" s="66">
        <f t="shared" si="7"/>
        <v>37</v>
      </c>
      <c r="M13" s="68"/>
      <c r="N13" s="60">
        <f t="shared" si="3"/>
        <v>10</v>
      </c>
      <c r="O13" s="61">
        <f t="shared" si="8"/>
        <v>27</v>
      </c>
      <c r="P13" s="62" t="str">
        <f t="shared" si="4"/>
        <v>6 июня</v>
      </c>
    </row>
    <row r="14" spans="1:16" x14ac:dyDescent="0.25">
      <c r="A14" s="52" t="s">
        <v>32</v>
      </c>
      <c r="B14" s="63">
        <f t="shared" si="9"/>
        <v>24</v>
      </c>
      <c r="C14" s="64">
        <f t="shared" si="5"/>
        <v>79177</v>
      </c>
      <c r="D14" s="65">
        <v>79245</v>
      </c>
      <c r="E14" s="56">
        <v>14</v>
      </c>
      <c r="F14" s="67">
        <v>54</v>
      </c>
      <c r="G14" s="57">
        <f t="shared" si="0"/>
        <v>68</v>
      </c>
      <c r="H14" s="66">
        <f t="shared" si="6"/>
        <v>12</v>
      </c>
      <c r="I14" s="68"/>
      <c r="J14" s="60">
        <f t="shared" si="1"/>
        <v>2</v>
      </c>
      <c r="K14" s="61">
        <f t="shared" si="2"/>
        <v>10</v>
      </c>
      <c r="L14" s="66">
        <f t="shared" si="7"/>
        <v>27</v>
      </c>
      <c r="M14" s="68"/>
      <c r="N14" s="60">
        <f t="shared" si="3"/>
        <v>10</v>
      </c>
      <c r="O14" s="61">
        <f t="shared" si="8"/>
        <v>17</v>
      </c>
      <c r="P14" s="62" t="str">
        <f t="shared" si="4"/>
        <v>7 июня</v>
      </c>
    </row>
    <row r="15" spans="1:16" x14ac:dyDescent="0.25">
      <c r="A15" s="52" t="s">
        <v>33</v>
      </c>
      <c r="B15" s="63">
        <f t="shared" si="9"/>
        <v>25</v>
      </c>
      <c r="C15" s="64">
        <f t="shared" si="5"/>
        <v>79245</v>
      </c>
      <c r="D15" s="65">
        <v>79312</v>
      </c>
      <c r="E15" s="56">
        <v>14</v>
      </c>
      <c r="F15" s="67">
        <v>53</v>
      </c>
      <c r="G15" s="57">
        <f t="shared" si="0"/>
        <v>67</v>
      </c>
      <c r="H15" s="66">
        <f t="shared" si="6"/>
        <v>10</v>
      </c>
      <c r="I15" s="68"/>
      <c r="J15" s="60">
        <f t="shared" si="1"/>
        <v>2</v>
      </c>
      <c r="K15" s="61">
        <f t="shared" si="2"/>
        <v>8</v>
      </c>
      <c r="L15" s="66">
        <f t="shared" si="7"/>
        <v>17</v>
      </c>
      <c r="M15" s="68">
        <v>49</v>
      </c>
      <c r="N15" s="60">
        <f t="shared" si="3"/>
        <v>10</v>
      </c>
      <c r="O15" s="61">
        <f t="shared" si="8"/>
        <v>56</v>
      </c>
      <c r="P15" s="62" t="str">
        <f t="shared" si="4"/>
        <v>8 июня</v>
      </c>
    </row>
    <row r="16" spans="1:16" x14ac:dyDescent="0.25">
      <c r="A16" s="52" t="s">
        <v>34</v>
      </c>
      <c r="B16" s="63">
        <f t="shared" si="9"/>
        <v>26</v>
      </c>
      <c r="C16" s="64">
        <f t="shared" si="5"/>
        <v>79312</v>
      </c>
      <c r="D16" s="65">
        <v>79396</v>
      </c>
      <c r="E16" s="56">
        <v>14</v>
      </c>
      <c r="F16" s="67">
        <v>70</v>
      </c>
      <c r="G16" s="57">
        <f t="shared" si="0"/>
        <v>84</v>
      </c>
      <c r="H16" s="66">
        <f t="shared" si="6"/>
        <v>8</v>
      </c>
      <c r="I16" s="68"/>
      <c r="J16" s="60">
        <f t="shared" si="1"/>
        <v>2</v>
      </c>
      <c r="K16" s="61">
        <f t="shared" si="2"/>
        <v>6</v>
      </c>
      <c r="L16" s="66">
        <f t="shared" si="7"/>
        <v>56</v>
      </c>
      <c r="M16" s="68"/>
      <c r="N16" s="60">
        <f t="shared" si="3"/>
        <v>13</v>
      </c>
      <c r="O16" s="61">
        <f t="shared" si="8"/>
        <v>43</v>
      </c>
      <c r="P16" s="62" t="str">
        <f t="shared" si="4"/>
        <v>9 июня</v>
      </c>
    </row>
    <row r="17" spans="1:16" x14ac:dyDescent="0.25">
      <c r="A17" s="52" t="s">
        <v>35</v>
      </c>
      <c r="B17" s="63">
        <f t="shared" si="9"/>
        <v>27</v>
      </c>
      <c r="C17" s="64">
        <f t="shared" si="5"/>
        <v>79396</v>
      </c>
      <c r="D17" s="65">
        <v>79510</v>
      </c>
      <c r="E17" s="56">
        <v>14</v>
      </c>
      <c r="F17" s="67">
        <v>100</v>
      </c>
      <c r="G17" s="57">
        <f t="shared" si="0"/>
        <v>114</v>
      </c>
      <c r="H17" s="66">
        <f t="shared" si="6"/>
        <v>6</v>
      </c>
      <c r="I17" s="68">
        <v>10</v>
      </c>
      <c r="J17" s="60">
        <f t="shared" si="1"/>
        <v>2</v>
      </c>
      <c r="K17" s="61">
        <f t="shared" si="2"/>
        <v>14</v>
      </c>
      <c r="L17" s="66">
        <f t="shared" si="7"/>
        <v>43</v>
      </c>
      <c r="M17" s="68"/>
      <c r="N17" s="60">
        <f t="shared" si="3"/>
        <v>18</v>
      </c>
      <c r="O17" s="61">
        <f t="shared" si="8"/>
        <v>25</v>
      </c>
      <c r="P17" s="62" t="str">
        <f t="shared" si="4"/>
        <v>13 июня</v>
      </c>
    </row>
    <row r="18" spans="1:16" x14ac:dyDescent="0.25">
      <c r="A18" s="52" t="s">
        <v>36</v>
      </c>
      <c r="B18" s="63">
        <f t="shared" si="9"/>
        <v>28</v>
      </c>
      <c r="C18" s="64">
        <f t="shared" si="5"/>
        <v>79510</v>
      </c>
      <c r="D18" s="65">
        <v>79570</v>
      </c>
      <c r="E18" s="56">
        <v>14</v>
      </c>
      <c r="F18" s="67">
        <v>46</v>
      </c>
      <c r="G18" s="57">
        <f t="shared" si="0"/>
        <v>60</v>
      </c>
      <c r="H18" s="66">
        <v>6</v>
      </c>
      <c r="I18" s="68"/>
      <c r="J18" s="60">
        <f t="shared" si="1"/>
        <v>2</v>
      </c>
      <c r="K18" s="61">
        <f t="shared" si="2"/>
        <v>4</v>
      </c>
      <c r="L18" s="66">
        <f t="shared" si="7"/>
        <v>25</v>
      </c>
      <c r="M18" s="68"/>
      <c r="N18" s="60">
        <f t="shared" si="3"/>
        <v>8</v>
      </c>
      <c r="O18" s="61">
        <f t="shared" si="8"/>
        <v>17</v>
      </c>
      <c r="P18" s="62" t="str">
        <f t="shared" si="4"/>
        <v>14 июня</v>
      </c>
    </row>
    <row r="19" spans="1:16" x14ac:dyDescent="0.25">
      <c r="A19" s="52" t="s">
        <v>37</v>
      </c>
      <c r="B19" s="63">
        <f t="shared" si="9"/>
        <v>29</v>
      </c>
      <c r="C19" s="64">
        <f t="shared" si="5"/>
        <v>79570</v>
      </c>
      <c r="D19" s="65">
        <v>79690</v>
      </c>
      <c r="E19" s="56">
        <v>14</v>
      </c>
      <c r="F19" s="67">
        <v>106</v>
      </c>
      <c r="G19" s="57">
        <f t="shared" si="0"/>
        <v>120</v>
      </c>
      <c r="H19" s="66">
        <f t="shared" ref="H19:H31" si="10">IF(A19&lt;&gt;"",K18,"")</f>
        <v>4</v>
      </c>
      <c r="I19" s="68">
        <v>10</v>
      </c>
      <c r="J19" s="60">
        <f t="shared" si="1"/>
        <v>2</v>
      </c>
      <c r="K19" s="61">
        <f t="shared" si="2"/>
        <v>12</v>
      </c>
      <c r="L19" s="66">
        <f t="shared" si="7"/>
        <v>17</v>
      </c>
      <c r="M19" s="68">
        <v>46</v>
      </c>
      <c r="N19" s="60">
        <f t="shared" si="3"/>
        <v>19</v>
      </c>
      <c r="O19" s="61">
        <f t="shared" si="8"/>
        <v>44</v>
      </c>
      <c r="P19" s="62" t="str">
        <f t="shared" si="4"/>
        <v>18 июня</v>
      </c>
    </row>
    <row r="20" spans="1:16" x14ac:dyDescent="0.25">
      <c r="A20" s="52" t="s">
        <v>38</v>
      </c>
      <c r="B20" s="63">
        <f t="shared" si="9"/>
        <v>30</v>
      </c>
      <c r="C20" s="64">
        <f t="shared" si="5"/>
        <v>79690</v>
      </c>
      <c r="D20" s="65">
        <v>79764</v>
      </c>
      <c r="E20" s="56">
        <v>14</v>
      </c>
      <c r="F20" s="67">
        <v>60</v>
      </c>
      <c r="G20" s="57">
        <f t="shared" si="0"/>
        <v>74</v>
      </c>
      <c r="H20" s="66">
        <f t="shared" si="10"/>
        <v>12</v>
      </c>
      <c r="I20" s="68"/>
      <c r="J20" s="60">
        <f t="shared" si="1"/>
        <v>2</v>
      </c>
      <c r="K20" s="61">
        <f t="shared" si="2"/>
        <v>10</v>
      </c>
      <c r="L20" s="66">
        <f t="shared" si="7"/>
        <v>44</v>
      </c>
      <c r="M20" s="68"/>
      <c r="N20" s="60">
        <f t="shared" si="3"/>
        <v>11</v>
      </c>
      <c r="O20" s="61">
        <f t="shared" si="8"/>
        <v>33</v>
      </c>
      <c r="P20" s="62" t="str">
        <f t="shared" si="4"/>
        <v>19 июня</v>
      </c>
    </row>
    <row r="21" spans="1:16" x14ac:dyDescent="0.25">
      <c r="A21" s="52" t="s">
        <v>39</v>
      </c>
      <c r="B21" s="63">
        <f t="shared" si="9"/>
        <v>31</v>
      </c>
      <c r="C21" s="64">
        <f t="shared" si="5"/>
        <v>79764</v>
      </c>
      <c r="D21" s="65">
        <v>79854</v>
      </c>
      <c r="E21" s="56">
        <v>14</v>
      </c>
      <c r="F21" s="67">
        <v>76</v>
      </c>
      <c r="G21" s="57">
        <f t="shared" si="0"/>
        <v>90</v>
      </c>
      <c r="H21" s="66">
        <f t="shared" si="10"/>
        <v>10</v>
      </c>
      <c r="I21" s="68"/>
      <c r="J21" s="60">
        <f t="shared" si="1"/>
        <v>2</v>
      </c>
      <c r="K21" s="61">
        <f t="shared" si="2"/>
        <v>8</v>
      </c>
      <c r="L21" s="66">
        <f t="shared" si="7"/>
        <v>33</v>
      </c>
      <c r="M21" s="68"/>
      <c r="N21" s="60">
        <f t="shared" si="3"/>
        <v>14</v>
      </c>
      <c r="O21" s="61">
        <f t="shared" si="8"/>
        <v>19</v>
      </c>
      <c r="P21" s="62" t="str">
        <f t="shared" si="4"/>
        <v>20 июня</v>
      </c>
    </row>
    <row r="22" spans="1:16" x14ac:dyDescent="0.25">
      <c r="A22" s="52" t="s">
        <v>40</v>
      </c>
      <c r="B22" s="63">
        <f t="shared" si="9"/>
        <v>32</v>
      </c>
      <c r="C22" s="64">
        <f t="shared" si="5"/>
        <v>79854</v>
      </c>
      <c r="D22" s="65">
        <v>79910</v>
      </c>
      <c r="E22" s="56">
        <v>14</v>
      </c>
      <c r="F22" s="67">
        <v>42</v>
      </c>
      <c r="G22" s="57">
        <f t="shared" si="0"/>
        <v>56</v>
      </c>
      <c r="H22" s="66">
        <f t="shared" si="10"/>
        <v>8</v>
      </c>
      <c r="I22" s="68"/>
      <c r="J22" s="60">
        <f t="shared" si="1"/>
        <v>2</v>
      </c>
      <c r="K22" s="61">
        <f t="shared" si="2"/>
        <v>6</v>
      </c>
      <c r="L22" s="66">
        <f t="shared" si="7"/>
        <v>19</v>
      </c>
      <c r="M22" s="68"/>
      <c r="N22" s="60">
        <f t="shared" si="3"/>
        <v>8</v>
      </c>
      <c r="O22" s="61">
        <f t="shared" si="8"/>
        <v>11</v>
      </c>
      <c r="P22" s="62" t="str">
        <f t="shared" si="4"/>
        <v>21 июня</v>
      </c>
    </row>
    <row r="23" spans="1:16" x14ac:dyDescent="0.25">
      <c r="A23" s="52" t="s">
        <v>41</v>
      </c>
      <c r="B23" s="63">
        <f t="shared" si="9"/>
        <v>33</v>
      </c>
      <c r="C23" s="64">
        <f t="shared" ref="C23:C28" si="11">D22</f>
        <v>79910</v>
      </c>
      <c r="D23" s="65">
        <v>80006</v>
      </c>
      <c r="E23" s="56">
        <v>14</v>
      </c>
      <c r="F23" s="67">
        <v>82</v>
      </c>
      <c r="G23" s="57">
        <f t="shared" si="0"/>
        <v>96</v>
      </c>
      <c r="H23" s="66">
        <f t="shared" si="10"/>
        <v>6</v>
      </c>
      <c r="I23" s="68"/>
      <c r="J23" s="60">
        <f t="shared" si="1"/>
        <v>2</v>
      </c>
      <c r="K23" s="61">
        <f t="shared" si="2"/>
        <v>4</v>
      </c>
      <c r="L23" s="66">
        <f t="shared" si="7"/>
        <v>11</v>
      </c>
      <c r="M23" s="68">
        <v>29</v>
      </c>
      <c r="N23" s="60">
        <f t="shared" si="3"/>
        <v>15</v>
      </c>
      <c r="O23" s="61">
        <f t="shared" si="8"/>
        <v>25</v>
      </c>
      <c r="P23" s="62" t="str">
        <f t="shared" si="4"/>
        <v>22 июня</v>
      </c>
    </row>
    <row r="24" spans="1:16" x14ac:dyDescent="0.25">
      <c r="A24" s="52" t="s">
        <v>42</v>
      </c>
      <c r="B24" s="63">
        <f t="shared" si="9"/>
        <v>34</v>
      </c>
      <c r="C24" s="64">
        <f t="shared" si="11"/>
        <v>80006</v>
      </c>
      <c r="D24" s="65">
        <v>80080</v>
      </c>
      <c r="E24" s="56">
        <v>14</v>
      </c>
      <c r="F24" s="67">
        <v>60</v>
      </c>
      <c r="G24" s="57">
        <f t="shared" si="0"/>
        <v>74</v>
      </c>
      <c r="H24" s="66">
        <f t="shared" si="10"/>
        <v>4</v>
      </c>
      <c r="I24" s="68"/>
      <c r="J24" s="60">
        <f t="shared" si="1"/>
        <v>2</v>
      </c>
      <c r="K24" s="61">
        <f t="shared" si="2"/>
        <v>2</v>
      </c>
      <c r="L24" s="66">
        <f t="shared" si="7"/>
        <v>25</v>
      </c>
      <c r="M24" s="68"/>
      <c r="N24" s="60">
        <f t="shared" si="3"/>
        <v>11</v>
      </c>
      <c r="O24" s="61">
        <f t="shared" si="8"/>
        <v>14</v>
      </c>
      <c r="P24" s="62" t="str">
        <f t="shared" si="4"/>
        <v>25 июня</v>
      </c>
    </row>
    <row r="25" spans="1:16" x14ac:dyDescent="0.25">
      <c r="A25" s="52" t="s">
        <v>43</v>
      </c>
      <c r="B25" s="63">
        <f t="shared" si="9"/>
        <v>35</v>
      </c>
      <c r="C25" s="64">
        <f t="shared" si="11"/>
        <v>80080</v>
      </c>
      <c r="D25" s="65">
        <v>80155</v>
      </c>
      <c r="E25" s="56">
        <v>14</v>
      </c>
      <c r="F25" s="67">
        <v>61</v>
      </c>
      <c r="G25" s="57">
        <f t="shared" si="0"/>
        <v>75</v>
      </c>
      <c r="H25" s="66">
        <f t="shared" si="10"/>
        <v>2</v>
      </c>
      <c r="I25" s="68"/>
      <c r="J25" s="60">
        <f t="shared" si="1"/>
        <v>2</v>
      </c>
      <c r="K25" s="61">
        <f t="shared" ref="K25:K31" si="12">IF(H25&lt;&gt;"",SUM(H25:I25)-J25,"")</f>
        <v>0</v>
      </c>
      <c r="L25" s="66">
        <f t="shared" si="7"/>
        <v>14</v>
      </c>
      <c r="M25" s="68"/>
      <c r="N25" s="60">
        <f t="shared" si="3"/>
        <v>11</v>
      </c>
      <c r="O25" s="61">
        <f t="shared" si="8"/>
        <v>3</v>
      </c>
      <c r="P25" s="62" t="str">
        <f t="shared" si="4"/>
        <v>26 июня</v>
      </c>
    </row>
    <row r="26" spans="1:16" x14ac:dyDescent="0.25">
      <c r="A26" s="52" t="s">
        <v>44</v>
      </c>
      <c r="B26" s="63">
        <f t="shared" si="9"/>
        <v>36</v>
      </c>
      <c r="C26" s="64">
        <f t="shared" si="11"/>
        <v>80155</v>
      </c>
      <c r="D26" s="65">
        <v>80240</v>
      </c>
      <c r="E26" s="56">
        <v>14</v>
      </c>
      <c r="F26" s="67">
        <v>71</v>
      </c>
      <c r="G26" s="57">
        <f t="shared" si="0"/>
        <v>85</v>
      </c>
      <c r="H26" s="66">
        <f t="shared" si="10"/>
        <v>0</v>
      </c>
      <c r="I26" s="68">
        <v>10</v>
      </c>
      <c r="J26" s="60">
        <f t="shared" si="1"/>
        <v>2</v>
      </c>
      <c r="K26" s="61">
        <f t="shared" si="12"/>
        <v>8</v>
      </c>
      <c r="L26" s="66">
        <f t="shared" si="7"/>
        <v>3</v>
      </c>
      <c r="M26" s="68">
        <v>46</v>
      </c>
      <c r="N26" s="60">
        <f t="shared" si="3"/>
        <v>13</v>
      </c>
      <c r="O26" s="61">
        <f t="shared" si="8"/>
        <v>36</v>
      </c>
      <c r="P26" s="62" t="str">
        <f t="shared" si="4"/>
        <v>27 июня</v>
      </c>
    </row>
    <row r="27" spans="1:16" x14ac:dyDescent="0.25">
      <c r="A27" s="52" t="s">
        <v>45</v>
      </c>
      <c r="B27" s="63">
        <f t="shared" si="9"/>
        <v>37</v>
      </c>
      <c r="C27" s="64">
        <f t="shared" si="11"/>
        <v>80240</v>
      </c>
      <c r="D27" s="65">
        <v>80294</v>
      </c>
      <c r="E27" s="56">
        <v>14</v>
      </c>
      <c r="F27" s="67">
        <v>40</v>
      </c>
      <c r="G27" s="57">
        <f t="shared" si="0"/>
        <v>54</v>
      </c>
      <c r="H27" s="66">
        <f t="shared" si="10"/>
        <v>8</v>
      </c>
      <c r="I27" s="68"/>
      <c r="J27" s="60">
        <f t="shared" si="1"/>
        <v>2</v>
      </c>
      <c r="K27" s="61">
        <f t="shared" si="12"/>
        <v>6</v>
      </c>
      <c r="L27" s="66">
        <f t="shared" si="7"/>
        <v>36</v>
      </c>
      <c r="M27" s="68"/>
      <c r="N27" s="60">
        <f t="shared" si="3"/>
        <v>7</v>
      </c>
      <c r="O27" s="61">
        <f t="shared" si="8"/>
        <v>29</v>
      </c>
      <c r="P27" s="62" t="str">
        <f t="shared" si="4"/>
        <v>28 июня</v>
      </c>
    </row>
    <row r="28" spans="1:16" x14ac:dyDescent="0.25">
      <c r="A28" s="52" t="s">
        <v>46</v>
      </c>
      <c r="B28" s="63">
        <f t="shared" si="9"/>
        <v>38</v>
      </c>
      <c r="C28" s="64">
        <f t="shared" si="11"/>
        <v>80294</v>
      </c>
      <c r="D28" s="65">
        <v>80366</v>
      </c>
      <c r="E28" s="56">
        <v>14</v>
      </c>
      <c r="F28" s="67">
        <v>58</v>
      </c>
      <c r="G28" s="57">
        <f t="shared" si="0"/>
        <v>72</v>
      </c>
      <c r="H28" s="66">
        <f t="shared" si="10"/>
        <v>6</v>
      </c>
      <c r="I28" s="68"/>
      <c r="J28" s="60">
        <f t="shared" si="1"/>
        <v>2</v>
      </c>
      <c r="K28" s="61">
        <f t="shared" si="12"/>
        <v>4</v>
      </c>
      <c r="L28" s="66">
        <f t="shared" si="7"/>
        <v>29</v>
      </c>
      <c r="M28" s="68"/>
      <c r="N28" s="60">
        <f t="shared" si="3"/>
        <v>10</v>
      </c>
      <c r="O28" s="61">
        <f t="shared" si="8"/>
        <v>19</v>
      </c>
      <c r="P28" s="62" t="str">
        <f t="shared" si="4"/>
        <v>29 июня</v>
      </c>
    </row>
    <row r="29" spans="1:16" x14ac:dyDescent="0.25">
      <c r="A29" s="69"/>
      <c r="B29" s="70" t="str">
        <f t="shared" si="9"/>
        <v/>
      </c>
      <c r="C29" s="64"/>
      <c r="D29" s="65"/>
      <c r="E29" s="71"/>
      <c r="F29" s="67"/>
      <c r="G29" s="57" t="str">
        <f t="shared" si="0"/>
        <v/>
      </c>
      <c r="H29" s="66" t="str">
        <f t="shared" si="10"/>
        <v/>
      </c>
      <c r="I29" s="68"/>
      <c r="J29" s="60" t="str">
        <f t="shared" si="1"/>
        <v/>
      </c>
      <c r="K29" s="61" t="str">
        <f t="shared" si="12"/>
        <v/>
      </c>
      <c r="L29" s="66" t="str">
        <f t="shared" si="7"/>
        <v/>
      </c>
      <c r="M29" s="68"/>
      <c r="N29" s="60" t="str">
        <f t="shared" si="3"/>
        <v/>
      </c>
      <c r="O29" s="61" t="str">
        <f t="shared" si="8"/>
        <v/>
      </c>
      <c r="P29" s="62" t="str">
        <f t="shared" si="4"/>
        <v/>
      </c>
    </row>
    <row r="30" spans="1:16" x14ac:dyDescent="0.25">
      <c r="A30" s="69"/>
      <c r="B30" s="72" t="str">
        <f t="shared" si="9"/>
        <v/>
      </c>
      <c r="C30" s="64" t="str">
        <f>IF(A30&lt;&gt;"",D29,"")</f>
        <v/>
      </c>
      <c r="D30" s="65"/>
      <c r="E30" s="71"/>
      <c r="F30" s="67"/>
      <c r="G30" s="57" t="str">
        <f t="shared" si="0"/>
        <v/>
      </c>
      <c r="H30" s="66" t="str">
        <f t="shared" si="10"/>
        <v/>
      </c>
      <c r="I30" s="68"/>
      <c r="J30" s="60" t="str">
        <f t="shared" si="1"/>
        <v/>
      </c>
      <c r="K30" s="61" t="str">
        <f t="shared" si="12"/>
        <v/>
      </c>
      <c r="L30" s="66" t="str">
        <f t="shared" si="7"/>
        <v/>
      </c>
      <c r="M30" s="68"/>
      <c r="N30" s="60" t="str">
        <f t="shared" si="3"/>
        <v/>
      </c>
      <c r="O30" s="61" t="str">
        <f t="shared" si="8"/>
        <v/>
      </c>
      <c r="P30" s="62" t="str">
        <f t="shared" si="4"/>
        <v/>
      </c>
    </row>
    <row r="31" spans="1:16" ht="15.75" thickBot="1" x14ac:dyDescent="0.3">
      <c r="A31" s="73"/>
      <c r="B31" s="74" t="str">
        <f t="shared" si="9"/>
        <v/>
      </c>
      <c r="C31" s="75" t="str">
        <f>IF(A31&lt;&gt;"",D30,"")</f>
        <v/>
      </c>
      <c r="D31" s="76"/>
      <c r="E31" s="77"/>
      <c r="F31" s="78"/>
      <c r="G31" s="57" t="str">
        <f t="shared" si="0"/>
        <v/>
      </c>
      <c r="H31" s="66" t="str">
        <f t="shared" si="10"/>
        <v/>
      </c>
      <c r="I31" s="79"/>
      <c r="J31" s="60" t="str">
        <f t="shared" si="1"/>
        <v/>
      </c>
      <c r="K31" s="61" t="str">
        <f t="shared" si="12"/>
        <v/>
      </c>
      <c r="L31" s="66" t="str">
        <f t="shared" si="7"/>
        <v/>
      </c>
      <c r="M31" s="79"/>
      <c r="N31" s="60" t="str">
        <f t="shared" si="3"/>
        <v/>
      </c>
      <c r="O31" s="61" t="str">
        <f t="shared" si="8"/>
        <v/>
      </c>
      <c r="P31" s="62" t="str">
        <f t="shared" si="4"/>
        <v/>
      </c>
    </row>
    <row r="32" spans="1:16" ht="15.75" x14ac:dyDescent="0.25">
      <c r="A32" s="80" t="str">
        <f>IF(COUNT(A10:A31),COUNT(A10:A31),"")</f>
        <v/>
      </c>
      <c r="B32" s="81" t="s">
        <v>47</v>
      </c>
      <c r="C32" s="82">
        <f>IF(A10&lt;&gt;"",C10,"")</f>
        <v>78862</v>
      </c>
      <c r="D32" s="83">
        <f>LOOKUP(9E+307,D10:D31)</f>
        <v>80366</v>
      </c>
      <c r="E32" s="84">
        <f>IF(SUM(E10:E31),SUM(E10:E31),"")</f>
        <v>266</v>
      </c>
      <c r="F32" s="85">
        <f>IF(SUM(F10:F31),SUM(F10:F31),"")</f>
        <v>1238</v>
      </c>
      <c r="G32" s="86">
        <f>IF(SUM(E32:F32)=SUM(G10:G31),IF(SUM(G10:G30)&gt;0,SUM(G10:G31),""),"Проверь")</f>
        <v>1504</v>
      </c>
      <c r="H32" s="87">
        <f>IF(H10&lt;&gt;"",H10,"")</f>
        <v>0</v>
      </c>
      <c r="I32" s="88">
        <f>IF(SUM(I10:I31),SUM(I10:I31),"")</f>
        <v>50</v>
      </c>
      <c r="J32" s="88">
        <f>IF(SUM(J10:J31),SUM(J10:J31),"")</f>
        <v>38</v>
      </c>
      <c r="K32" s="96">
        <v>4</v>
      </c>
      <c r="L32" s="87">
        <f>IF(L10&lt;&gt;"",L10,"")</f>
        <v>30</v>
      </c>
      <c r="M32" s="88">
        <f>IF(SUM(M10:M31),SUM(M10:M31),"")</f>
        <v>214</v>
      </c>
      <c r="N32" s="88">
        <f>IF(SUM(N10:N31),SUM(N10:N31),"")</f>
        <v>225</v>
      </c>
      <c r="O32" s="89">
        <f>O28</f>
        <v>19</v>
      </c>
      <c r="P32" s="5"/>
    </row>
    <row r="33" spans="1:18" x14ac:dyDescent="0.25">
      <c r="A33" s="10"/>
      <c r="B33" s="10"/>
      <c r="C33" s="5"/>
      <c r="D33" s="5"/>
      <c r="E33" s="10"/>
      <c r="F33" s="10"/>
      <c r="G33" s="90"/>
      <c r="H33" s="10"/>
      <c r="I33" s="5"/>
      <c r="J33" s="5"/>
      <c r="K33" s="10"/>
      <c r="L33" s="10"/>
      <c r="M33" s="5"/>
      <c r="N33" s="5"/>
      <c r="O33" s="10"/>
      <c r="P33" s="10"/>
    </row>
    <row r="34" spans="1:18" ht="18.75" x14ac:dyDescent="0.3">
      <c r="A34" s="4"/>
      <c r="B34" s="5"/>
      <c r="C34" s="5"/>
      <c r="D34" s="5"/>
      <c r="E34" s="5"/>
      <c r="F34" s="5"/>
      <c r="G34" s="91"/>
      <c r="H34" s="5"/>
      <c r="I34" s="5"/>
      <c r="J34" s="5"/>
      <c r="K34" s="5"/>
      <c r="L34" s="92"/>
      <c r="M34" s="93"/>
      <c r="N34" s="3"/>
      <c r="O34" s="94"/>
      <c r="P34" s="5"/>
    </row>
    <row r="35" spans="1:18" ht="60.75" x14ac:dyDescent="0.8">
      <c r="A35" s="140" t="s">
        <v>49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5"/>
    </row>
    <row r="36" spans="1:18" ht="18.75" x14ac:dyDescent="0.3">
      <c r="A36" s="9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8" ht="16.5" x14ac:dyDescent="0.25">
      <c r="A38" s="17" t="s">
        <v>0</v>
      </c>
      <c r="B38" s="17" t="s">
        <v>1</v>
      </c>
      <c r="C38" s="18" t="s">
        <v>2</v>
      </c>
      <c r="D38" s="19"/>
      <c r="E38" s="20" t="s">
        <v>3</v>
      </c>
      <c r="F38" s="21"/>
      <c r="G38" s="22"/>
      <c r="H38" s="23" t="s">
        <v>4</v>
      </c>
      <c r="I38" s="5"/>
      <c r="J38" s="21"/>
      <c r="K38" s="24"/>
      <c r="L38" s="25" t="s">
        <v>5</v>
      </c>
      <c r="M38" s="5"/>
      <c r="N38" s="11"/>
      <c r="O38" s="24"/>
      <c r="P38" s="5"/>
    </row>
    <row r="39" spans="1:18" ht="16.5" x14ac:dyDescent="0.25">
      <c r="A39" s="26" t="s">
        <v>6</v>
      </c>
      <c r="B39" s="26" t="s">
        <v>7</v>
      </c>
      <c r="C39" s="27" t="s">
        <v>8</v>
      </c>
      <c r="D39" s="28"/>
      <c r="E39" s="29" t="s">
        <v>9</v>
      </c>
      <c r="F39" s="30" t="s">
        <v>10</v>
      </c>
      <c r="G39" s="31" t="s">
        <v>11</v>
      </c>
      <c r="H39" s="32" t="s">
        <v>12</v>
      </c>
      <c r="I39" s="33" t="s">
        <v>13</v>
      </c>
      <c r="J39" s="33" t="s">
        <v>14</v>
      </c>
      <c r="K39" s="34" t="s">
        <v>12</v>
      </c>
      <c r="L39" s="32" t="s">
        <v>12</v>
      </c>
      <c r="M39" s="33" t="s">
        <v>13</v>
      </c>
      <c r="N39" s="33" t="s">
        <v>14</v>
      </c>
      <c r="O39" s="34" t="s">
        <v>12</v>
      </c>
      <c r="P39" s="5"/>
    </row>
    <row r="40" spans="1:18" ht="16.5" x14ac:dyDescent="0.25">
      <c r="A40" s="1"/>
      <c r="B40" s="26" t="s">
        <v>15</v>
      </c>
      <c r="C40" s="29" t="s">
        <v>16</v>
      </c>
      <c r="D40" s="35" t="s">
        <v>17</v>
      </c>
      <c r="E40" s="36" t="s">
        <v>18</v>
      </c>
      <c r="F40" s="37"/>
      <c r="G40" s="38"/>
      <c r="H40" s="39" t="s">
        <v>19</v>
      </c>
      <c r="I40" s="40" t="s">
        <v>20</v>
      </c>
      <c r="J40" s="40" t="s">
        <v>21</v>
      </c>
      <c r="K40" s="41" t="s">
        <v>19</v>
      </c>
      <c r="L40" s="39" t="s">
        <v>19</v>
      </c>
      <c r="M40" s="40" t="s">
        <v>20</v>
      </c>
      <c r="N40" s="40" t="s">
        <v>21</v>
      </c>
      <c r="O40" s="41" t="s">
        <v>19</v>
      </c>
      <c r="P40" s="5"/>
    </row>
    <row r="41" spans="1:18" ht="16.5" x14ac:dyDescent="0.25">
      <c r="A41" s="1"/>
      <c r="B41" s="42"/>
      <c r="C41" s="36" t="s">
        <v>22</v>
      </c>
      <c r="D41" s="43" t="s">
        <v>23</v>
      </c>
      <c r="E41" s="44"/>
      <c r="F41" s="1"/>
      <c r="G41" s="38"/>
      <c r="H41" s="39" t="s">
        <v>24</v>
      </c>
      <c r="I41" s="1"/>
      <c r="J41" s="40" t="s">
        <v>25</v>
      </c>
      <c r="K41" s="41" t="s">
        <v>26</v>
      </c>
      <c r="L41" s="39" t="s">
        <v>24</v>
      </c>
      <c r="M41" s="1"/>
      <c r="N41" s="40" t="s">
        <v>25</v>
      </c>
      <c r="O41" s="41" t="s">
        <v>26</v>
      </c>
      <c r="P41" s="5"/>
    </row>
    <row r="42" spans="1:18" ht="16.5" thickBot="1" x14ac:dyDescent="0.3">
      <c r="A42" s="2"/>
      <c r="B42" s="45"/>
      <c r="C42" s="46"/>
      <c r="D42" s="47" t="s">
        <v>22</v>
      </c>
      <c r="E42" s="46"/>
      <c r="F42" s="2"/>
      <c r="G42" s="48"/>
      <c r="H42" s="49"/>
      <c r="I42" s="2"/>
      <c r="J42" s="50">
        <v>14</v>
      </c>
      <c r="K42" s="51" t="s">
        <v>27</v>
      </c>
      <c r="L42" s="49"/>
      <c r="M42" s="2"/>
      <c r="N42" s="50">
        <v>18</v>
      </c>
      <c r="O42" s="51" t="s">
        <v>27</v>
      </c>
      <c r="P42" s="5"/>
    </row>
    <row r="43" spans="1:18" x14ac:dyDescent="0.25">
      <c r="A43" s="52">
        <v>43283</v>
      </c>
      <c r="B43" s="53">
        <v>39</v>
      </c>
      <c r="C43" s="54">
        <v>80366</v>
      </c>
      <c r="D43" s="55">
        <v>80451</v>
      </c>
      <c r="E43" s="56">
        <v>14</v>
      </c>
      <c r="F43" s="97">
        <f>D43-C43-E43</f>
        <v>71</v>
      </c>
      <c r="G43" s="57">
        <f>IF(A43&lt;&gt;"",IF(SUM(E43:F43)=D43-C43,D43-C43,"Проверь"),"")</f>
        <v>85</v>
      </c>
      <c r="H43" s="58">
        <f>K32</f>
        <v>4</v>
      </c>
      <c r="I43" s="59"/>
      <c r="J43" s="60">
        <f t="shared" ref="J43:J64" si="13">IFERROR(IF(A43&lt;&gt;"",ROUND(E43*$J$9/100,0),""),)</f>
        <v>2</v>
      </c>
      <c r="K43" s="61">
        <f t="shared" ref="K43:K57" si="14">IF(H43&lt;&gt;"",IF(SUM(H43:I43)-J43&gt;0.001,SUM(H43:I43)-J43,0),"")</f>
        <v>2</v>
      </c>
      <c r="L43" s="58">
        <f>O32</f>
        <v>19</v>
      </c>
      <c r="M43" s="59"/>
      <c r="N43" s="60">
        <f>IFERROR(IF(A43&lt;&gt;"",ROUND(F43*$N$9/100,0),""),)</f>
        <v>13</v>
      </c>
      <c r="O43" s="61">
        <f>IF(L43&lt;&gt;"",SUM(L43:M43)-N43,"")</f>
        <v>6</v>
      </c>
      <c r="P43" s="62">
        <f t="shared" ref="P43:P64" si="15">IF(A43&lt;&gt;"",A43,"")</f>
        <v>43283</v>
      </c>
      <c r="R43" s="139"/>
    </row>
    <row r="44" spans="1:18" x14ac:dyDescent="0.25">
      <c r="A44" s="52">
        <v>43284</v>
      </c>
      <c r="B44" s="63">
        <f>IF(A44&lt;&gt;"",B43+1,"")</f>
        <v>40</v>
      </c>
      <c r="C44" s="64">
        <f t="shared" ref="C44:C54" si="16">IF(A44&lt;&gt;"",D43,"")</f>
        <v>80451</v>
      </c>
      <c r="D44" s="65">
        <v>80578</v>
      </c>
      <c r="E44" s="56">
        <v>14</v>
      </c>
      <c r="F44" s="97">
        <f t="shared" ref="F44:F63" si="17">D44-C44-E44</f>
        <v>113</v>
      </c>
      <c r="G44" s="57">
        <f t="shared" ref="G44:G64" si="18">IF(A44&lt;&gt;"",IF(SUM(E44:F44)=D44-C44,D44-C44,"Проверь"),"")</f>
        <v>127</v>
      </c>
      <c r="H44" s="66">
        <f t="shared" ref="H44:H49" si="19">IF(A44&lt;&gt;"",K43,"")</f>
        <v>2</v>
      </c>
      <c r="I44" s="59">
        <v>10</v>
      </c>
      <c r="J44" s="60">
        <f t="shared" si="13"/>
        <v>2</v>
      </c>
      <c r="K44" s="61">
        <f t="shared" si="14"/>
        <v>10</v>
      </c>
      <c r="L44" s="66">
        <f t="shared" ref="L44:L64" si="20">IF(H44&lt;&gt;"",O43,"")</f>
        <v>6</v>
      </c>
      <c r="M44" s="59">
        <v>50</v>
      </c>
      <c r="N44" s="60">
        <f t="shared" ref="N44:N64" si="21">IFERROR(IF(A44&lt;&gt;"",ROUND(F44*$N$9/100,0),""),)</f>
        <v>20</v>
      </c>
      <c r="O44" s="61">
        <f t="shared" ref="O44:O64" si="22">IF(L44&lt;&gt;"",SUM(L44:M44)-N44,"")</f>
        <v>36</v>
      </c>
      <c r="P44" s="62">
        <f t="shared" si="15"/>
        <v>43284</v>
      </c>
      <c r="R44" s="139"/>
    </row>
    <row r="45" spans="1:18" x14ac:dyDescent="0.25">
      <c r="A45" s="52">
        <v>43285</v>
      </c>
      <c r="B45" s="63">
        <f t="shared" ref="B45:B64" si="23">IF(A45&lt;&gt;"",B44+1,"")</f>
        <v>41</v>
      </c>
      <c r="C45" s="64">
        <f t="shared" si="16"/>
        <v>80578</v>
      </c>
      <c r="D45" s="65">
        <v>80701</v>
      </c>
      <c r="E45" s="56">
        <v>14</v>
      </c>
      <c r="F45" s="97">
        <f t="shared" si="17"/>
        <v>109</v>
      </c>
      <c r="G45" s="57">
        <f t="shared" si="18"/>
        <v>123</v>
      </c>
      <c r="H45" s="66">
        <f t="shared" si="19"/>
        <v>10</v>
      </c>
      <c r="I45" s="59"/>
      <c r="J45" s="60">
        <f t="shared" si="13"/>
        <v>2</v>
      </c>
      <c r="K45" s="61">
        <f t="shared" si="14"/>
        <v>8</v>
      </c>
      <c r="L45" s="66">
        <f t="shared" si="20"/>
        <v>36</v>
      </c>
      <c r="M45" s="59"/>
      <c r="N45" s="60">
        <f t="shared" si="21"/>
        <v>20</v>
      </c>
      <c r="O45" s="61">
        <f t="shared" si="22"/>
        <v>16</v>
      </c>
      <c r="P45" s="62">
        <f t="shared" si="15"/>
        <v>43285</v>
      </c>
      <c r="R45" s="139"/>
    </row>
    <row r="46" spans="1:18" x14ac:dyDescent="0.25">
      <c r="A46" s="52">
        <v>43286</v>
      </c>
      <c r="B46" s="63">
        <f t="shared" si="23"/>
        <v>42</v>
      </c>
      <c r="C46" s="64">
        <f t="shared" si="16"/>
        <v>80701</v>
      </c>
      <c r="D46" s="65">
        <v>80840</v>
      </c>
      <c r="E46" s="56">
        <v>14</v>
      </c>
      <c r="F46" s="97">
        <f t="shared" si="17"/>
        <v>125</v>
      </c>
      <c r="G46" s="57">
        <f t="shared" si="18"/>
        <v>139</v>
      </c>
      <c r="H46" s="66">
        <f t="shared" si="19"/>
        <v>8</v>
      </c>
      <c r="I46" s="68"/>
      <c r="J46" s="60">
        <f t="shared" si="13"/>
        <v>2</v>
      </c>
      <c r="K46" s="61">
        <f t="shared" si="14"/>
        <v>6</v>
      </c>
      <c r="L46" s="66">
        <f t="shared" si="20"/>
        <v>16</v>
      </c>
      <c r="M46" s="68">
        <v>53</v>
      </c>
      <c r="N46" s="60">
        <f t="shared" si="21"/>
        <v>23</v>
      </c>
      <c r="O46" s="61">
        <f t="shared" si="22"/>
        <v>46</v>
      </c>
      <c r="P46" s="62">
        <f t="shared" si="15"/>
        <v>43286</v>
      </c>
      <c r="R46" s="139"/>
    </row>
    <row r="47" spans="1:18" x14ac:dyDescent="0.25">
      <c r="A47" s="52">
        <v>43287</v>
      </c>
      <c r="B47" s="63">
        <f t="shared" si="23"/>
        <v>43</v>
      </c>
      <c r="C47" s="64">
        <f t="shared" si="16"/>
        <v>80840</v>
      </c>
      <c r="D47" s="65">
        <v>80954</v>
      </c>
      <c r="E47" s="56">
        <v>14</v>
      </c>
      <c r="F47" s="97">
        <f t="shared" si="17"/>
        <v>100</v>
      </c>
      <c r="G47" s="57">
        <f t="shared" si="18"/>
        <v>114</v>
      </c>
      <c r="H47" s="66">
        <f t="shared" si="19"/>
        <v>6</v>
      </c>
      <c r="I47" s="68"/>
      <c r="J47" s="60">
        <f t="shared" si="13"/>
        <v>2</v>
      </c>
      <c r="K47" s="61">
        <f t="shared" si="14"/>
        <v>4</v>
      </c>
      <c r="L47" s="66">
        <f t="shared" si="20"/>
        <v>46</v>
      </c>
      <c r="M47" s="68"/>
      <c r="N47" s="60">
        <f t="shared" si="21"/>
        <v>18</v>
      </c>
      <c r="O47" s="61">
        <f t="shared" si="22"/>
        <v>28</v>
      </c>
      <c r="P47" s="62">
        <f t="shared" si="15"/>
        <v>43287</v>
      </c>
      <c r="R47" s="139"/>
    </row>
    <row r="48" spans="1:18" x14ac:dyDescent="0.25">
      <c r="A48" s="52">
        <v>43290</v>
      </c>
      <c r="B48" s="63">
        <f t="shared" si="23"/>
        <v>44</v>
      </c>
      <c r="C48" s="64">
        <f t="shared" si="16"/>
        <v>80954</v>
      </c>
      <c r="D48" s="65">
        <v>81080</v>
      </c>
      <c r="E48" s="56">
        <v>14</v>
      </c>
      <c r="F48" s="97">
        <f t="shared" si="17"/>
        <v>112</v>
      </c>
      <c r="G48" s="57">
        <f t="shared" si="18"/>
        <v>126</v>
      </c>
      <c r="H48" s="66">
        <f t="shared" si="19"/>
        <v>4</v>
      </c>
      <c r="I48" s="68"/>
      <c r="J48" s="60">
        <f t="shared" si="13"/>
        <v>2</v>
      </c>
      <c r="K48" s="61">
        <f t="shared" si="14"/>
        <v>2</v>
      </c>
      <c r="L48" s="66">
        <f t="shared" si="20"/>
        <v>28</v>
      </c>
      <c r="M48" s="68">
        <v>48</v>
      </c>
      <c r="N48" s="60">
        <f t="shared" si="21"/>
        <v>20</v>
      </c>
      <c r="O48" s="61">
        <f t="shared" si="22"/>
        <v>56</v>
      </c>
      <c r="P48" s="62">
        <f t="shared" si="15"/>
        <v>43290</v>
      </c>
      <c r="R48" s="139"/>
    </row>
    <row r="49" spans="1:18" x14ac:dyDescent="0.25">
      <c r="A49" s="52">
        <v>43291</v>
      </c>
      <c r="B49" s="63">
        <f t="shared" si="23"/>
        <v>45</v>
      </c>
      <c r="C49" s="64">
        <f t="shared" si="16"/>
        <v>81080</v>
      </c>
      <c r="D49" s="65">
        <v>81191</v>
      </c>
      <c r="E49" s="56">
        <v>14</v>
      </c>
      <c r="F49" s="97">
        <f t="shared" si="17"/>
        <v>97</v>
      </c>
      <c r="G49" s="57">
        <f t="shared" si="18"/>
        <v>111</v>
      </c>
      <c r="H49" s="66">
        <f t="shared" si="19"/>
        <v>2</v>
      </c>
      <c r="I49" s="68">
        <v>10</v>
      </c>
      <c r="J49" s="60">
        <f t="shared" si="13"/>
        <v>2</v>
      </c>
      <c r="K49" s="61">
        <f t="shared" si="14"/>
        <v>10</v>
      </c>
      <c r="L49" s="66">
        <f t="shared" si="20"/>
        <v>56</v>
      </c>
      <c r="M49" s="68"/>
      <c r="N49" s="60">
        <f t="shared" si="21"/>
        <v>17</v>
      </c>
      <c r="O49" s="61">
        <f t="shared" si="22"/>
        <v>39</v>
      </c>
      <c r="P49" s="62">
        <f t="shared" si="15"/>
        <v>43291</v>
      </c>
      <c r="R49" s="139"/>
    </row>
    <row r="50" spans="1:18" x14ac:dyDescent="0.25">
      <c r="A50" s="52">
        <v>43292</v>
      </c>
      <c r="B50" s="63">
        <f t="shared" si="23"/>
        <v>46</v>
      </c>
      <c r="C50" s="64">
        <f t="shared" si="16"/>
        <v>81191</v>
      </c>
      <c r="D50" s="65">
        <v>81263</v>
      </c>
      <c r="E50" s="56">
        <v>14</v>
      </c>
      <c r="F50" s="97">
        <f t="shared" si="17"/>
        <v>58</v>
      </c>
      <c r="G50" s="57">
        <f t="shared" si="18"/>
        <v>72</v>
      </c>
      <c r="H50" s="66">
        <f t="shared" ref="H50:H53" si="24">IF(A50&lt;&gt;"",K49,"")</f>
        <v>10</v>
      </c>
      <c r="I50" s="68"/>
      <c r="J50" s="60">
        <f t="shared" si="13"/>
        <v>2</v>
      </c>
      <c r="K50" s="61">
        <f t="shared" si="14"/>
        <v>8</v>
      </c>
      <c r="L50" s="66">
        <f t="shared" si="20"/>
        <v>39</v>
      </c>
      <c r="M50" s="68"/>
      <c r="N50" s="60">
        <f t="shared" si="21"/>
        <v>10</v>
      </c>
      <c r="O50" s="61">
        <f t="shared" si="22"/>
        <v>29</v>
      </c>
      <c r="P50" s="62">
        <f t="shared" si="15"/>
        <v>43292</v>
      </c>
      <c r="R50" s="139"/>
    </row>
    <row r="51" spans="1:18" x14ac:dyDescent="0.25">
      <c r="A51" s="52">
        <v>43293</v>
      </c>
      <c r="B51" s="63">
        <f t="shared" si="23"/>
        <v>47</v>
      </c>
      <c r="C51" s="64">
        <f t="shared" si="16"/>
        <v>81263</v>
      </c>
      <c r="D51" s="65">
        <v>81402</v>
      </c>
      <c r="E51" s="56">
        <v>14</v>
      </c>
      <c r="F51" s="97">
        <f t="shared" si="17"/>
        <v>125</v>
      </c>
      <c r="G51" s="57">
        <f t="shared" si="18"/>
        <v>139</v>
      </c>
      <c r="H51" s="66">
        <f t="shared" si="24"/>
        <v>8</v>
      </c>
      <c r="I51" s="68"/>
      <c r="J51" s="60">
        <f t="shared" si="13"/>
        <v>2</v>
      </c>
      <c r="K51" s="61">
        <f t="shared" si="14"/>
        <v>6</v>
      </c>
      <c r="L51" s="66">
        <f t="shared" si="20"/>
        <v>29</v>
      </c>
      <c r="M51" s="68"/>
      <c r="N51" s="60">
        <f t="shared" si="21"/>
        <v>23</v>
      </c>
      <c r="O51" s="61">
        <f t="shared" si="22"/>
        <v>6</v>
      </c>
      <c r="P51" s="62">
        <f t="shared" si="15"/>
        <v>43293</v>
      </c>
      <c r="R51" s="139"/>
    </row>
    <row r="52" spans="1:18" x14ac:dyDescent="0.25">
      <c r="A52" s="52">
        <v>43294</v>
      </c>
      <c r="B52" s="63">
        <f t="shared" si="23"/>
        <v>48</v>
      </c>
      <c r="C52" s="64">
        <f t="shared" si="16"/>
        <v>81402</v>
      </c>
      <c r="D52" s="65">
        <v>81511</v>
      </c>
      <c r="E52" s="56">
        <v>14</v>
      </c>
      <c r="F52" s="97">
        <f t="shared" si="17"/>
        <v>95</v>
      </c>
      <c r="G52" s="57">
        <f t="shared" si="18"/>
        <v>109</v>
      </c>
      <c r="H52" s="66">
        <f t="shared" si="24"/>
        <v>6</v>
      </c>
      <c r="I52" s="68"/>
      <c r="J52" s="60">
        <f t="shared" si="13"/>
        <v>2</v>
      </c>
      <c r="K52" s="61">
        <f t="shared" si="14"/>
        <v>4</v>
      </c>
      <c r="L52" s="66">
        <f t="shared" si="20"/>
        <v>6</v>
      </c>
      <c r="M52" s="68">
        <v>48</v>
      </c>
      <c r="N52" s="60">
        <f t="shared" si="21"/>
        <v>17</v>
      </c>
      <c r="O52" s="61">
        <f t="shared" si="22"/>
        <v>37</v>
      </c>
      <c r="P52" s="62">
        <f t="shared" si="15"/>
        <v>43294</v>
      </c>
      <c r="R52" s="139"/>
    </row>
    <row r="53" spans="1:18" x14ac:dyDescent="0.25">
      <c r="A53" s="52">
        <v>43297</v>
      </c>
      <c r="B53" s="63">
        <f t="shared" si="23"/>
        <v>49</v>
      </c>
      <c r="C53" s="64">
        <f t="shared" si="16"/>
        <v>81511</v>
      </c>
      <c r="D53" s="65">
        <v>81596</v>
      </c>
      <c r="E53" s="56">
        <v>14</v>
      </c>
      <c r="F53" s="97">
        <f t="shared" si="17"/>
        <v>71</v>
      </c>
      <c r="G53" s="57">
        <f t="shared" si="18"/>
        <v>85</v>
      </c>
      <c r="H53" s="66">
        <f t="shared" si="24"/>
        <v>4</v>
      </c>
      <c r="I53" s="68"/>
      <c r="J53" s="60">
        <f t="shared" si="13"/>
        <v>2</v>
      </c>
      <c r="K53" s="61">
        <f t="shared" si="14"/>
        <v>2</v>
      </c>
      <c r="L53" s="66">
        <f t="shared" si="20"/>
        <v>37</v>
      </c>
      <c r="M53" s="68"/>
      <c r="N53" s="60">
        <f t="shared" si="21"/>
        <v>13</v>
      </c>
      <c r="O53" s="61">
        <f t="shared" si="22"/>
        <v>24</v>
      </c>
      <c r="P53" s="62">
        <f t="shared" si="15"/>
        <v>43297</v>
      </c>
      <c r="R53" s="139"/>
    </row>
    <row r="54" spans="1:18" x14ac:dyDescent="0.25">
      <c r="A54" s="52">
        <v>43298</v>
      </c>
      <c r="B54" s="63">
        <f t="shared" si="23"/>
        <v>50</v>
      </c>
      <c r="C54" s="64">
        <f t="shared" si="16"/>
        <v>81596</v>
      </c>
      <c r="D54" s="65">
        <v>81670</v>
      </c>
      <c r="E54" s="56">
        <v>14</v>
      </c>
      <c r="F54" s="97">
        <f t="shared" si="17"/>
        <v>60</v>
      </c>
      <c r="G54" s="57">
        <f t="shared" si="18"/>
        <v>74</v>
      </c>
      <c r="H54" s="66">
        <f t="shared" ref="H54:H64" si="25">IF(A54&lt;&gt;"",K53,"")</f>
        <v>2</v>
      </c>
      <c r="I54" s="68"/>
      <c r="J54" s="60">
        <f t="shared" si="13"/>
        <v>2</v>
      </c>
      <c r="K54" s="61">
        <f t="shared" si="14"/>
        <v>0</v>
      </c>
      <c r="L54" s="66">
        <f t="shared" si="20"/>
        <v>24</v>
      </c>
      <c r="M54" s="68"/>
      <c r="N54" s="60">
        <f t="shared" si="21"/>
        <v>11</v>
      </c>
      <c r="O54" s="61">
        <f t="shared" si="22"/>
        <v>13</v>
      </c>
      <c r="P54" s="62">
        <f t="shared" si="15"/>
        <v>43298</v>
      </c>
      <c r="R54" s="139"/>
    </row>
    <row r="55" spans="1:18" x14ac:dyDescent="0.25">
      <c r="A55" s="52">
        <v>43299</v>
      </c>
      <c r="B55" s="63">
        <f t="shared" si="23"/>
        <v>51</v>
      </c>
      <c r="C55" s="64">
        <f t="shared" ref="C55:C64" si="26">IF(A55&lt;&gt;"",D54,"")</f>
        <v>81670</v>
      </c>
      <c r="D55" s="65">
        <v>81747</v>
      </c>
      <c r="E55" s="56">
        <v>14</v>
      </c>
      <c r="F55" s="97">
        <f t="shared" si="17"/>
        <v>63</v>
      </c>
      <c r="G55" s="57">
        <f t="shared" si="18"/>
        <v>77</v>
      </c>
      <c r="H55" s="66">
        <f t="shared" si="25"/>
        <v>0</v>
      </c>
      <c r="I55" s="68">
        <v>20</v>
      </c>
      <c r="J55" s="60">
        <f t="shared" si="13"/>
        <v>2</v>
      </c>
      <c r="K55" s="61">
        <f t="shared" si="14"/>
        <v>18</v>
      </c>
      <c r="L55" s="66">
        <f t="shared" si="20"/>
        <v>13</v>
      </c>
      <c r="M55" s="68">
        <v>51</v>
      </c>
      <c r="N55" s="60">
        <f t="shared" si="21"/>
        <v>11</v>
      </c>
      <c r="O55" s="61">
        <f t="shared" si="22"/>
        <v>53</v>
      </c>
      <c r="P55" s="62">
        <f t="shared" si="15"/>
        <v>43299</v>
      </c>
      <c r="R55" s="139"/>
    </row>
    <row r="56" spans="1:18" x14ac:dyDescent="0.25">
      <c r="A56" s="52">
        <v>43300</v>
      </c>
      <c r="B56" s="63">
        <f t="shared" si="23"/>
        <v>52</v>
      </c>
      <c r="C56" s="64">
        <f t="shared" si="26"/>
        <v>81747</v>
      </c>
      <c r="D56" s="65">
        <v>81817</v>
      </c>
      <c r="E56" s="56">
        <v>14</v>
      </c>
      <c r="F56" s="97">
        <f t="shared" si="17"/>
        <v>56</v>
      </c>
      <c r="G56" s="57">
        <f t="shared" si="18"/>
        <v>70</v>
      </c>
      <c r="H56" s="66">
        <f t="shared" si="25"/>
        <v>18</v>
      </c>
      <c r="I56" s="68"/>
      <c r="J56" s="60">
        <f t="shared" si="13"/>
        <v>2</v>
      </c>
      <c r="K56" s="61">
        <f t="shared" si="14"/>
        <v>16</v>
      </c>
      <c r="L56" s="66">
        <f t="shared" si="20"/>
        <v>53</v>
      </c>
      <c r="M56" s="68"/>
      <c r="N56" s="60">
        <f t="shared" si="21"/>
        <v>10</v>
      </c>
      <c r="O56" s="61">
        <f t="shared" si="22"/>
        <v>43</v>
      </c>
      <c r="P56" s="62">
        <f t="shared" si="15"/>
        <v>43300</v>
      </c>
      <c r="R56" s="139"/>
    </row>
    <row r="57" spans="1:18" x14ac:dyDescent="0.25">
      <c r="A57" s="52">
        <v>43301</v>
      </c>
      <c r="B57" s="63">
        <f t="shared" si="23"/>
        <v>53</v>
      </c>
      <c r="C57" s="64">
        <f t="shared" si="26"/>
        <v>81817</v>
      </c>
      <c r="D57" s="65">
        <v>81930</v>
      </c>
      <c r="E57" s="56">
        <v>14</v>
      </c>
      <c r="F57" s="97">
        <f t="shared" si="17"/>
        <v>99</v>
      </c>
      <c r="G57" s="57">
        <f t="shared" si="18"/>
        <v>113</v>
      </c>
      <c r="H57" s="66">
        <f t="shared" si="25"/>
        <v>16</v>
      </c>
      <c r="I57" s="68"/>
      <c r="J57" s="60">
        <f t="shared" si="13"/>
        <v>2</v>
      </c>
      <c r="K57" s="61">
        <f t="shared" si="14"/>
        <v>14</v>
      </c>
      <c r="L57" s="66">
        <f t="shared" si="20"/>
        <v>43</v>
      </c>
      <c r="M57" s="68"/>
      <c r="N57" s="60">
        <f t="shared" si="21"/>
        <v>18</v>
      </c>
      <c r="O57" s="61">
        <f t="shared" si="22"/>
        <v>25</v>
      </c>
      <c r="P57" s="62">
        <f t="shared" si="15"/>
        <v>43301</v>
      </c>
      <c r="R57" s="139"/>
    </row>
    <row r="58" spans="1:18" x14ac:dyDescent="0.25">
      <c r="A58" s="52">
        <v>43304</v>
      </c>
      <c r="B58" s="63">
        <f t="shared" si="23"/>
        <v>54</v>
      </c>
      <c r="C58" s="64">
        <f t="shared" si="26"/>
        <v>81930</v>
      </c>
      <c r="D58" s="65">
        <v>82015</v>
      </c>
      <c r="E58" s="56">
        <v>14</v>
      </c>
      <c r="F58" s="97">
        <f t="shared" si="17"/>
        <v>71</v>
      </c>
      <c r="G58" s="57">
        <f t="shared" si="18"/>
        <v>85</v>
      </c>
      <c r="H58" s="66">
        <f t="shared" si="25"/>
        <v>14</v>
      </c>
      <c r="I58" s="68"/>
      <c r="J58" s="60">
        <f t="shared" si="13"/>
        <v>2</v>
      </c>
      <c r="K58" s="61">
        <f t="shared" ref="K58:K64" si="27">IF(H58&lt;&gt;"",SUM(H58:I58)-J58,"")</f>
        <v>12</v>
      </c>
      <c r="L58" s="66">
        <f t="shared" si="20"/>
        <v>25</v>
      </c>
      <c r="M58" s="68"/>
      <c r="N58" s="60">
        <f t="shared" si="21"/>
        <v>13</v>
      </c>
      <c r="O58" s="61">
        <f t="shared" si="22"/>
        <v>12</v>
      </c>
      <c r="P58" s="62">
        <f t="shared" si="15"/>
        <v>43304</v>
      </c>
      <c r="R58" s="139"/>
    </row>
    <row r="59" spans="1:18" x14ac:dyDescent="0.25">
      <c r="A59" s="52">
        <v>43305</v>
      </c>
      <c r="B59" s="63">
        <f t="shared" si="23"/>
        <v>55</v>
      </c>
      <c r="C59" s="64">
        <f t="shared" si="26"/>
        <v>82015</v>
      </c>
      <c r="D59" s="65">
        <v>82085</v>
      </c>
      <c r="E59" s="56">
        <v>14</v>
      </c>
      <c r="F59" s="97">
        <f t="shared" si="17"/>
        <v>56</v>
      </c>
      <c r="G59" s="57">
        <f t="shared" si="18"/>
        <v>70</v>
      </c>
      <c r="H59" s="66">
        <f t="shared" si="25"/>
        <v>12</v>
      </c>
      <c r="I59" s="68"/>
      <c r="J59" s="60">
        <f t="shared" si="13"/>
        <v>2</v>
      </c>
      <c r="K59" s="61">
        <f t="shared" si="27"/>
        <v>10</v>
      </c>
      <c r="L59" s="66">
        <f t="shared" si="20"/>
        <v>12</v>
      </c>
      <c r="M59" s="68">
        <v>49</v>
      </c>
      <c r="N59" s="60">
        <f t="shared" si="21"/>
        <v>10</v>
      </c>
      <c r="O59" s="61">
        <f t="shared" si="22"/>
        <v>51</v>
      </c>
      <c r="P59" s="62">
        <f t="shared" si="15"/>
        <v>43305</v>
      </c>
      <c r="R59" s="139"/>
    </row>
    <row r="60" spans="1:18" x14ac:dyDescent="0.25">
      <c r="A60" s="52">
        <v>43306</v>
      </c>
      <c r="B60" s="63">
        <f t="shared" si="23"/>
        <v>56</v>
      </c>
      <c r="C60" s="64">
        <f t="shared" si="26"/>
        <v>82085</v>
      </c>
      <c r="D60" s="65">
        <v>82163</v>
      </c>
      <c r="E60" s="56">
        <v>14</v>
      </c>
      <c r="F60" s="97">
        <f t="shared" si="17"/>
        <v>64</v>
      </c>
      <c r="G60" s="57">
        <f t="shared" si="18"/>
        <v>78</v>
      </c>
      <c r="H60" s="66">
        <f t="shared" si="25"/>
        <v>10</v>
      </c>
      <c r="I60" s="68"/>
      <c r="J60" s="60">
        <f t="shared" si="13"/>
        <v>2</v>
      </c>
      <c r="K60" s="61">
        <f t="shared" si="27"/>
        <v>8</v>
      </c>
      <c r="L60" s="66">
        <f t="shared" si="20"/>
        <v>51</v>
      </c>
      <c r="M60" s="68"/>
      <c r="N60" s="60">
        <f t="shared" si="21"/>
        <v>12</v>
      </c>
      <c r="O60" s="61">
        <f t="shared" si="22"/>
        <v>39</v>
      </c>
      <c r="P60" s="62">
        <f t="shared" si="15"/>
        <v>43306</v>
      </c>
      <c r="R60" s="139"/>
    </row>
    <row r="61" spans="1:18" x14ac:dyDescent="0.25">
      <c r="A61" s="52">
        <v>43307</v>
      </c>
      <c r="B61" s="63">
        <f t="shared" si="23"/>
        <v>57</v>
      </c>
      <c r="C61" s="64">
        <f t="shared" si="26"/>
        <v>82163</v>
      </c>
      <c r="D61" s="65">
        <v>82235</v>
      </c>
      <c r="E61" s="56">
        <v>14</v>
      </c>
      <c r="F61" s="97">
        <f t="shared" si="17"/>
        <v>58</v>
      </c>
      <c r="G61" s="57">
        <f t="shared" si="18"/>
        <v>72</v>
      </c>
      <c r="H61" s="66">
        <f t="shared" si="25"/>
        <v>8</v>
      </c>
      <c r="I61" s="68"/>
      <c r="J61" s="60">
        <f t="shared" si="13"/>
        <v>2</v>
      </c>
      <c r="K61" s="61">
        <f t="shared" si="27"/>
        <v>6</v>
      </c>
      <c r="L61" s="66">
        <f t="shared" si="20"/>
        <v>39</v>
      </c>
      <c r="M61" s="68"/>
      <c r="N61" s="60">
        <f t="shared" si="21"/>
        <v>10</v>
      </c>
      <c r="O61" s="61">
        <f t="shared" si="22"/>
        <v>29</v>
      </c>
      <c r="P61" s="62">
        <f t="shared" si="15"/>
        <v>43307</v>
      </c>
      <c r="R61" s="139"/>
    </row>
    <row r="62" spans="1:18" x14ac:dyDescent="0.25">
      <c r="A62" s="52">
        <v>43308</v>
      </c>
      <c r="B62" s="70">
        <f t="shared" si="23"/>
        <v>58</v>
      </c>
      <c r="C62" s="64">
        <f t="shared" si="26"/>
        <v>82235</v>
      </c>
      <c r="D62" s="65">
        <v>82300</v>
      </c>
      <c r="E62" s="71">
        <v>14</v>
      </c>
      <c r="F62" s="97">
        <f t="shared" si="17"/>
        <v>51</v>
      </c>
      <c r="G62" s="57">
        <f t="shared" si="18"/>
        <v>65</v>
      </c>
      <c r="H62" s="66">
        <f t="shared" si="25"/>
        <v>6</v>
      </c>
      <c r="I62" s="68"/>
      <c r="J62" s="60">
        <f t="shared" si="13"/>
        <v>2</v>
      </c>
      <c r="K62" s="61">
        <f t="shared" si="27"/>
        <v>4</v>
      </c>
      <c r="L62" s="66">
        <f t="shared" si="20"/>
        <v>29</v>
      </c>
      <c r="M62" s="68"/>
      <c r="N62" s="60">
        <f t="shared" si="21"/>
        <v>9</v>
      </c>
      <c r="O62" s="61">
        <f t="shared" si="22"/>
        <v>20</v>
      </c>
      <c r="P62" s="62">
        <f t="shared" si="15"/>
        <v>43308</v>
      </c>
      <c r="R62" s="139"/>
    </row>
    <row r="63" spans="1:18" x14ac:dyDescent="0.25">
      <c r="A63" s="52">
        <v>43312</v>
      </c>
      <c r="B63" s="72">
        <f t="shared" si="23"/>
        <v>59</v>
      </c>
      <c r="C63" s="64">
        <f t="shared" si="26"/>
        <v>82300</v>
      </c>
      <c r="D63" s="65">
        <v>82383</v>
      </c>
      <c r="E63" s="71">
        <v>14</v>
      </c>
      <c r="F63" s="97">
        <f t="shared" si="17"/>
        <v>69</v>
      </c>
      <c r="G63" s="57">
        <f t="shared" si="18"/>
        <v>83</v>
      </c>
      <c r="H63" s="66">
        <f t="shared" si="25"/>
        <v>4</v>
      </c>
      <c r="I63" s="68"/>
      <c r="J63" s="60">
        <f t="shared" si="13"/>
        <v>2</v>
      </c>
      <c r="K63" s="61">
        <f t="shared" si="27"/>
        <v>2</v>
      </c>
      <c r="L63" s="66">
        <f t="shared" si="20"/>
        <v>20</v>
      </c>
      <c r="M63" s="68">
        <v>50</v>
      </c>
      <c r="N63" s="60">
        <f t="shared" si="21"/>
        <v>12</v>
      </c>
      <c r="O63" s="61">
        <f t="shared" si="22"/>
        <v>58</v>
      </c>
      <c r="P63" s="62">
        <f t="shared" si="15"/>
        <v>43312</v>
      </c>
      <c r="R63" s="139"/>
    </row>
    <row r="64" spans="1:18" ht="15.75" thickBot="1" x14ac:dyDescent="0.3">
      <c r="A64" s="52"/>
      <c r="B64" s="74" t="str">
        <f t="shared" si="23"/>
        <v/>
      </c>
      <c r="C64" s="64" t="str">
        <f t="shared" si="26"/>
        <v/>
      </c>
      <c r="D64" s="76"/>
      <c r="E64" s="77"/>
      <c r="F64" s="97"/>
      <c r="G64" s="57" t="str">
        <f t="shared" si="18"/>
        <v/>
      </c>
      <c r="H64" s="66" t="str">
        <f t="shared" si="25"/>
        <v/>
      </c>
      <c r="I64" s="79"/>
      <c r="J64" s="60" t="str">
        <f t="shared" si="13"/>
        <v/>
      </c>
      <c r="K64" s="61" t="str">
        <f t="shared" si="27"/>
        <v/>
      </c>
      <c r="L64" s="66" t="str">
        <f t="shared" si="20"/>
        <v/>
      </c>
      <c r="M64" s="79"/>
      <c r="N64" s="60" t="str">
        <f t="shared" si="21"/>
        <v/>
      </c>
      <c r="O64" s="61" t="str">
        <f t="shared" si="22"/>
        <v/>
      </c>
      <c r="P64" s="62" t="str">
        <f t="shared" si="15"/>
        <v/>
      </c>
    </row>
    <row r="65" spans="1:16" ht="15.75" x14ac:dyDescent="0.25">
      <c r="A65" s="80">
        <f>IF(COUNT(A43:A64),COUNT(A43:A64),"")</f>
        <v>21</v>
      </c>
      <c r="B65" s="81" t="s">
        <v>47</v>
      </c>
      <c r="C65" s="82">
        <f>IF(A43&lt;&gt;"",C43,"")</f>
        <v>80366</v>
      </c>
      <c r="D65" s="83">
        <f>LOOKUP(9E+307,D43:D64)</f>
        <v>82383</v>
      </c>
      <c r="E65" s="84">
        <f>IF(SUM(E43:E64),SUM(E43:E64),"")</f>
        <v>294</v>
      </c>
      <c r="F65" s="85">
        <f>IF(SUM(F43:F64),SUM(F43:F64),"")</f>
        <v>1723</v>
      </c>
      <c r="G65" s="86">
        <f>IF(SUM(E65:F65)=SUM(G43:G64),IF(SUM(G43:G63)&gt;0,SUM(G43:G64),""),"Проверь")</f>
        <v>2017</v>
      </c>
      <c r="H65" s="87">
        <f>IF(H43&lt;&gt;"",H43,"")</f>
        <v>4</v>
      </c>
      <c r="I65" s="88">
        <f>IF(SUM(I43:I64),SUM(I43:I64),"")</f>
        <v>40</v>
      </c>
      <c r="J65" s="88">
        <f>IF(SUM(J43:J64),SUM(J43:J64),"")</f>
        <v>42</v>
      </c>
      <c r="K65" s="96">
        <f>K63</f>
        <v>2</v>
      </c>
      <c r="L65" s="87">
        <f>IF(L43&lt;&gt;"",L43,"")</f>
        <v>19</v>
      </c>
      <c r="M65" s="88">
        <f>IF(SUM(M43:M64),SUM(M43:M64),"")</f>
        <v>349</v>
      </c>
      <c r="N65" s="88">
        <f>IF(SUM(N43:N64),SUM(N43:N64),"")</f>
        <v>310</v>
      </c>
      <c r="O65" s="89">
        <f>O63</f>
        <v>58</v>
      </c>
      <c r="P65" s="5"/>
    </row>
    <row r="68" spans="1:16" ht="60.75" x14ac:dyDescent="0.8">
      <c r="A68" s="140" t="s">
        <v>50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5"/>
    </row>
    <row r="69" spans="1:16" ht="18.75" x14ac:dyDescent="0.3">
      <c r="A69" s="9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6.5" x14ac:dyDescent="0.25">
      <c r="A71" s="17" t="s">
        <v>0</v>
      </c>
      <c r="B71" s="17" t="s">
        <v>1</v>
      </c>
      <c r="C71" s="18" t="s">
        <v>2</v>
      </c>
      <c r="D71" s="19"/>
      <c r="E71" s="20" t="s">
        <v>3</v>
      </c>
      <c r="F71" s="21"/>
      <c r="G71" s="22"/>
      <c r="H71" s="23" t="s">
        <v>4</v>
      </c>
      <c r="I71" s="5"/>
      <c r="J71" s="21"/>
      <c r="K71" s="24"/>
      <c r="L71" s="25" t="s">
        <v>5</v>
      </c>
      <c r="M71" s="5"/>
      <c r="N71" s="11"/>
      <c r="O71" s="24"/>
      <c r="P71" s="5"/>
    </row>
    <row r="72" spans="1:16" ht="16.5" x14ac:dyDescent="0.25">
      <c r="A72" s="26" t="s">
        <v>6</v>
      </c>
      <c r="B72" s="26" t="s">
        <v>7</v>
      </c>
      <c r="C72" s="27" t="s">
        <v>8</v>
      </c>
      <c r="D72" s="28"/>
      <c r="E72" s="29" t="s">
        <v>9</v>
      </c>
      <c r="F72" s="30" t="s">
        <v>10</v>
      </c>
      <c r="G72" s="31" t="s">
        <v>11</v>
      </c>
      <c r="H72" s="32" t="s">
        <v>12</v>
      </c>
      <c r="I72" s="33" t="s">
        <v>13</v>
      </c>
      <c r="J72" s="33" t="s">
        <v>14</v>
      </c>
      <c r="K72" s="34" t="s">
        <v>12</v>
      </c>
      <c r="L72" s="32" t="s">
        <v>12</v>
      </c>
      <c r="M72" s="33" t="s">
        <v>13</v>
      </c>
      <c r="N72" s="33" t="s">
        <v>14</v>
      </c>
      <c r="O72" s="34" t="s">
        <v>12</v>
      </c>
      <c r="P72" s="5"/>
    </row>
    <row r="73" spans="1:16" ht="16.5" x14ac:dyDescent="0.25">
      <c r="A73" s="1"/>
      <c r="B73" s="26" t="s">
        <v>15</v>
      </c>
      <c r="C73" s="29" t="s">
        <v>16</v>
      </c>
      <c r="D73" s="35" t="s">
        <v>17</v>
      </c>
      <c r="E73" s="36" t="s">
        <v>18</v>
      </c>
      <c r="F73" s="37"/>
      <c r="G73" s="38"/>
      <c r="H73" s="39" t="s">
        <v>19</v>
      </c>
      <c r="I73" s="40" t="s">
        <v>20</v>
      </c>
      <c r="J73" s="40" t="s">
        <v>21</v>
      </c>
      <c r="K73" s="41" t="s">
        <v>19</v>
      </c>
      <c r="L73" s="39" t="s">
        <v>19</v>
      </c>
      <c r="M73" s="40" t="s">
        <v>20</v>
      </c>
      <c r="N73" s="40" t="s">
        <v>21</v>
      </c>
      <c r="O73" s="41" t="s">
        <v>19</v>
      </c>
      <c r="P73" s="5"/>
    </row>
    <row r="74" spans="1:16" ht="16.5" x14ac:dyDescent="0.25">
      <c r="A74" s="1"/>
      <c r="B74" s="42"/>
      <c r="C74" s="36" t="s">
        <v>22</v>
      </c>
      <c r="D74" s="43" t="s">
        <v>23</v>
      </c>
      <c r="E74" s="44"/>
      <c r="F74" s="1"/>
      <c r="G74" s="38"/>
      <c r="H74" s="39" t="s">
        <v>24</v>
      </c>
      <c r="I74" s="1"/>
      <c r="J74" s="40" t="s">
        <v>25</v>
      </c>
      <c r="K74" s="41" t="s">
        <v>26</v>
      </c>
      <c r="L74" s="39" t="s">
        <v>24</v>
      </c>
      <c r="M74" s="1"/>
      <c r="N74" s="40" t="s">
        <v>25</v>
      </c>
      <c r="O74" s="41" t="s">
        <v>26</v>
      </c>
      <c r="P74" s="5"/>
    </row>
    <row r="75" spans="1:16" ht="16.5" thickBot="1" x14ac:dyDescent="0.3">
      <c r="A75" s="2"/>
      <c r="B75" s="45"/>
      <c r="C75" s="46"/>
      <c r="D75" s="47" t="s">
        <v>22</v>
      </c>
      <c r="E75" s="46"/>
      <c r="F75" s="2"/>
      <c r="G75" s="48"/>
      <c r="H75" s="49"/>
      <c r="I75" s="2"/>
      <c r="J75" s="50">
        <v>14</v>
      </c>
      <c r="K75" s="51" t="s">
        <v>27</v>
      </c>
      <c r="L75" s="49"/>
      <c r="M75" s="2"/>
      <c r="N75" s="50">
        <v>18</v>
      </c>
      <c r="O75" s="51" t="s">
        <v>27</v>
      </c>
      <c r="P75" s="5"/>
    </row>
    <row r="76" spans="1:16" x14ac:dyDescent="0.25">
      <c r="A76" s="52">
        <v>43313</v>
      </c>
      <c r="B76" s="53">
        <v>60</v>
      </c>
      <c r="C76" s="54">
        <v>82383</v>
      </c>
      <c r="D76" s="55">
        <v>82481</v>
      </c>
      <c r="E76" s="56">
        <v>14</v>
      </c>
      <c r="F76" s="97">
        <f>D76-C76-E76</f>
        <v>84</v>
      </c>
      <c r="G76" s="57">
        <f>IF(A76&lt;&gt;"",IF(SUM(E76:F76)=D76-C76,D76-C76,"Проверь"),"")</f>
        <v>98</v>
      </c>
      <c r="H76" s="58">
        <f>K65</f>
        <v>2</v>
      </c>
      <c r="I76" s="59">
        <v>20</v>
      </c>
      <c r="J76" s="60">
        <f t="shared" ref="J76:J86" si="28">IFERROR(IF(A76&lt;&gt;"",ROUND(E76*$J$9/100,0),""),)</f>
        <v>2</v>
      </c>
      <c r="K76" s="61">
        <f t="shared" ref="K76:K86" si="29">IF(H76&lt;&gt;"",IF(SUM(H76:I76)-J76&gt;0.001,SUM(H76:I76)-J76,0),"")</f>
        <v>20</v>
      </c>
      <c r="L76" s="58">
        <f>O65</f>
        <v>58</v>
      </c>
      <c r="M76" s="59"/>
      <c r="N76" s="60">
        <f t="shared" ref="N76:N86" si="30">IFERROR(IF(A76&lt;&gt;"",ROUND(F76*$N$9/100,0),""),)</f>
        <v>15</v>
      </c>
      <c r="O76" s="61">
        <f>IF(L76&lt;&gt;"",SUM(L76:M76)-N76,"")</f>
        <v>43</v>
      </c>
      <c r="P76" s="62">
        <f t="shared" ref="P76:P97" si="31">IF(A76&lt;&gt;"",A76,"")</f>
        <v>43313</v>
      </c>
    </row>
    <row r="77" spans="1:16" x14ac:dyDescent="0.25">
      <c r="A77" s="52">
        <v>43314</v>
      </c>
      <c r="B77" s="63">
        <f>IF(A77&lt;&gt;"",B76+1,"")</f>
        <v>61</v>
      </c>
      <c r="C77" s="64">
        <f t="shared" ref="C77:C86" si="32">IF(A77&lt;&gt;"",D76,"")</f>
        <v>82481</v>
      </c>
      <c r="D77" s="65">
        <v>82560</v>
      </c>
      <c r="E77" s="56">
        <v>14</v>
      </c>
      <c r="F77" s="97">
        <f t="shared" ref="F77:F86" si="33">D77-C77-E77</f>
        <v>65</v>
      </c>
      <c r="G77" s="57">
        <f t="shared" ref="G77:G86" si="34">IF(A77&lt;&gt;"",IF(SUM(E77:F77)=D77-C77,D77-C77,"Проверь"),"")</f>
        <v>79</v>
      </c>
      <c r="H77" s="66">
        <f t="shared" ref="H77:H86" si="35">IF(A77&lt;&gt;"",K76,"")</f>
        <v>20</v>
      </c>
      <c r="I77" s="59"/>
      <c r="J77" s="60">
        <f t="shared" si="28"/>
        <v>2</v>
      </c>
      <c r="K77" s="61">
        <f t="shared" si="29"/>
        <v>18</v>
      </c>
      <c r="L77" s="66">
        <f t="shared" ref="L77:L86" si="36">IF(H77&lt;&gt;"",O76,"")</f>
        <v>43</v>
      </c>
      <c r="M77" s="59"/>
      <c r="N77" s="60">
        <f t="shared" si="30"/>
        <v>12</v>
      </c>
      <c r="O77" s="61">
        <f t="shared" ref="O77:O86" si="37">IF(L77&lt;&gt;"",SUM(L77:M77)-N77,"")</f>
        <v>31</v>
      </c>
      <c r="P77" s="62">
        <f t="shared" si="31"/>
        <v>43314</v>
      </c>
    </row>
    <row r="78" spans="1:16" x14ac:dyDescent="0.25">
      <c r="A78" s="52">
        <v>43315</v>
      </c>
      <c r="B78" s="63">
        <f t="shared" ref="B78:B86" si="38">IF(A78&lt;&gt;"",B77+1,"")</f>
        <v>62</v>
      </c>
      <c r="C78" s="64">
        <f t="shared" si="32"/>
        <v>82560</v>
      </c>
      <c r="D78" s="65">
        <v>82690</v>
      </c>
      <c r="E78" s="56">
        <v>14</v>
      </c>
      <c r="F78" s="97">
        <f t="shared" si="33"/>
        <v>116</v>
      </c>
      <c r="G78" s="57">
        <f t="shared" si="34"/>
        <v>130</v>
      </c>
      <c r="H78" s="66">
        <f t="shared" si="35"/>
        <v>18</v>
      </c>
      <c r="I78" s="59"/>
      <c r="J78" s="60">
        <f t="shared" si="28"/>
        <v>2</v>
      </c>
      <c r="K78" s="61">
        <f t="shared" si="29"/>
        <v>16</v>
      </c>
      <c r="L78" s="66">
        <f t="shared" si="36"/>
        <v>31</v>
      </c>
      <c r="M78" s="59">
        <v>47</v>
      </c>
      <c r="N78" s="60">
        <f t="shared" si="30"/>
        <v>21</v>
      </c>
      <c r="O78" s="61">
        <f t="shared" si="37"/>
        <v>57</v>
      </c>
      <c r="P78" s="62">
        <f t="shared" si="31"/>
        <v>43315</v>
      </c>
    </row>
    <row r="79" spans="1:16" x14ac:dyDescent="0.25">
      <c r="A79" s="52">
        <v>43318</v>
      </c>
      <c r="B79" s="63">
        <f t="shared" si="38"/>
        <v>63</v>
      </c>
      <c r="C79" s="64">
        <f t="shared" si="32"/>
        <v>82690</v>
      </c>
      <c r="D79" s="65">
        <v>82739</v>
      </c>
      <c r="E79" s="56">
        <v>14</v>
      </c>
      <c r="F79" s="97">
        <f t="shared" si="33"/>
        <v>35</v>
      </c>
      <c r="G79" s="57">
        <f t="shared" si="34"/>
        <v>49</v>
      </c>
      <c r="H79" s="66">
        <f t="shared" si="35"/>
        <v>16</v>
      </c>
      <c r="I79" s="68"/>
      <c r="J79" s="60">
        <f t="shared" si="28"/>
        <v>2</v>
      </c>
      <c r="K79" s="61">
        <f t="shared" si="29"/>
        <v>14</v>
      </c>
      <c r="L79" s="66">
        <f t="shared" si="36"/>
        <v>57</v>
      </c>
      <c r="M79" s="68"/>
      <c r="N79" s="60">
        <f t="shared" si="30"/>
        <v>6</v>
      </c>
      <c r="O79" s="61">
        <f t="shared" si="37"/>
        <v>51</v>
      </c>
      <c r="P79" s="62">
        <f t="shared" si="31"/>
        <v>43318</v>
      </c>
    </row>
    <row r="80" spans="1:16" x14ac:dyDescent="0.25">
      <c r="A80" s="52">
        <v>43319</v>
      </c>
      <c r="B80" s="63">
        <f t="shared" si="38"/>
        <v>64</v>
      </c>
      <c r="C80" s="64">
        <f t="shared" si="32"/>
        <v>82739</v>
      </c>
      <c r="D80" s="65">
        <v>82803</v>
      </c>
      <c r="E80" s="56">
        <v>14</v>
      </c>
      <c r="F80" s="97">
        <f t="shared" si="33"/>
        <v>50</v>
      </c>
      <c r="G80" s="57">
        <f t="shared" si="34"/>
        <v>64</v>
      </c>
      <c r="H80" s="66">
        <f t="shared" si="35"/>
        <v>14</v>
      </c>
      <c r="I80" s="68"/>
      <c r="J80" s="60">
        <f t="shared" si="28"/>
        <v>2</v>
      </c>
      <c r="K80" s="61">
        <f t="shared" si="29"/>
        <v>12</v>
      </c>
      <c r="L80" s="66">
        <f t="shared" si="36"/>
        <v>51</v>
      </c>
      <c r="M80" s="68"/>
      <c r="N80" s="60">
        <f t="shared" si="30"/>
        <v>9</v>
      </c>
      <c r="O80" s="61">
        <f t="shared" si="37"/>
        <v>42</v>
      </c>
      <c r="P80" s="62">
        <f t="shared" si="31"/>
        <v>43319</v>
      </c>
    </row>
    <row r="81" spans="1:16" x14ac:dyDescent="0.25">
      <c r="A81" s="52">
        <v>43320</v>
      </c>
      <c r="B81" s="63">
        <f t="shared" si="38"/>
        <v>65</v>
      </c>
      <c r="C81" s="64">
        <f t="shared" si="32"/>
        <v>82803</v>
      </c>
      <c r="D81" s="65">
        <v>82850</v>
      </c>
      <c r="E81" s="56">
        <v>14</v>
      </c>
      <c r="F81" s="97">
        <f t="shared" si="33"/>
        <v>33</v>
      </c>
      <c r="G81" s="57">
        <f t="shared" si="34"/>
        <v>47</v>
      </c>
      <c r="H81" s="66">
        <f t="shared" si="35"/>
        <v>12</v>
      </c>
      <c r="I81" s="68"/>
      <c r="J81" s="60">
        <f t="shared" si="28"/>
        <v>2</v>
      </c>
      <c r="K81" s="61">
        <f t="shared" si="29"/>
        <v>10</v>
      </c>
      <c r="L81" s="66">
        <f t="shared" si="36"/>
        <v>42</v>
      </c>
      <c r="M81" s="68"/>
      <c r="N81" s="60">
        <f t="shared" si="30"/>
        <v>6</v>
      </c>
      <c r="O81" s="61">
        <f t="shared" si="37"/>
        <v>36</v>
      </c>
      <c r="P81" s="62">
        <f t="shared" si="31"/>
        <v>43320</v>
      </c>
    </row>
    <row r="82" spans="1:16" x14ac:dyDescent="0.25">
      <c r="A82" s="52">
        <v>43321</v>
      </c>
      <c r="B82" s="63">
        <f t="shared" si="38"/>
        <v>66</v>
      </c>
      <c r="C82" s="64">
        <f t="shared" si="32"/>
        <v>82850</v>
      </c>
      <c r="D82" s="65">
        <v>82927</v>
      </c>
      <c r="E82" s="56">
        <v>14</v>
      </c>
      <c r="F82" s="97">
        <f t="shared" si="33"/>
        <v>63</v>
      </c>
      <c r="G82" s="57">
        <f t="shared" si="34"/>
        <v>77</v>
      </c>
      <c r="H82" s="66">
        <f t="shared" si="35"/>
        <v>10</v>
      </c>
      <c r="I82" s="68"/>
      <c r="J82" s="60">
        <f t="shared" si="28"/>
        <v>2</v>
      </c>
      <c r="K82" s="61">
        <f t="shared" si="29"/>
        <v>8</v>
      </c>
      <c r="L82" s="66">
        <f t="shared" si="36"/>
        <v>36</v>
      </c>
      <c r="M82" s="68">
        <v>48</v>
      </c>
      <c r="N82" s="60">
        <f t="shared" si="30"/>
        <v>11</v>
      </c>
      <c r="O82" s="61">
        <f t="shared" si="37"/>
        <v>73</v>
      </c>
      <c r="P82" s="62">
        <f t="shared" si="31"/>
        <v>43321</v>
      </c>
    </row>
    <row r="83" spans="1:16" x14ac:dyDescent="0.25">
      <c r="A83" s="52">
        <v>43322</v>
      </c>
      <c r="B83" s="63">
        <f t="shared" si="38"/>
        <v>67</v>
      </c>
      <c r="C83" s="64">
        <f t="shared" si="32"/>
        <v>82927</v>
      </c>
      <c r="D83" s="65">
        <v>83000</v>
      </c>
      <c r="E83" s="56">
        <v>14</v>
      </c>
      <c r="F83" s="97">
        <f t="shared" si="33"/>
        <v>59</v>
      </c>
      <c r="G83" s="57">
        <f t="shared" si="34"/>
        <v>73</v>
      </c>
      <c r="H83" s="66">
        <f t="shared" si="35"/>
        <v>8</v>
      </c>
      <c r="I83" s="68"/>
      <c r="J83" s="60">
        <f t="shared" si="28"/>
        <v>2</v>
      </c>
      <c r="K83" s="61">
        <f t="shared" si="29"/>
        <v>6</v>
      </c>
      <c r="L83" s="66">
        <f t="shared" si="36"/>
        <v>73</v>
      </c>
      <c r="M83" s="68"/>
      <c r="N83" s="60">
        <f t="shared" si="30"/>
        <v>11</v>
      </c>
      <c r="O83" s="61">
        <f t="shared" si="37"/>
        <v>62</v>
      </c>
      <c r="P83" s="62">
        <f t="shared" si="31"/>
        <v>43322</v>
      </c>
    </row>
    <row r="84" spans="1:16" x14ac:dyDescent="0.25">
      <c r="A84" s="52">
        <v>43340</v>
      </c>
      <c r="B84" s="63">
        <f t="shared" si="38"/>
        <v>68</v>
      </c>
      <c r="C84" s="64">
        <f t="shared" si="32"/>
        <v>83000</v>
      </c>
      <c r="D84" s="65">
        <v>83350</v>
      </c>
      <c r="E84" s="56">
        <v>14</v>
      </c>
      <c r="F84" s="97">
        <f t="shared" si="33"/>
        <v>336</v>
      </c>
      <c r="G84" s="57">
        <f t="shared" si="34"/>
        <v>350</v>
      </c>
      <c r="H84" s="66">
        <f t="shared" si="35"/>
        <v>6</v>
      </c>
      <c r="I84" s="68"/>
      <c r="J84" s="60">
        <f t="shared" si="28"/>
        <v>2</v>
      </c>
      <c r="K84" s="61">
        <f t="shared" si="29"/>
        <v>4</v>
      </c>
      <c r="L84" s="66">
        <f t="shared" si="36"/>
        <v>62</v>
      </c>
      <c r="M84" s="68">
        <f>23+37</f>
        <v>60</v>
      </c>
      <c r="N84" s="60">
        <f t="shared" si="30"/>
        <v>60</v>
      </c>
      <c r="O84" s="61">
        <f t="shared" si="37"/>
        <v>62</v>
      </c>
      <c r="P84" s="62">
        <f t="shared" si="31"/>
        <v>43340</v>
      </c>
    </row>
    <row r="85" spans="1:16" x14ac:dyDescent="0.25">
      <c r="A85" s="52">
        <v>43341</v>
      </c>
      <c r="B85" s="63">
        <f t="shared" si="38"/>
        <v>69</v>
      </c>
      <c r="C85" s="64">
        <f t="shared" si="32"/>
        <v>83350</v>
      </c>
      <c r="D85" s="65">
        <v>83486</v>
      </c>
      <c r="E85" s="56">
        <v>14</v>
      </c>
      <c r="F85" s="97">
        <f t="shared" si="33"/>
        <v>122</v>
      </c>
      <c r="G85" s="57">
        <f t="shared" si="34"/>
        <v>136</v>
      </c>
      <c r="H85" s="66">
        <f t="shared" si="35"/>
        <v>4</v>
      </c>
      <c r="I85" s="68"/>
      <c r="J85" s="60">
        <f t="shared" si="28"/>
        <v>2</v>
      </c>
      <c r="K85" s="61">
        <f t="shared" si="29"/>
        <v>2</v>
      </c>
      <c r="L85" s="66">
        <f t="shared" si="36"/>
        <v>62</v>
      </c>
      <c r="M85" s="68"/>
      <c r="N85" s="60">
        <f t="shared" si="30"/>
        <v>22</v>
      </c>
      <c r="O85" s="61">
        <f t="shared" si="37"/>
        <v>40</v>
      </c>
      <c r="P85" s="62">
        <f t="shared" si="31"/>
        <v>43341</v>
      </c>
    </row>
    <row r="86" spans="1:16" x14ac:dyDescent="0.25">
      <c r="A86" s="52">
        <v>43343</v>
      </c>
      <c r="B86" s="63">
        <f t="shared" si="38"/>
        <v>70</v>
      </c>
      <c r="C86" s="64">
        <f t="shared" si="32"/>
        <v>83486</v>
      </c>
      <c r="D86" s="65">
        <v>83620</v>
      </c>
      <c r="E86" s="56">
        <v>14</v>
      </c>
      <c r="F86" s="97">
        <f t="shared" si="33"/>
        <v>120</v>
      </c>
      <c r="G86" s="57">
        <f t="shared" si="34"/>
        <v>134</v>
      </c>
      <c r="H86" s="66">
        <f t="shared" si="35"/>
        <v>2</v>
      </c>
      <c r="I86" s="68">
        <v>20</v>
      </c>
      <c r="J86" s="60">
        <f t="shared" si="28"/>
        <v>2</v>
      </c>
      <c r="K86" s="61">
        <f t="shared" si="29"/>
        <v>20</v>
      </c>
      <c r="L86" s="66">
        <f t="shared" si="36"/>
        <v>40</v>
      </c>
      <c r="M86" s="68">
        <v>42</v>
      </c>
      <c r="N86" s="60">
        <f t="shared" si="30"/>
        <v>22</v>
      </c>
      <c r="O86" s="61">
        <f t="shared" si="37"/>
        <v>60</v>
      </c>
      <c r="P86" s="62">
        <f t="shared" si="31"/>
        <v>43343</v>
      </c>
    </row>
    <row r="87" spans="1:16" x14ac:dyDescent="0.25">
      <c r="A87" s="52"/>
      <c r="B87" s="63"/>
      <c r="C87" s="64"/>
      <c r="D87" s="65"/>
      <c r="E87" s="56"/>
      <c r="F87" s="97"/>
      <c r="G87" s="57"/>
      <c r="H87" s="66"/>
      <c r="I87" s="68"/>
      <c r="J87" s="60"/>
      <c r="K87" s="61"/>
      <c r="L87" s="66"/>
      <c r="M87" s="68"/>
      <c r="N87" s="60"/>
      <c r="O87" s="61"/>
      <c r="P87" s="62" t="str">
        <f t="shared" si="31"/>
        <v/>
      </c>
    </row>
    <row r="88" spans="1:16" x14ac:dyDescent="0.25">
      <c r="A88" s="52"/>
      <c r="B88" s="63"/>
      <c r="C88" s="64"/>
      <c r="D88" s="65"/>
      <c r="E88" s="56"/>
      <c r="F88" s="97"/>
      <c r="G88" s="57"/>
      <c r="H88" s="66"/>
      <c r="I88" s="68"/>
      <c r="J88" s="60"/>
      <c r="K88" s="61"/>
      <c r="L88" s="66"/>
      <c r="M88" s="68"/>
      <c r="N88" s="60"/>
      <c r="O88" s="61"/>
      <c r="P88" s="62" t="str">
        <f t="shared" si="31"/>
        <v/>
      </c>
    </row>
    <row r="89" spans="1:16" x14ac:dyDescent="0.25">
      <c r="A89" s="52"/>
      <c r="B89" s="63"/>
      <c r="C89" s="64"/>
      <c r="D89" s="65"/>
      <c r="E89" s="56"/>
      <c r="F89" s="97"/>
      <c r="G89" s="57"/>
      <c r="H89" s="66"/>
      <c r="I89" s="68"/>
      <c r="J89" s="60"/>
      <c r="K89" s="61"/>
      <c r="L89" s="66"/>
      <c r="M89" s="68"/>
      <c r="N89" s="60"/>
      <c r="O89" s="61"/>
      <c r="P89" s="62" t="str">
        <f t="shared" si="31"/>
        <v/>
      </c>
    </row>
    <row r="90" spans="1:16" x14ac:dyDescent="0.25">
      <c r="A90" s="52"/>
      <c r="B90" s="63"/>
      <c r="C90" s="64"/>
      <c r="D90" s="65"/>
      <c r="E90" s="56"/>
      <c r="F90" s="97"/>
      <c r="G90" s="57"/>
      <c r="H90" s="66"/>
      <c r="I90" s="68"/>
      <c r="J90" s="60"/>
      <c r="K90" s="61"/>
      <c r="L90" s="66"/>
      <c r="M90" s="68"/>
      <c r="N90" s="60"/>
      <c r="O90" s="61"/>
      <c r="P90" s="62" t="str">
        <f t="shared" si="31"/>
        <v/>
      </c>
    </row>
    <row r="91" spans="1:16" x14ac:dyDescent="0.25">
      <c r="A91" s="52"/>
      <c r="B91" s="63"/>
      <c r="C91" s="64"/>
      <c r="D91" s="65"/>
      <c r="E91" s="56"/>
      <c r="F91" s="97"/>
      <c r="G91" s="57"/>
      <c r="H91" s="66"/>
      <c r="I91" s="68"/>
      <c r="J91" s="60"/>
      <c r="K91" s="61"/>
      <c r="L91" s="66"/>
      <c r="M91" s="68"/>
      <c r="N91" s="60"/>
      <c r="O91" s="61"/>
      <c r="P91" s="62" t="str">
        <f t="shared" si="31"/>
        <v/>
      </c>
    </row>
    <row r="92" spans="1:16" x14ac:dyDescent="0.25">
      <c r="A92" s="52"/>
      <c r="B92" s="63"/>
      <c r="C92" s="64"/>
      <c r="D92" s="65"/>
      <c r="E92" s="56"/>
      <c r="F92" s="97"/>
      <c r="G92" s="57"/>
      <c r="H92" s="66"/>
      <c r="I92" s="68"/>
      <c r="J92" s="60"/>
      <c r="K92" s="61"/>
      <c r="L92" s="66"/>
      <c r="M92" s="68"/>
      <c r="N92" s="60"/>
      <c r="O92" s="61"/>
      <c r="P92" s="62" t="str">
        <f t="shared" si="31"/>
        <v/>
      </c>
    </row>
    <row r="93" spans="1:16" x14ac:dyDescent="0.25">
      <c r="A93" s="52"/>
      <c r="B93" s="63"/>
      <c r="C93" s="64"/>
      <c r="D93" s="65"/>
      <c r="E93" s="56"/>
      <c r="F93" s="97"/>
      <c r="G93" s="57"/>
      <c r="H93" s="66"/>
      <c r="I93" s="68"/>
      <c r="J93" s="60"/>
      <c r="K93" s="61"/>
      <c r="L93" s="66"/>
      <c r="M93" s="68"/>
      <c r="N93" s="60"/>
      <c r="O93" s="61"/>
      <c r="P93" s="62" t="str">
        <f t="shared" si="31"/>
        <v/>
      </c>
    </row>
    <row r="94" spans="1:16" x14ac:dyDescent="0.25">
      <c r="A94" s="52"/>
      <c r="B94" s="63"/>
      <c r="C94" s="64"/>
      <c r="D94" s="65"/>
      <c r="E94" s="56"/>
      <c r="F94" s="97"/>
      <c r="G94" s="57"/>
      <c r="H94" s="66"/>
      <c r="I94" s="68"/>
      <c r="J94" s="60"/>
      <c r="K94" s="61"/>
      <c r="L94" s="66"/>
      <c r="M94" s="68"/>
      <c r="N94" s="60"/>
      <c r="O94" s="61"/>
      <c r="P94" s="62" t="str">
        <f t="shared" si="31"/>
        <v/>
      </c>
    </row>
    <row r="95" spans="1:16" x14ac:dyDescent="0.25">
      <c r="A95" s="52"/>
      <c r="B95" s="70"/>
      <c r="C95" s="64"/>
      <c r="D95" s="65"/>
      <c r="E95" s="71"/>
      <c r="F95" s="97"/>
      <c r="G95" s="57"/>
      <c r="H95" s="66"/>
      <c r="I95" s="68"/>
      <c r="J95" s="60"/>
      <c r="K95" s="61"/>
      <c r="L95" s="66"/>
      <c r="M95" s="68"/>
      <c r="N95" s="60"/>
      <c r="O95" s="61"/>
      <c r="P95" s="62" t="str">
        <f t="shared" si="31"/>
        <v/>
      </c>
    </row>
    <row r="96" spans="1:16" x14ac:dyDescent="0.25">
      <c r="A96" s="52"/>
      <c r="B96" s="72"/>
      <c r="C96" s="64"/>
      <c r="D96" s="65"/>
      <c r="E96" s="71"/>
      <c r="F96" s="97"/>
      <c r="G96" s="57"/>
      <c r="H96" s="66"/>
      <c r="I96" s="68"/>
      <c r="J96" s="60"/>
      <c r="K96" s="61"/>
      <c r="L96" s="66"/>
      <c r="M96" s="68"/>
      <c r="N96" s="60"/>
      <c r="O96" s="61"/>
      <c r="P96" s="62" t="str">
        <f t="shared" si="31"/>
        <v/>
      </c>
    </row>
    <row r="97" spans="1:16" ht="15.75" thickBot="1" x14ac:dyDescent="0.3">
      <c r="A97" s="52"/>
      <c r="B97" s="74"/>
      <c r="C97" s="64"/>
      <c r="D97" s="76"/>
      <c r="E97" s="77"/>
      <c r="F97" s="97"/>
      <c r="G97" s="57"/>
      <c r="H97" s="66"/>
      <c r="I97" s="79"/>
      <c r="J97" s="60"/>
      <c r="K97" s="61"/>
      <c r="L97" s="66"/>
      <c r="M97" s="79"/>
      <c r="N97" s="60"/>
      <c r="O97" s="61"/>
      <c r="P97" s="62" t="str">
        <f t="shared" si="31"/>
        <v/>
      </c>
    </row>
    <row r="98" spans="1:16" ht="15.75" x14ac:dyDescent="0.25">
      <c r="A98" s="80">
        <f>IF(COUNT(A76:A97),COUNT(A76:A97),"")</f>
        <v>11</v>
      </c>
      <c r="B98" s="81" t="s">
        <v>47</v>
      </c>
      <c r="C98" s="82">
        <f>IF(A76&lt;&gt;"",C76,"")</f>
        <v>82383</v>
      </c>
      <c r="D98" s="83">
        <f>LOOKUP(9E+307,D76:D97)</f>
        <v>83620</v>
      </c>
      <c r="E98" s="84">
        <f>IF(SUM(E76:E97),SUM(E76:E97),"")</f>
        <v>154</v>
      </c>
      <c r="F98" s="85">
        <f>IF(SUM(F76:F97),SUM(F76:F97),"")</f>
        <v>1083</v>
      </c>
      <c r="G98" s="86">
        <f>IF(SUM(E98:F98)=SUM(G76:G97),IF(SUM(G76:G96)&gt;0,SUM(G76:G97),""),"Проверь")</f>
        <v>1237</v>
      </c>
      <c r="H98" s="87">
        <f>IF(H76&lt;&gt;"",H76,"")</f>
        <v>2</v>
      </c>
      <c r="I98" s="88">
        <f>IF(SUM(I76:I97),SUM(I76:I97),"")</f>
        <v>40</v>
      </c>
      <c r="J98" s="88">
        <f>IF(SUM(J76:J97),SUM(J76:J97),"")</f>
        <v>22</v>
      </c>
      <c r="K98" s="96">
        <f>K86</f>
        <v>20</v>
      </c>
      <c r="L98" s="87">
        <f>IF(L76&lt;&gt;"",L76,"")</f>
        <v>58</v>
      </c>
      <c r="M98" s="88">
        <f>IF(SUM(M76:M97),SUM(M76:M97),"")</f>
        <v>197</v>
      </c>
      <c r="N98" s="88">
        <f>IF(SUM(N76:N97),SUM(N76:N97),"")</f>
        <v>195</v>
      </c>
      <c r="O98" s="89">
        <f>O86</f>
        <v>60</v>
      </c>
      <c r="P98" s="5"/>
    </row>
    <row r="102" spans="1:16" ht="60.75" x14ac:dyDescent="0.8">
      <c r="A102" s="140" t="s">
        <v>51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5"/>
    </row>
    <row r="103" spans="1:16" ht="18.75" x14ac:dyDescent="0.3">
      <c r="A103" s="9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6.5" x14ac:dyDescent="0.25">
      <c r="A105" s="17" t="s">
        <v>0</v>
      </c>
      <c r="B105" s="17" t="s">
        <v>1</v>
      </c>
      <c r="C105" s="18" t="s">
        <v>2</v>
      </c>
      <c r="D105" s="19"/>
      <c r="E105" s="20" t="s">
        <v>3</v>
      </c>
      <c r="F105" s="21"/>
      <c r="G105" s="22"/>
      <c r="H105" s="23" t="s">
        <v>4</v>
      </c>
      <c r="I105" s="5"/>
      <c r="J105" s="21"/>
      <c r="K105" s="24"/>
      <c r="L105" s="25" t="s">
        <v>5</v>
      </c>
      <c r="M105" s="5"/>
      <c r="N105" s="11"/>
      <c r="O105" s="24"/>
      <c r="P105" s="5"/>
    </row>
    <row r="106" spans="1:16" ht="16.5" x14ac:dyDescent="0.25">
      <c r="A106" s="26" t="s">
        <v>6</v>
      </c>
      <c r="B106" s="26" t="s">
        <v>7</v>
      </c>
      <c r="C106" s="27" t="s">
        <v>8</v>
      </c>
      <c r="D106" s="28"/>
      <c r="E106" s="29" t="s">
        <v>9</v>
      </c>
      <c r="F106" s="30" t="s">
        <v>10</v>
      </c>
      <c r="G106" s="31" t="s">
        <v>11</v>
      </c>
      <c r="H106" s="32" t="s">
        <v>12</v>
      </c>
      <c r="I106" s="33" t="s">
        <v>13</v>
      </c>
      <c r="J106" s="33" t="s">
        <v>14</v>
      </c>
      <c r="K106" s="34" t="s">
        <v>12</v>
      </c>
      <c r="L106" s="32" t="s">
        <v>12</v>
      </c>
      <c r="M106" s="33" t="s">
        <v>13</v>
      </c>
      <c r="N106" s="33" t="s">
        <v>14</v>
      </c>
      <c r="O106" s="34" t="s">
        <v>12</v>
      </c>
      <c r="P106" s="5"/>
    </row>
    <row r="107" spans="1:16" ht="16.5" x14ac:dyDescent="0.25">
      <c r="A107" s="1"/>
      <c r="B107" s="26" t="s">
        <v>15</v>
      </c>
      <c r="C107" s="29" t="s">
        <v>16</v>
      </c>
      <c r="D107" s="35" t="s">
        <v>17</v>
      </c>
      <c r="E107" s="36" t="s">
        <v>18</v>
      </c>
      <c r="F107" s="37"/>
      <c r="G107" s="38"/>
      <c r="H107" s="39" t="s">
        <v>19</v>
      </c>
      <c r="I107" s="40" t="s">
        <v>20</v>
      </c>
      <c r="J107" s="40" t="s">
        <v>21</v>
      </c>
      <c r="K107" s="41" t="s">
        <v>19</v>
      </c>
      <c r="L107" s="39" t="s">
        <v>19</v>
      </c>
      <c r="M107" s="40" t="s">
        <v>20</v>
      </c>
      <c r="N107" s="40" t="s">
        <v>21</v>
      </c>
      <c r="O107" s="41" t="s">
        <v>19</v>
      </c>
      <c r="P107" s="5"/>
    </row>
    <row r="108" spans="1:16" ht="16.5" x14ac:dyDescent="0.25">
      <c r="A108" s="1"/>
      <c r="B108" s="42"/>
      <c r="C108" s="36" t="s">
        <v>22</v>
      </c>
      <c r="D108" s="43" t="s">
        <v>23</v>
      </c>
      <c r="E108" s="44"/>
      <c r="F108" s="1"/>
      <c r="G108" s="38"/>
      <c r="H108" s="39" t="s">
        <v>24</v>
      </c>
      <c r="I108" s="1"/>
      <c r="J108" s="40" t="s">
        <v>25</v>
      </c>
      <c r="K108" s="41" t="s">
        <v>26</v>
      </c>
      <c r="L108" s="39" t="s">
        <v>24</v>
      </c>
      <c r="M108" s="1"/>
      <c r="N108" s="40" t="s">
        <v>25</v>
      </c>
      <c r="O108" s="41" t="s">
        <v>26</v>
      </c>
      <c r="P108" s="5"/>
    </row>
    <row r="109" spans="1:16" ht="16.5" thickBot="1" x14ac:dyDescent="0.3">
      <c r="A109" s="2"/>
      <c r="B109" s="45"/>
      <c r="C109" s="46"/>
      <c r="D109" s="47" t="s">
        <v>22</v>
      </c>
      <c r="E109" s="46"/>
      <c r="F109" s="2"/>
      <c r="G109" s="48"/>
      <c r="H109" s="49"/>
      <c r="I109" s="2"/>
      <c r="J109" s="50">
        <v>14</v>
      </c>
      <c r="K109" s="51" t="s">
        <v>27</v>
      </c>
      <c r="L109" s="49"/>
      <c r="M109" s="2"/>
      <c r="N109" s="50">
        <v>18</v>
      </c>
      <c r="O109" s="51" t="s">
        <v>27</v>
      </c>
      <c r="P109" s="5"/>
    </row>
    <row r="110" spans="1:16" x14ac:dyDescent="0.25">
      <c r="A110" s="52">
        <v>43346</v>
      </c>
      <c r="B110" s="53">
        <v>71</v>
      </c>
      <c r="C110" s="54">
        <v>83620</v>
      </c>
      <c r="D110" s="55">
        <v>83710</v>
      </c>
      <c r="E110" s="56">
        <v>14</v>
      </c>
      <c r="F110" s="97">
        <f>D110-C110-E110</f>
        <v>76</v>
      </c>
      <c r="G110" s="57">
        <f>IF(A110&lt;&gt;"",IF(SUM(E110:F110)=D110-C110,D110-C110,"Проверь"),"")</f>
        <v>90</v>
      </c>
      <c r="H110" s="58">
        <f>K98</f>
        <v>20</v>
      </c>
      <c r="I110" s="59"/>
      <c r="J110" s="60">
        <f t="shared" ref="J110:J130" si="39">IFERROR(IF(A110&lt;&gt;"",ROUND(E110*$J$9/100,0),""),)</f>
        <v>2</v>
      </c>
      <c r="K110" s="61">
        <f t="shared" ref="K110:K124" si="40">IF(H110&lt;&gt;"",IF(SUM(H110:I110)-J110&gt;0.001,SUM(H110:I110)-J110,0),"")</f>
        <v>18</v>
      </c>
      <c r="L110" s="58">
        <f>O98</f>
        <v>60</v>
      </c>
      <c r="M110" s="59"/>
      <c r="N110" s="60">
        <f t="shared" ref="N110:N130" si="41">IFERROR(IF(A110&lt;&gt;"",ROUND(F110*$N$9/100,0),""),)</f>
        <v>14</v>
      </c>
      <c r="O110" s="61">
        <f>IF(L110&lt;&gt;"",SUM(L110:M110)-N110,"")</f>
        <v>46</v>
      </c>
      <c r="P110" s="62">
        <f t="shared" ref="P110:P131" si="42">IF(A110&lt;&gt;"",A110,"")</f>
        <v>43346</v>
      </c>
    </row>
    <row r="111" spans="1:16" x14ac:dyDescent="0.25">
      <c r="A111" s="52">
        <v>43347</v>
      </c>
      <c r="B111" s="63">
        <f>IF(A111&lt;&gt;"",B110+1,"")</f>
        <v>72</v>
      </c>
      <c r="C111" s="64">
        <f t="shared" ref="C111:C130" si="43">IF(A111&lt;&gt;"",D110,"")</f>
        <v>83710</v>
      </c>
      <c r="D111" s="65">
        <v>83783</v>
      </c>
      <c r="E111" s="56">
        <v>14</v>
      </c>
      <c r="F111" s="97">
        <f t="shared" ref="F111:F130" si="44">D111-C111-E111</f>
        <v>59</v>
      </c>
      <c r="G111" s="57">
        <f t="shared" ref="G111:G130" si="45">IF(A111&lt;&gt;"",IF(SUM(E111:F111)=D111-C111,D111-C111,"Проверь"),"")</f>
        <v>73</v>
      </c>
      <c r="H111" s="66">
        <f t="shared" ref="H111:H130" si="46">IF(A111&lt;&gt;"",K110,"")</f>
        <v>18</v>
      </c>
      <c r="I111" s="59"/>
      <c r="J111" s="60">
        <f t="shared" si="39"/>
        <v>2</v>
      </c>
      <c r="K111" s="61">
        <f t="shared" si="40"/>
        <v>16</v>
      </c>
      <c r="L111" s="66">
        <f t="shared" ref="L111:L130" si="47">IF(H111&lt;&gt;"",O110,"")</f>
        <v>46</v>
      </c>
      <c r="M111" s="59"/>
      <c r="N111" s="60">
        <f t="shared" si="41"/>
        <v>11</v>
      </c>
      <c r="O111" s="61">
        <f t="shared" ref="O111:O130" si="48">IF(L111&lt;&gt;"",SUM(L111:M111)-N111,"")</f>
        <v>35</v>
      </c>
      <c r="P111" s="62">
        <f t="shared" si="42"/>
        <v>43347</v>
      </c>
    </row>
    <row r="112" spans="1:16" x14ac:dyDescent="0.25">
      <c r="A112" s="52">
        <v>43348</v>
      </c>
      <c r="B112" s="63">
        <f t="shared" ref="B112:B130" si="49">IF(A112&lt;&gt;"",B111+1,"")</f>
        <v>73</v>
      </c>
      <c r="C112" s="64">
        <f t="shared" si="43"/>
        <v>83783</v>
      </c>
      <c r="D112" s="65">
        <v>83880</v>
      </c>
      <c r="E112" s="56">
        <v>14</v>
      </c>
      <c r="F112" s="97">
        <f t="shared" si="44"/>
        <v>83</v>
      </c>
      <c r="G112" s="57">
        <f t="shared" si="45"/>
        <v>97</v>
      </c>
      <c r="H112" s="66">
        <f t="shared" si="46"/>
        <v>16</v>
      </c>
      <c r="I112" s="59"/>
      <c r="J112" s="60">
        <f t="shared" si="39"/>
        <v>2</v>
      </c>
      <c r="K112" s="61">
        <f t="shared" si="40"/>
        <v>14</v>
      </c>
      <c r="L112" s="66">
        <f t="shared" si="47"/>
        <v>35</v>
      </c>
      <c r="M112" s="59">
        <v>49</v>
      </c>
      <c r="N112" s="60">
        <f t="shared" si="41"/>
        <v>15</v>
      </c>
      <c r="O112" s="61">
        <f t="shared" si="48"/>
        <v>69</v>
      </c>
      <c r="P112" s="62">
        <f t="shared" si="42"/>
        <v>43348</v>
      </c>
    </row>
    <row r="113" spans="1:16" x14ac:dyDescent="0.25">
      <c r="A113" s="52">
        <v>43349</v>
      </c>
      <c r="B113" s="63">
        <f t="shared" si="49"/>
        <v>74</v>
      </c>
      <c r="C113" s="64">
        <f t="shared" si="43"/>
        <v>83880</v>
      </c>
      <c r="D113" s="65">
        <v>84150</v>
      </c>
      <c r="E113" s="56">
        <v>14</v>
      </c>
      <c r="F113" s="97">
        <f t="shared" si="44"/>
        <v>256</v>
      </c>
      <c r="G113" s="57">
        <f t="shared" si="45"/>
        <v>270</v>
      </c>
      <c r="H113" s="66">
        <f t="shared" si="46"/>
        <v>14</v>
      </c>
      <c r="I113" s="68"/>
      <c r="J113" s="60">
        <f t="shared" si="39"/>
        <v>2</v>
      </c>
      <c r="K113" s="61">
        <f t="shared" si="40"/>
        <v>12</v>
      </c>
      <c r="L113" s="66">
        <f t="shared" si="47"/>
        <v>69</v>
      </c>
      <c r="M113" s="68">
        <f>26+35</f>
        <v>61</v>
      </c>
      <c r="N113" s="60">
        <f t="shared" si="41"/>
        <v>46</v>
      </c>
      <c r="O113" s="61">
        <f t="shared" si="48"/>
        <v>84</v>
      </c>
      <c r="P113" s="62">
        <f t="shared" si="42"/>
        <v>43349</v>
      </c>
    </row>
    <row r="114" spans="1:16" x14ac:dyDescent="0.25">
      <c r="A114" s="52">
        <v>43350</v>
      </c>
      <c r="B114" s="63">
        <f t="shared" si="49"/>
        <v>75</v>
      </c>
      <c r="C114" s="64">
        <f t="shared" si="43"/>
        <v>84150</v>
      </c>
      <c r="D114" s="65">
        <v>84250</v>
      </c>
      <c r="E114" s="56">
        <v>14</v>
      </c>
      <c r="F114" s="97">
        <f t="shared" si="44"/>
        <v>86</v>
      </c>
      <c r="G114" s="57">
        <f t="shared" si="45"/>
        <v>100</v>
      </c>
      <c r="H114" s="66">
        <f t="shared" si="46"/>
        <v>12</v>
      </c>
      <c r="I114" s="68"/>
      <c r="J114" s="60">
        <v>4</v>
      </c>
      <c r="K114" s="61">
        <v>6</v>
      </c>
      <c r="L114" s="66">
        <f t="shared" si="47"/>
        <v>84</v>
      </c>
      <c r="M114" s="68"/>
      <c r="N114" s="60">
        <f t="shared" si="41"/>
        <v>15</v>
      </c>
      <c r="O114" s="61">
        <f t="shared" si="48"/>
        <v>69</v>
      </c>
      <c r="P114" s="62">
        <f t="shared" si="42"/>
        <v>43350</v>
      </c>
    </row>
    <row r="115" spans="1:16" x14ac:dyDescent="0.25">
      <c r="A115" s="52">
        <v>43353</v>
      </c>
      <c r="B115" s="63">
        <f t="shared" si="49"/>
        <v>76</v>
      </c>
      <c r="C115" s="64">
        <f t="shared" si="43"/>
        <v>84250</v>
      </c>
      <c r="D115" s="65">
        <v>84353</v>
      </c>
      <c r="E115" s="56">
        <v>14</v>
      </c>
      <c r="F115" s="97">
        <f t="shared" si="44"/>
        <v>89</v>
      </c>
      <c r="G115" s="57">
        <f t="shared" si="45"/>
        <v>103</v>
      </c>
      <c r="H115" s="66">
        <f t="shared" si="46"/>
        <v>6</v>
      </c>
      <c r="I115" s="68"/>
      <c r="J115" s="60">
        <f t="shared" si="39"/>
        <v>2</v>
      </c>
      <c r="K115" s="61">
        <f t="shared" si="40"/>
        <v>4</v>
      </c>
      <c r="L115" s="66">
        <f t="shared" si="47"/>
        <v>69</v>
      </c>
      <c r="M115" s="68">
        <v>45</v>
      </c>
      <c r="N115" s="60">
        <f t="shared" si="41"/>
        <v>16</v>
      </c>
      <c r="O115" s="61">
        <f t="shared" si="48"/>
        <v>98</v>
      </c>
      <c r="P115" s="62">
        <f t="shared" si="42"/>
        <v>43353</v>
      </c>
    </row>
    <row r="116" spans="1:16" x14ac:dyDescent="0.25">
      <c r="A116" s="52">
        <v>43354</v>
      </c>
      <c r="B116" s="63">
        <f t="shared" si="49"/>
        <v>77</v>
      </c>
      <c r="C116" s="64">
        <f t="shared" si="43"/>
        <v>84353</v>
      </c>
      <c r="D116" s="65">
        <v>84435</v>
      </c>
      <c r="E116" s="56">
        <v>14</v>
      </c>
      <c r="F116" s="97">
        <f t="shared" si="44"/>
        <v>68</v>
      </c>
      <c r="G116" s="57">
        <f t="shared" si="45"/>
        <v>82</v>
      </c>
      <c r="H116" s="66">
        <f t="shared" si="46"/>
        <v>4</v>
      </c>
      <c r="I116" s="68"/>
      <c r="J116" s="60">
        <f t="shared" si="39"/>
        <v>2</v>
      </c>
      <c r="K116" s="61">
        <f t="shared" si="40"/>
        <v>2</v>
      </c>
      <c r="L116" s="66">
        <f t="shared" si="47"/>
        <v>98</v>
      </c>
      <c r="M116" s="68"/>
      <c r="N116" s="60">
        <f t="shared" si="41"/>
        <v>12</v>
      </c>
      <c r="O116" s="61">
        <f t="shared" si="48"/>
        <v>86</v>
      </c>
      <c r="P116" s="62">
        <f t="shared" si="42"/>
        <v>43354</v>
      </c>
    </row>
    <row r="117" spans="1:16" x14ac:dyDescent="0.25">
      <c r="A117" s="52">
        <v>43355</v>
      </c>
      <c r="B117" s="63">
        <f t="shared" si="49"/>
        <v>78</v>
      </c>
      <c r="C117" s="64">
        <f t="shared" si="43"/>
        <v>84435</v>
      </c>
      <c r="D117" s="65">
        <v>84580</v>
      </c>
      <c r="E117" s="56">
        <v>14</v>
      </c>
      <c r="F117" s="97">
        <f t="shared" si="44"/>
        <v>131</v>
      </c>
      <c r="G117" s="57">
        <f t="shared" si="45"/>
        <v>145</v>
      </c>
      <c r="H117" s="66">
        <f t="shared" si="46"/>
        <v>2</v>
      </c>
      <c r="I117" s="68">
        <v>20</v>
      </c>
      <c r="J117" s="60">
        <f t="shared" si="39"/>
        <v>2</v>
      </c>
      <c r="K117" s="61">
        <f t="shared" si="40"/>
        <v>20</v>
      </c>
      <c r="L117" s="66">
        <f t="shared" si="47"/>
        <v>86</v>
      </c>
      <c r="M117" s="68"/>
      <c r="N117" s="60">
        <f t="shared" si="41"/>
        <v>24</v>
      </c>
      <c r="O117" s="61">
        <f t="shared" si="48"/>
        <v>62</v>
      </c>
      <c r="P117" s="62">
        <f t="shared" si="42"/>
        <v>43355</v>
      </c>
    </row>
    <row r="118" spans="1:16" x14ac:dyDescent="0.25">
      <c r="A118" s="52">
        <v>43356</v>
      </c>
      <c r="B118" s="63">
        <f t="shared" si="49"/>
        <v>79</v>
      </c>
      <c r="C118" s="64">
        <f t="shared" si="43"/>
        <v>84580</v>
      </c>
      <c r="D118" s="65">
        <v>84653</v>
      </c>
      <c r="E118" s="56">
        <v>14</v>
      </c>
      <c r="F118" s="97">
        <f t="shared" si="44"/>
        <v>59</v>
      </c>
      <c r="G118" s="57">
        <f t="shared" si="45"/>
        <v>73</v>
      </c>
      <c r="H118" s="66">
        <f t="shared" si="46"/>
        <v>20</v>
      </c>
      <c r="I118" s="68"/>
      <c r="J118" s="60">
        <f t="shared" si="39"/>
        <v>2</v>
      </c>
      <c r="K118" s="61">
        <f t="shared" si="40"/>
        <v>18</v>
      </c>
      <c r="L118" s="66">
        <f t="shared" si="47"/>
        <v>62</v>
      </c>
      <c r="M118" s="68"/>
      <c r="N118" s="60">
        <f t="shared" si="41"/>
        <v>11</v>
      </c>
      <c r="O118" s="61">
        <f t="shared" si="48"/>
        <v>51</v>
      </c>
      <c r="P118" s="62">
        <f t="shared" si="42"/>
        <v>43356</v>
      </c>
    </row>
    <row r="119" spans="1:16" x14ac:dyDescent="0.25">
      <c r="A119" s="52">
        <v>43357</v>
      </c>
      <c r="B119" s="63">
        <f t="shared" si="49"/>
        <v>80</v>
      </c>
      <c r="C119" s="64">
        <f t="shared" si="43"/>
        <v>84653</v>
      </c>
      <c r="D119" s="65">
        <v>84708</v>
      </c>
      <c r="E119" s="56">
        <v>14</v>
      </c>
      <c r="F119" s="97">
        <f t="shared" si="44"/>
        <v>41</v>
      </c>
      <c r="G119" s="57">
        <f t="shared" si="45"/>
        <v>55</v>
      </c>
      <c r="H119" s="66">
        <f t="shared" si="46"/>
        <v>18</v>
      </c>
      <c r="I119" s="68"/>
      <c r="J119" s="60">
        <f t="shared" si="39"/>
        <v>2</v>
      </c>
      <c r="K119" s="61">
        <f t="shared" si="40"/>
        <v>16</v>
      </c>
      <c r="L119" s="66">
        <f t="shared" si="47"/>
        <v>51</v>
      </c>
      <c r="M119" s="68">
        <v>53</v>
      </c>
      <c r="N119" s="60">
        <f t="shared" si="41"/>
        <v>7</v>
      </c>
      <c r="O119" s="61">
        <f t="shared" si="48"/>
        <v>97</v>
      </c>
      <c r="P119" s="62">
        <f t="shared" si="42"/>
        <v>43357</v>
      </c>
    </row>
    <row r="120" spans="1:16" x14ac:dyDescent="0.25">
      <c r="A120" s="52">
        <v>43358</v>
      </c>
      <c r="B120" s="63">
        <f t="shared" si="49"/>
        <v>81</v>
      </c>
      <c r="C120" s="64">
        <f t="shared" si="43"/>
        <v>84708</v>
      </c>
      <c r="D120" s="65">
        <v>84840</v>
      </c>
      <c r="E120" s="56">
        <v>14</v>
      </c>
      <c r="F120" s="97">
        <f t="shared" si="44"/>
        <v>118</v>
      </c>
      <c r="G120" s="57">
        <f t="shared" si="45"/>
        <v>132</v>
      </c>
      <c r="H120" s="66">
        <f t="shared" si="46"/>
        <v>16</v>
      </c>
      <c r="I120" s="68"/>
      <c r="J120" s="60">
        <f t="shared" si="39"/>
        <v>2</v>
      </c>
      <c r="K120" s="61">
        <f t="shared" si="40"/>
        <v>14</v>
      </c>
      <c r="L120" s="66">
        <f t="shared" si="47"/>
        <v>97</v>
      </c>
      <c r="M120" s="68"/>
      <c r="N120" s="60">
        <f t="shared" si="41"/>
        <v>21</v>
      </c>
      <c r="O120" s="61">
        <f t="shared" si="48"/>
        <v>76</v>
      </c>
      <c r="P120" s="62">
        <f t="shared" si="42"/>
        <v>43358</v>
      </c>
    </row>
    <row r="121" spans="1:16" x14ac:dyDescent="0.25">
      <c r="A121" s="52">
        <v>43360</v>
      </c>
      <c r="B121" s="63">
        <f t="shared" si="49"/>
        <v>82</v>
      </c>
      <c r="C121" s="64">
        <f t="shared" si="43"/>
        <v>84840</v>
      </c>
      <c r="D121" s="65">
        <v>84921</v>
      </c>
      <c r="E121" s="56">
        <v>14</v>
      </c>
      <c r="F121" s="97">
        <f t="shared" si="44"/>
        <v>67</v>
      </c>
      <c r="G121" s="57">
        <f t="shared" si="45"/>
        <v>81</v>
      </c>
      <c r="H121" s="66">
        <f t="shared" si="46"/>
        <v>14</v>
      </c>
      <c r="I121" s="68"/>
      <c r="J121" s="60">
        <f t="shared" si="39"/>
        <v>2</v>
      </c>
      <c r="K121" s="61">
        <f t="shared" si="40"/>
        <v>12</v>
      </c>
      <c r="L121" s="66">
        <f t="shared" si="47"/>
        <v>76</v>
      </c>
      <c r="M121" s="68"/>
      <c r="N121" s="60">
        <f t="shared" si="41"/>
        <v>12</v>
      </c>
      <c r="O121" s="61">
        <f t="shared" si="48"/>
        <v>64</v>
      </c>
      <c r="P121" s="62">
        <f t="shared" si="42"/>
        <v>43360</v>
      </c>
    </row>
    <row r="122" spans="1:16" x14ac:dyDescent="0.25">
      <c r="A122" s="52">
        <v>43361</v>
      </c>
      <c r="B122" s="63">
        <f t="shared" si="49"/>
        <v>83</v>
      </c>
      <c r="C122" s="64">
        <f t="shared" si="43"/>
        <v>84921</v>
      </c>
      <c r="D122" s="65">
        <v>85036</v>
      </c>
      <c r="E122" s="56">
        <v>14</v>
      </c>
      <c r="F122" s="97">
        <f t="shared" si="44"/>
        <v>101</v>
      </c>
      <c r="G122" s="57">
        <f t="shared" si="45"/>
        <v>115</v>
      </c>
      <c r="H122" s="66">
        <f t="shared" si="46"/>
        <v>12</v>
      </c>
      <c r="I122" s="68"/>
      <c r="J122" s="60">
        <f t="shared" si="39"/>
        <v>2</v>
      </c>
      <c r="K122" s="61">
        <f t="shared" si="40"/>
        <v>10</v>
      </c>
      <c r="L122" s="66">
        <f t="shared" si="47"/>
        <v>64</v>
      </c>
      <c r="M122" s="68">
        <v>45</v>
      </c>
      <c r="N122" s="60">
        <f t="shared" si="41"/>
        <v>18</v>
      </c>
      <c r="O122" s="61">
        <f t="shared" si="48"/>
        <v>91</v>
      </c>
      <c r="P122" s="62">
        <f t="shared" si="42"/>
        <v>43361</v>
      </c>
    </row>
    <row r="123" spans="1:16" x14ac:dyDescent="0.25">
      <c r="A123" s="52">
        <v>43362</v>
      </c>
      <c r="B123" s="63">
        <f t="shared" si="49"/>
        <v>84</v>
      </c>
      <c r="C123" s="64">
        <f t="shared" si="43"/>
        <v>85036</v>
      </c>
      <c r="D123" s="65">
        <v>85122</v>
      </c>
      <c r="E123" s="56">
        <v>14</v>
      </c>
      <c r="F123" s="97">
        <f t="shared" si="44"/>
        <v>72</v>
      </c>
      <c r="G123" s="57">
        <f t="shared" si="45"/>
        <v>86</v>
      </c>
      <c r="H123" s="66">
        <f t="shared" si="46"/>
        <v>10</v>
      </c>
      <c r="I123" s="68"/>
      <c r="J123" s="60">
        <f t="shared" si="39"/>
        <v>2</v>
      </c>
      <c r="K123" s="61">
        <f t="shared" si="40"/>
        <v>8</v>
      </c>
      <c r="L123" s="66">
        <f t="shared" si="47"/>
        <v>91</v>
      </c>
      <c r="M123" s="68"/>
      <c r="N123" s="60">
        <f t="shared" si="41"/>
        <v>13</v>
      </c>
      <c r="O123" s="61">
        <f t="shared" si="48"/>
        <v>78</v>
      </c>
      <c r="P123" s="62">
        <f t="shared" si="42"/>
        <v>43362</v>
      </c>
    </row>
    <row r="124" spans="1:16" x14ac:dyDescent="0.25">
      <c r="A124" s="52">
        <v>43363</v>
      </c>
      <c r="B124" s="63">
        <f t="shared" si="49"/>
        <v>85</v>
      </c>
      <c r="C124" s="64">
        <f t="shared" si="43"/>
        <v>85122</v>
      </c>
      <c r="D124" s="65">
        <v>85150</v>
      </c>
      <c r="E124" s="56">
        <v>14</v>
      </c>
      <c r="F124" s="97">
        <f t="shared" si="44"/>
        <v>14</v>
      </c>
      <c r="G124" s="57">
        <f t="shared" si="45"/>
        <v>28</v>
      </c>
      <c r="H124" s="66">
        <f t="shared" si="46"/>
        <v>8</v>
      </c>
      <c r="I124" s="68"/>
      <c r="J124" s="60">
        <f t="shared" si="39"/>
        <v>2</v>
      </c>
      <c r="K124" s="61">
        <f t="shared" si="40"/>
        <v>6</v>
      </c>
      <c r="L124" s="66">
        <f t="shared" si="47"/>
        <v>78</v>
      </c>
      <c r="M124" s="68"/>
      <c r="N124" s="60">
        <f t="shared" si="41"/>
        <v>3</v>
      </c>
      <c r="O124" s="61">
        <f t="shared" si="48"/>
        <v>75</v>
      </c>
      <c r="P124" s="62">
        <f t="shared" si="42"/>
        <v>43363</v>
      </c>
    </row>
    <row r="125" spans="1:16" x14ac:dyDescent="0.25">
      <c r="A125" s="52">
        <v>43364</v>
      </c>
      <c r="B125" s="63">
        <f t="shared" si="49"/>
        <v>86</v>
      </c>
      <c r="C125" s="64">
        <f t="shared" si="43"/>
        <v>85150</v>
      </c>
      <c r="D125" s="65">
        <v>85186</v>
      </c>
      <c r="E125" s="56">
        <v>14</v>
      </c>
      <c r="F125" s="97">
        <f t="shared" si="44"/>
        <v>22</v>
      </c>
      <c r="G125" s="57">
        <f t="shared" si="45"/>
        <v>36</v>
      </c>
      <c r="H125" s="66">
        <f t="shared" si="46"/>
        <v>6</v>
      </c>
      <c r="I125" s="68"/>
      <c r="J125" s="60">
        <f t="shared" si="39"/>
        <v>2</v>
      </c>
      <c r="K125" s="61">
        <f t="shared" ref="K125:K130" si="50">IF(H125&lt;&gt;"",SUM(H125:I125)-J125,"")</f>
        <v>4</v>
      </c>
      <c r="L125" s="66">
        <f t="shared" si="47"/>
        <v>75</v>
      </c>
      <c r="M125" s="68"/>
      <c r="N125" s="60">
        <f t="shared" si="41"/>
        <v>4</v>
      </c>
      <c r="O125" s="61">
        <f t="shared" si="48"/>
        <v>71</v>
      </c>
      <c r="P125" s="62">
        <f t="shared" si="42"/>
        <v>43364</v>
      </c>
    </row>
    <row r="126" spans="1:16" x14ac:dyDescent="0.25">
      <c r="A126" s="52">
        <v>43367</v>
      </c>
      <c r="B126" s="63">
        <f t="shared" si="49"/>
        <v>87</v>
      </c>
      <c r="C126" s="64">
        <f t="shared" si="43"/>
        <v>85186</v>
      </c>
      <c r="D126" s="65">
        <v>85231</v>
      </c>
      <c r="E126" s="56">
        <v>14</v>
      </c>
      <c r="F126" s="97">
        <f t="shared" si="44"/>
        <v>31</v>
      </c>
      <c r="G126" s="57">
        <f t="shared" si="45"/>
        <v>45</v>
      </c>
      <c r="H126" s="66">
        <f t="shared" si="46"/>
        <v>4</v>
      </c>
      <c r="I126" s="68"/>
      <c r="J126" s="60">
        <f t="shared" si="39"/>
        <v>2</v>
      </c>
      <c r="K126" s="61">
        <f t="shared" si="50"/>
        <v>2</v>
      </c>
      <c r="L126" s="66">
        <f t="shared" si="47"/>
        <v>71</v>
      </c>
      <c r="M126" s="68">
        <v>49</v>
      </c>
      <c r="N126" s="60">
        <f t="shared" si="41"/>
        <v>6</v>
      </c>
      <c r="O126" s="61">
        <f t="shared" si="48"/>
        <v>114</v>
      </c>
      <c r="P126" s="62">
        <f t="shared" si="42"/>
        <v>43367</v>
      </c>
    </row>
    <row r="127" spans="1:16" x14ac:dyDescent="0.25">
      <c r="A127" s="52">
        <v>43368</v>
      </c>
      <c r="B127" s="63">
        <f t="shared" si="49"/>
        <v>88</v>
      </c>
      <c r="C127" s="64">
        <f t="shared" si="43"/>
        <v>85231</v>
      </c>
      <c r="D127" s="65">
        <v>85287</v>
      </c>
      <c r="E127" s="56">
        <v>14</v>
      </c>
      <c r="F127" s="97">
        <f t="shared" si="44"/>
        <v>42</v>
      </c>
      <c r="G127" s="57">
        <f t="shared" si="45"/>
        <v>56</v>
      </c>
      <c r="H127" s="66">
        <f t="shared" si="46"/>
        <v>2</v>
      </c>
      <c r="I127" s="68"/>
      <c r="J127" s="60">
        <f t="shared" si="39"/>
        <v>2</v>
      </c>
      <c r="K127" s="61">
        <f t="shared" si="50"/>
        <v>0</v>
      </c>
      <c r="L127" s="66">
        <f t="shared" si="47"/>
        <v>114</v>
      </c>
      <c r="M127" s="68"/>
      <c r="N127" s="60">
        <f t="shared" si="41"/>
        <v>8</v>
      </c>
      <c r="O127" s="61">
        <f t="shared" si="48"/>
        <v>106</v>
      </c>
      <c r="P127" s="62">
        <f t="shared" si="42"/>
        <v>43368</v>
      </c>
    </row>
    <row r="128" spans="1:16" x14ac:dyDescent="0.25">
      <c r="A128" s="52">
        <v>43369</v>
      </c>
      <c r="B128" s="63">
        <f t="shared" si="49"/>
        <v>89</v>
      </c>
      <c r="C128" s="64">
        <f t="shared" si="43"/>
        <v>85287</v>
      </c>
      <c r="D128" s="65">
        <v>85340</v>
      </c>
      <c r="E128" s="56">
        <v>14</v>
      </c>
      <c r="F128" s="97">
        <f t="shared" si="44"/>
        <v>39</v>
      </c>
      <c r="G128" s="57">
        <f t="shared" si="45"/>
        <v>53</v>
      </c>
      <c r="H128" s="66">
        <f t="shared" si="46"/>
        <v>0</v>
      </c>
      <c r="I128" s="68">
        <v>20</v>
      </c>
      <c r="J128" s="60">
        <f t="shared" si="39"/>
        <v>2</v>
      </c>
      <c r="K128" s="61">
        <f t="shared" si="50"/>
        <v>18</v>
      </c>
      <c r="L128" s="66">
        <f t="shared" si="47"/>
        <v>106</v>
      </c>
      <c r="M128" s="68"/>
      <c r="N128" s="60">
        <f t="shared" si="41"/>
        <v>7</v>
      </c>
      <c r="O128" s="61">
        <f t="shared" si="48"/>
        <v>99</v>
      </c>
      <c r="P128" s="62">
        <f t="shared" si="42"/>
        <v>43369</v>
      </c>
    </row>
    <row r="129" spans="1:16" x14ac:dyDescent="0.25">
      <c r="A129" s="52">
        <v>43370</v>
      </c>
      <c r="B129" s="70">
        <f t="shared" si="49"/>
        <v>90</v>
      </c>
      <c r="C129" s="64">
        <f t="shared" si="43"/>
        <v>85340</v>
      </c>
      <c r="D129" s="65">
        <v>85455</v>
      </c>
      <c r="E129" s="71">
        <v>14</v>
      </c>
      <c r="F129" s="97">
        <f t="shared" si="44"/>
        <v>101</v>
      </c>
      <c r="G129" s="57">
        <f t="shared" si="45"/>
        <v>115</v>
      </c>
      <c r="H129" s="66">
        <f t="shared" si="46"/>
        <v>18</v>
      </c>
      <c r="I129" s="68"/>
      <c r="J129" s="60">
        <f t="shared" si="39"/>
        <v>2</v>
      </c>
      <c r="K129" s="61">
        <f t="shared" si="50"/>
        <v>16</v>
      </c>
      <c r="L129" s="66">
        <f t="shared" si="47"/>
        <v>99</v>
      </c>
      <c r="M129" s="68"/>
      <c r="N129" s="60">
        <f t="shared" si="41"/>
        <v>18</v>
      </c>
      <c r="O129" s="61">
        <f t="shared" si="48"/>
        <v>81</v>
      </c>
      <c r="P129" s="62">
        <f t="shared" si="42"/>
        <v>43370</v>
      </c>
    </row>
    <row r="130" spans="1:16" x14ac:dyDescent="0.25">
      <c r="A130" s="52">
        <v>43371</v>
      </c>
      <c r="B130" s="72">
        <f t="shared" si="49"/>
        <v>91</v>
      </c>
      <c r="C130" s="64">
        <f t="shared" si="43"/>
        <v>85455</v>
      </c>
      <c r="D130" s="65">
        <v>85800</v>
      </c>
      <c r="E130" s="71">
        <v>14</v>
      </c>
      <c r="F130" s="97">
        <f t="shared" si="44"/>
        <v>331</v>
      </c>
      <c r="G130" s="57">
        <f t="shared" si="45"/>
        <v>345</v>
      </c>
      <c r="H130" s="66">
        <f t="shared" si="46"/>
        <v>16</v>
      </c>
      <c r="I130" s="68"/>
      <c r="J130" s="60">
        <f t="shared" si="39"/>
        <v>2</v>
      </c>
      <c r="K130" s="61">
        <f t="shared" si="50"/>
        <v>14</v>
      </c>
      <c r="L130" s="66">
        <f t="shared" si="47"/>
        <v>81</v>
      </c>
      <c r="M130" s="68">
        <f>53+39</f>
        <v>92</v>
      </c>
      <c r="N130" s="60">
        <f t="shared" si="41"/>
        <v>60</v>
      </c>
      <c r="O130" s="61">
        <f t="shared" si="48"/>
        <v>113</v>
      </c>
      <c r="P130" s="62">
        <f t="shared" si="42"/>
        <v>43371</v>
      </c>
    </row>
    <row r="131" spans="1:16" ht="15.75" thickBot="1" x14ac:dyDescent="0.3">
      <c r="A131" s="52"/>
      <c r="B131" s="74"/>
      <c r="C131" s="64"/>
      <c r="D131" s="76"/>
      <c r="E131" s="77"/>
      <c r="F131" s="97"/>
      <c r="G131" s="57"/>
      <c r="H131" s="66"/>
      <c r="I131" s="79"/>
      <c r="J131" s="60"/>
      <c r="K131" s="61"/>
      <c r="L131" s="66"/>
      <c r="M131" s="79"/>
      <c r="N131" s="60"/>
      <c r="O131" s="61"/>
      <c r="P131" s="62" t="str">
        <f t="shared" si="42"/>
        <v/>
      </c>
    </row>
    <row r="132" spans="1:16" ht="15.75" x14ac:dyDescent="0.25">
      <c r="A132" s="80">
        <f>IF(COUNT(A110:A131),COUNT(A110:A131),"")</f>
        <v>21</v>
      </c>
      <c r="B132" s="81" t="s">
        <v>47</v>
      </c>
      <c r="C132" s="82">
        <f>IF(A110&lt;&gt;"",C110,"")</f>
        <v>83620</v>
      </c>
      <c r="D132" s="83">
        <f>LOOKUP(9E+307,D110:D131)</f>
        <v>85800</v>
      </c>
      <c r="E132" s="84">
        <f>IF(SUM(E110:E131),SUM(E110:E131),"")</f>
        <v>294</v>
      </c>
      <c r="F132" s="85">
        <f>IF(SUM(F110:F131),SUM(F110:F131),"")</f>
        <v>1886</v>
      </c>
      <c r="G132" s="86">
        <f>IF(SUM(E132:F132)=SUM(G110:G131),IF(SUM(G110:G130)&gt;0,SUM(G110:G131),""),"Проверь")</f>
        <v>2180</v>
      </c>
      <c r="H132" s="87">
        <f>IF(H110&lt;&gt;"",H110,"")</f>
        <v>20</v>
      </c>
      <c r="I132" s="88">
        <f>IF(SUM(I110:I131),SUM(I110:I131),"")</f>
        <v>40</v>
      </c>
      <c r="J132" s="88">
        <f>IF(SUM(J110:J131),SUM(J110:J131),"")</f>
        <v>44</v>
      </c>
      <c r="K132" s="96">
        <f>K130</f>
        <v>14</v>
      </c>
      <c r="L132" s="87">
        <f>IF(L110&lt;&gt;"",L110,"")</f>
        <v>60</v>
      </c>
      <c r="M132" s="88">
        <f>IF(SUM(M110:M131),SUM(M110:M131),"")</f>
        <v>394</v>
      </c>
      <c r="N132" s="88">
        <f>IF(SUM(N110:N131),SUM(N110:N131),"")</f>
        <v>341</v>
      </c>
      <c r="O132" s="89">
        <f>O130</f>
        <v>113</v>
      </c>
      <c r="P132" s="5"/>
    </row>
    <row r="137" spans="1:16" ht="60.75" x14ac:dyDescent="0.8">
      <c r="A137" s="140" t="s">
        <v>52</v>
      </c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5"/>
    </row>
    <row r="138" spans="1:16" ht="18.75" x14ac:dyDescent="0.3">
      <c r="A138" s="9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6.5" x14ac:dyDescent="0.25">
      <c r="A140" s="17" t="s">
        <v>0</v>
      </c>
      <c r="B140" s="17" t="s">
        <v>1</v>
      </c>
      <c r="C140" s="18" t="s">
        <v>2</v>
      </c>
      <c r="D140" s="19"/>
      <c r="E140" s="20" t="s">
        <v>3</v>
      </c>
      <c r="F140" s="21"/>
      <c r="G140" s="22"/>
      <c r="H140" s="23" t="s">
        <v>4</v>
      </c>
      <c r="I140" s="5"/>
      <c r="J140" s="21"/>
      <c r="K140" s="24"/>
      <c r="L140" s="25" t="s">
        <v>5</v>
      </c>
      <c r="M140" s="5"/>
      <c r="N140" s="11"/>
      <c r="O140" s="24"/>
      <c r="P140" s="5"/>
    </row>
    <row r="141" spans="1:16" ht="16.5" x14ac:dyDescent="0.25">
      <c r="A141" s="26" t="s">
        <v>6</v>
      </c>
      <c r="B141" s="26" t="s">
        <v>7</v>
      </c>
      <c r="C141" s="27" t="s">
        <v>8</v>
      </c>
      <c r="D141" s="28"/>
      <c r="E141" s="29" t="s">
        <v>9</v>
      </c>
      <c r="F141" s="30" t="s">
        <v>10</v>
      </c>
      <c r="G141" s="31" t="s">
        <v>11</v>
      </c>
      <c r="H141" s="32" t="s">
        <v>12</v>
      </c>
      <c r="I141" s="33" t="s">
        <v>13</v>
      </c>
      <c r="J141" s="33" t="s">
        <v>14</v>
      </c>
      <c r="K141" s="34" t="s">
        <v>12</v>
      </c>
      <c r="L141" s="32" t="s">
        <v>12</v>
      </c>
      <c r="M141" s="33" t="s">
        <v>13</v>
      </c>
      <c r="N141" s="33" t="s">
        <v>14</v>
      </c>
      <c r="O141" s="34" t="s">
        <v>12</v>
      </c>
      <c r="P141" s="5"/>
    </row>
    <row r="142" spans="1:16" ht="16.5" x14ac:dyDescent="0.25">
      <c r="A142" s="1"/>
      <c r="B142" s="26" t="s">
        <v>15</v>
      </c>
      <c r="C142" s="29" t="s">
        <v>16</v>
      </c>
      <c r="D142" s="35" t="s">
        <v>17</v>
      </c>
      <c r="E142" s="36" t="s">
        <v>18</v>
      </c>
      <c r="F142" s="37"/>
      <c r="G142" s="38"/>
      <c r="H142" s="39" t="s">
        <v>19</v>
      </c>
      <c r="I142" s="40" t="s">
        <v>20</v>
      </c>
      <c r="J142" s="40" t="s">
        <v>21</v>
      </c>
      <c r="K142" s="41" t="s">
        <v>19</v>
      </c>
      <c r="L142" s="39" t="s">
        <v>19</v>
      </c>
      <c r="M142" s="40" t="s">
        <v>20</v>
      </c>
      <c r="N142" s="40" t="s">
        <v>21</v>
      </c>
      <c r="O142" s="41" t="s">
        <v>19</v>
      </c>
      <c r="P142" s="5"/>
    </row>
    <row r="143" spans="1:16" ht="16.5" x14ac:dyDescent="0.25">
      <c r="A143" s="1"/>
      <c r="B143" s="42"/>
      <c r="C143" s="36" t="s">
        <v>22</v>
      </c>
      <c r="D143" s="43" t="s">
        <v>23</v>
      </c>
      <c r="E143" s="44"/>
      <c r="F143" s="1"/>
      <c r="G143" s="38"/>
      <c r="H143" s="39" t="s">
        <v>24</v>
      </c>
      <c r="I143" s="1"/>
      <c r="J143" s="40" t="s">
        <v>25</v>
      </c>
      <c r="K143" s="41" t="s">
        <v>26</v>
      </c>
      <c r="L143" s="39" t="s">
        <v>24</v>
      </c>
      <c r="M143" s="1"/>
      <c r="N143" s="40" t="s">
        <v>25</v>
      </c>
      <c r="O143" s="41" t="s">
        <v>26</v>
      </c>
      <c r="P143" s="5"/>
    </row>
    <row r="144" spans="1:16" ht="16.5" thickBot="1" x14ac:dyDescent="0.3">
      <c r="A144" s="2"/>
      <c r="B144" s="45"/>
      <c r="C144" s="46"/>
      <c r="D144" s="47" t="s">
        <v>22</v>
      </c>
      <c r="E144" s="46"/>
      <c r="F144" s="2"/>
      <c r="G144" s="48"/>
      <c r="H144" s="49"/>
      <c r="I144" s="2"/>
      <c r="J144" s="50">
        <v>14</v>
      </c>
      <c r="K144" s="51" t="s">
        <v>27</v>
      </c>
      <c r="L144" s="49"/>
      <c r="M144" s="2"/>
      <c r="N144" s="50">
        <v>18</v>
      </c>
      <c r="O144" s="51" t="s">
        <v>27</v>
      </c>
      <c r="P144" s="5"/>
    </row>
    <row r="145" spans="1:16" x14ac:dyDescent="0.25">
      <c r="A145" s="52">
        <v>43374</v>
      </c>
      <c r="B145" s="53">
        <v>92</v>
      </c>
      <c r="C145" s="54">
        <v>85800</v>
      </c>
      <c r="D145" s="55">
        <v>85847</v>
      </c>
      <c r="E145" s="56">
        <v>14</v>
      </c>
      <c r="F145" s="97">
        <f>D145-C145-E145</f>
        <v>33</v>
      </c>
      <c r="G145" s="57">
        <f>IF(A145&lt;&gt;"",IF(SUM(E145:F145)=D145-C145,D145-C145,"Проверь"),"")</f>
        <v>47</v>
      </c>
      <c r="H145" s="58">
        <f>K132</f>
        <v>14</v>
      </c>
      <c r="I145" s="59"/>
      <c r="J145" s="60">
        <f t="shared" ref="J145:J156" si="51">IFERROR(IF(A145&lt;&gt;"",ROUND(E145*$J$9/100,0),""),)</f>
        <v>2</v>
      </c>
      <c r="K145" s="61">
        <f t="shared" ref="K145:K148" si="52">IF(H145&lt;&gt;"",IF(SUM(H145:I145)-J145&gt;0.001,SUM(H145:I145)-J145,0),"")</f>
        <v>12</v>
      </c>
      <c r="L145" s="58">
        <f>O132</f>
        <v>113</v>
      </c>
      <c r="M145" s="59"/>
      <c r="N145" s="60">
        <f t="shared" ref="N145:N168" si="53">IFERROR(IF(A145&lt;&gt;"",ROUND(F145*$N$9/100,0),""),)</f>
        <v>6</v>
      </c>
      <c r="O145" s="61">
        <f>IF(L145&lt;&gt;"",SUM(L145:M145)-N145,"")</f>
        <v>107</v>
      </c>
      <c r="P145" s="62">
        <f t="shared" ref="P145:P167" si="54">IF(A145&lt;&gt;"",A145,"")</f>
        <v>43374</v>
      </c>
    </row>
    <row r="146" spans="1:16" x14ac:dyDescent="0.25">
      <c r="A146" s="52">
        <v>43375</v>
      </c>
      <c r="B146" s="63">
        <f>IF(A146&lt;&gt;"",B145+1,"")</f>
        <v>93</v>
      </c>
      <c r="C146" s="64">
        <f t="shared" ref="C146:C168" si="55">IF(A146&lt;&gt;"",D145,"")</f>
        <v>85847</v>
      </c>
      <c r="D146" s="65">
        <v>85920</v>
      </c>
      <c r="E146" s="56">
        <v>14</v>
      </c>
      <c r="F146" s="97">
        <f t="shared" ref="F146:F168" si="56">D146-C146-E146</f>
        <v>59</v>
      </c>
      <c r="G146" s="57">
        <f t="shared" ref="G146:G168" si="57">IF(A146&lt;&gt;"",IF(SUM(E146:F146)=D146-C146,D146-C146,"Проверь"),"")</f>
        <v>73</v>
      </c>
      <c r="H146" s="66">
        <f t="shared" ref="H146:H168" si="58">IF(A146&lt;&gt;"",K145,"")</f>
        <v>12</v>
      </c>
      <c r="I146" s="59"/>
      <c r="J146" s="60">
        <f t="shared" si="51"/>
        <v>2</v>
      </c>
      <c r="K146" s="61">
        <f t="shared" si="52"/>
        <v>10</v>
      </c>
      <c r="L146" s="66">
        <f t="shared" ref="L146:L168" si="59">IF(H146&lt;&gt;"",O145,"")</f>
        <v>107</v>
      </c>
      <c r="M146" s="59"/>
      <c r="N146" s="60">
        <f t="shared" si="53"/>
        <v>11</v>
      </c>
      <c r="O146" s="61">
        <f t="shared" ref="O146:O168" si="60">IF(L146&lt;&gt;"",SUM(L146:M146)-N146,"")</f>
        <v>96</v>
      </c>
      <c r="P146" s="62">
        <f t="shared" si="54"/>
        <v>43375</v>
      </c>
    </row>
    <row r="147" spans="1:16" x14ac:dyDescent="0.25">
      <c r="A147" s="52">
        <v>43376</v>
      </c>
      <c r="B147" s="63">
        <f t="shared" ref="B147:B168" si="61">IF(A147&lt;&gt;"",B146+1,"")</f>
        <v>94</v>
      </c>
      <c r="C147" s="64">
        <f t="shared" si="55"/>
        <v>85920</v>
      </c>
      <c r="D147" s="65">
        <v>86151</v>
      </c>
      <c r="E147" s="56">
        <v>14</v>
      </c>
      <c r="F147" s="97">
        <f t="shared" si="56"/>
        <v>217</v>
      </c>
      <c r="G147" s="57">
        <f t="shared" si="57"/>
        <v>231</v>
      </c>
      <c r="H147" s="66">
        <f t="shared" si="58"/>
        <v>10</v>
      </c>
      <c r="I147" s="59"/>
      <c r="J147" s="60">
        <f t="shared" si="51"/>
        <v>2</v>
      </c>
      <c r="K147" s="61">
        <f t="shared" si="52"/>
        <v>8</v>
      </c>
      <c r="L147" s="66">
        <f t="shared" si="59"/>
        <v>96</v>
      </c>
      <c r="M147" s="59">
        <v>41</v>
      </c>
      <c r="N147" s="60">
        <f t="shared" si="53"/>
        <v>39</v>
      </c>
      <c r="O147" s="61">
        <f t="shared" si="60"/>
        <v>98</v>
      </c>
      <c r="P147" s="62">
        <f t="shared" si="54"/>
        <v>43376</v>
      </c>
    </row>
    <row r="148" spans="1:16" x14ac:dyDescent="0.25">
      <c r="A148" s="52">
        <v>43377</v>
      </c>
      <c r="B148" s="63">
        <f t="shared" si="61"/>
        <v>95</v>
      </c>
      <c r="C148" s="64">
        <f t="shared" si="55"/>
        <v>86151</v>
      </c>
      <c r="D148" s="65">
        <v>86234</v>
      </c>
      <c r="E148" s="56">
        <v>14</v>
      </c>
      <c r="F148" s="97">
        <f t="shared" si="56"/>
        <v>69</v>
      </c>
      <c r="G148" s="57">
        <f t="shared" si="57"/>
        <v>83</v>
      </c>
      <c r="H148" s="66">
        <f t="shared" si="58"/>
        <v>8</v>
      </c>
      <c r="I148" s="68"/>
      <c r="J148" s="60">
        <f t="shared" si="51"/>
        <v>2</v>
      </c>
      <c r="K148" s="61">
        <f t="shared" si="52"/>
        <v>6</v>
      </c>
      <c r="L148" s="66">
        <f t="shared" si="59"/>
        <v>98</v>
      </c>
      <c r="M148" s="68"/>
      <c r="N148" s="60">
        <f t="shared" si="53"/>
        <v>12</v>
      </c>
      <c r="O148" s="61">
        <f t="shared" si="60"/>
        <v>86</v>
      </c>
      <c r="P148" s="62">
        <f t="shared" si="54"/>
        <v>43377</v>
      </c>
    </row>
    <row r="149" spans="1:16" x14ac:dyDescent="0.25">
      <c r="A149" s="52">
        <v>43378</v>
      </c>
      <c r="B149" s="63">
        <f t="shared" si="61"/>
        <v>96</v>
      </c>
      <c r="C149" s="64">
        <f t="shared" si="55"/>
        <v>86234</v>
      </c>
      <c r="D149" s="65">
        <v>86305</v>
      </c>
      <c r="E149" s="56">
        <v>14</v>
      </c>
      <c r="F149" s="97">
        <f t="shared" si="56"/>
        <v>57</v>
      </c>
      <c r="G149" s="57">
        <f t="shared" si="57"/>
        <v>71</v>
      </c>
      <c r="H149" s="66">
        <f t="shared" si="58"/>
        <v>6</v>
      </c>
      <c r="I149" s="68"/>
      <c r="J149" s="60">
        <f t="shared" si="51"/>
        <v>2</v>
      </c>
      <c r="K149" s="61">
        <v>4</v>
      </c>
      <c r="L149" s="66">
        <f t="shared" si="59"/>
        <v>86</v>
      </c>
      <c r="M149" s="68">
        <v>45</v>
      </c>
      <c r="N149" s="60">
        <f t="shared" si="53"/>
        <v>10</v>
      </c>
      <c r="O149" s="61">
        <f t="shared" si="60"/>
        <v>121</v>
      </c>
      <c r="P149" s="62">
        <f t="shared" si="54"/>
        <v>43378</v>
      </c>
    </row>
    <row r="150" spans="1:16" x14ac:dyDescent="0.25">
      <c r="A150" s="52">
        <v>43379</v>
      </c>
      <c r="B150" s="63">
        <f t="shared" si="61"/>
        <v>97</v>
      </c>
      <c r="C150" s="64">
        <f t="shared" si="55"/>
        <v>86305</v>
      </c>
      <c r="D150" s="65">
        <v>86340</v>
      </c>
      <c r="E150" s="56">
        <v>14</v>
      </c>
      <c r="F150" s="97">
        <f t="shared" si="56"/>
        <v>21</v>
      </c>
      <c r="G150" s="57">
        <f t="shared" si="57"/>
        <v>35</v>
      </c>
      <c r="H150" s="66">
        <f t="shared" si="58"/>
        <v>4</v>
      </c>
      <c r="I150" s="68"/>
      <c r="J150" s="60">
        <f t="shared" si="51"/>
        <v>2</v>
      </c>
      <c r="K150" s="61">
        <v>2</v>
      </c>
      <c r="L150" s="66">
        <f t="shared" si="59"/>
        <v>121</v>
      </c>
      <c r="M150" s="68"/>
      <c r="N150" s="60">
        <f t="shared" si="53"/>
        <v>4</v>
      </c>
      <c r="O150" s="61">
        <f t="shared" si="60"/>
        <v>117</v>
      </c>
      <c r="P150" s="62"/>
    </row>
    <row r="151" spans="1:16" x14ac:dyDescent="0.25">
      <c r="A151" s="52">
        <v>43381</v>
      </c>
      <c r="B151" s="63">
        <f t="shared" si="61"/>
        <v>98</v>
      </c>
      <c r="C151" s="64">
        <f t="shared" si="55"/>
        <v>86340</v>
      </c>
      <c r="D151" s="65">
        <v>86393</v>
      </c>
      <c r="E151" s="56">
        <v>14</v>
      </c>
      <c r="F151" s="97">
        <f t="shared" si="56"/>
        <v>39</v>
      </c>
      <c r="G151" s="57">
        <f t="shared" si="57"/>
        <v>53</v>
      </c>
      <c r="H151" s="66">
        <f t="shared" si="58"/>
        <v>2</v>
      </c>
      <c r="I151" s="68">
        <v>20</v>
      </c>
      <c r="J151" s="60">
        <f t="shared" si="51"/>
        <v>2</v>
      </c>
      <c r="K151" s="61">
        <f t="shared" ref="K151:K160" si="62">IF(H151&lt;&gt;"",IF(SUM(H151:I151)-J151&gt;0.001,SUM(H151:I151)-J151,0),"")</f>
        <v>20</v>
      </c>
      <c r="L151" s="66">
        <f t="shared" si="59"/>
        <v>117</v>
      </c>
      <c r="M151" s="68"/>
      <c r="N151" s="60">
        <f t="shared" si="53"/>
        <v>7</v>
      </c>
      <c r="O151" s="61">
        <f t="shared" si="60"/>
        <v>110</v>
      </c>
      <c r="P151" s="62">
        <f t="shared" si="54"/>
        <v>43381</v>
      </c>
    </row>
    <row r="152" spans="1:16" x14ac:dyDescent="0.25">
      <c r="A152" s="52">
        <v>43382</v>
      </c>
      <c r="B152" s="63">
        <f t="shared" si="61"/>
        <v>99</v>
      </c>
      <c r="C152" s="64">
        <f t="shared" si="55"/>
        <v>86393</v>
      </c>
      <c r="D152" s="65">
        <v>86440</v>
      </c>
      <c r="E152" s="56">
        <v>14</v>
      </c>
      <c r="F152" s="97">
        <f t="shared" si="56"/>
        <v>33</v>
      </c>
      <c r="G152" s="57">
        <f t="shared" si="57"/>
        <v>47</v>
      </c>
      <c r="H152" s="66">
        <f t="shared" si="58"/>
        <v>20</v>
      </c>
      <c r="I152" s="68"/>
      <c r="J152" s="60">
        <f t="shared" si="51"/>
        <v>2</v>
      </c>
      <c r="K152" s="61">
        <f t="shared" si="62"/>
        <v>18</v>
      </c>
      <c r="L152" s="66">
        <f t="shared" si="59"/>
        <v>110</v>
      </c>
      <c r="M152" s="68"/>
      <c r="N152" s="60">
        <f t="shared" si="53"/>
        <v>6</v>
      </c>
      <c r="O152" s="61">
        <f t="shared" si="60"/>
        <v>104</v>
      </c>
      <c r="P152" s="62">
        <f t="shared" si="54"/>
        <v>43382</v>
      </c>
    </row>
    <row r="153" spans="1:16" x14ac:dyDescent="0.25">
      <c r="A153" s="52">
        <v>43383</v>
      </c>
      <c r="B153" s="63">
        <f t="shared" si="61"/>
        <v>100</v>
      </c>
      <c r="C153" s="64">
        <f t="shared" si="55"/>
        <v>86440</v>
      </c>
      <c r="D153" s="65">
        <v>86515</v>
      </c>
      <c r="E153" s="56">
        <v>14</v>
      </c>
      <c r="F153" s="97">
        <f t="shared" si="56"/>
        <v>61</v>
      </c>
      <c r="G153" s="57">
        <f t="shared" si="57"/>
        <v>75</v>
      </c>
      <c r="H153" s="66">
        <f t="shared" si="58"/>
        <v>18</v>
      </c>
      <c r="I153" s="68"/>
      <c r="J153" s="60">
        <f t="shared" si="51"/>
        <v>2</v>
      </c>
      <c r="K153" s="61">
        <f t="shared" si="62"/>
        <v>16</v>
      </c>
      <c r="L153" s="66">
        <f t="shared" si="59"/>
        <v>104</v>
      </c>
      <c r="M153" s="68">
        <v>54</v>
      </c>
      <c r="N153" s="60">
        <f t="shared" si="53"/>
        <v>11</v>
      </c>
      <c r="O153" s="61">
        <f t="shared" si="60"/>
        <v>147</v>
      </c>
      <c r="P153" s="62">
        <f t="shared" si="54"/>
        <v>43383</v>
      </c>
    </row>
    <row r="154" spans="1:16" x14ac:dyDescent="0.25">
      <c r="A154" s="52">
        <v>43384</v>
      </c>
      <c r="B154" s="63">
        <f t="shared" si="61"/>
        <v>101</v>
      </c>
      <c r="C154" s="64">
        <f t="shared" si="55"/>
        <v>86515</v>
      </c>
      <c r="D154" s="65">
        <v>86569</v>
      </c>
      <c r="E154" s="56">
        <v>14</v>
      </c>
      <c r="F154" s="97">
        <f t="shared" si="56"/>
        <v>40</v>
      </c>
      <c r="G154" s="57">
        <f t="shared" si="57"/>
        <v>54</v>
      </c>
      <c r="H154" s="66">
        <f t="shared" si="58"/>
        <v>16</v>
      </c>
      <c r="I154" s="68"/>
      <c r="J154" s="60">
        <f t="shared" si="51"/>
        <v>2</v>
      </c>
      <c r="K154" s="61">
        <f t="shared" si="62"/>
        <v>14</v>
      </c>
      <c r="L154" s="66">
        <f t="shared" si="59"/>
        <v>147</v>
      </c>
      <c r="M154" s="68"/>
      <c r="N154" s="60">
        <f t="shared" si="53"/>
        <v>7</v>
      </c>
      <c r="O154" s="61">
        <f t="shared" si="60"/>
        <v>140</v>
      </c>
      <c r="P154" s="62">
        <f t="shared" si="54"/>
        <v>43384</v>
      </c>
    </row>
    <row r="155" spans="1:16" x14ac:dyDescent="0.25">
      <c r="A155" s="52">
        <v>43385</v>
      </c>
      <c r="B155" s="63">
        <f t="shared" si="61"/>
        <v>102</v>
      </c>
      <c r="C155" s="64">
        <f t="shared" si="55"/>
        <v>86569</v>
      </c>
      <c r="D155" s="65">
        <v>86606</v>
      </c>
      <c r="E155" s="56">
        <v>14</v>
      </c>
      <c r="F155" s="97">
        <f t="shared" si="56"/>
        <v>23</v>
      </c>
      <c r="G155" s="57">
        <f t="shared" si="57"/>
        <v>37</v>
      </c>
      <c r="H155" s="66">
        <f t="shared" si="58"/>
        <v>14</v>
      </c>
      <c r="I155" s="68"/>
      <c r="J155" s="60">
        <f t="shared" si="51"/>
        <v>2</v>
      </c>
      <c r="K155" s="61">
        <f t="shared" si="62"/>
        <v>12</v>
      </c>
      <c r="L155" s="66">
        <f t="shared" si="59"/>
        <v>140</v>
      </c>
      <c r="M155" s="68"/>
      <c r="N155" s="60">
        <f t="shared" si="53"/>
        <v>4</v>
      </c>
      <c r="O155" s="61">
        <f t="shared" si="60"/>
        <v>136</v>
      </c>
      <c r="P155" s="62">
        <f t="shared" si="54"/>
        <v>43385</v>
      </c>
    </row>
    <row r="156" spans="1:16" x14ac:dyDescent="0.25">
      <c r="A156" s="52">
        <v>43388</v>
      </c>
      <c r="B156" s="63">
        <f t="shared" si="61"/>
        <v>103</v>
      </c>
      <c r="C156" s="64">
        <f t="shared" si="55"/>
        <v>86606</v>
      </c>
      <c r="D156" s="65">
        <v>86650</v>
      </c>
      <c r="E156" s="56">
        <v>14</v>
      </c>
      <c r="F156" s="97">
        <f t="shared" si="56"/>
        <v>30</v>
      </c>
      <c r="G156" s="57">
        <f t="shared" si="57"/>
        <v>44</v>
      </c>
      <c r="H156" s="66">
        <f t="shared" si="58"/>
        <v>12</v>
      </c>
      <c r="I156" s="68"/>
      <c r="J156" s="60">
        <f t="shared" si="51"/>
        <v>2</v>
      </c>
      <c r="K156" s="61">
        <f t="shared" si="62"/>
        <v>10</v>
      </c>
      <c r="L156" s="66">
        <f t="shared" si="59"/>
        <v>136</v>
      </c>
      <c r="M156" s="68"/>
      <c r="N156" s="60">
        <f t="shared" si="53"/>
        <v>5</v>
      </c>
      <c r="O156" s="61">
        <f t="shared" si="60"/>
        <v>131</v>
      </c>
      <c r="P156" s="62">
        <f t="shared" si="54"/>
        <v>43388</v>
      </c>
    </row>
    <row r="157" spans="1:16" x14ac:dyDescent="0.25">
      <c r="A157" s="52">
        <v>43389</v>
      </c>
      <c r="B157" s="63">
        <f t="shared" si="61"/>
        <v>104</v>
      </c>
      <c r="C157" s="64">
        <f t="shared" si="55"/>
        <v>86650</v>
      </c>
      <c r="D157" s="65">
        <v>86740</v>
      </c>
      <c r="E157" s="56">
        <v>14</v>
      </c>
      <c r="F157" s="97">
        <f t="shared" si="56"/>
        <v>76</v>
      </c>
      <c r="G157" s="57">
        <f t="shared" si="57"/>
        <v>90</v>
      </c>
      <c r="H157" s="66">
        <f t="shared" si="58"/>
        <v>10</v>
      </c>
      <c r="I157" s="68"/>
      <c r="J157" s="60">
        <f t="shared" ref="J157:J168" si="63">IFERROR(IF(A157&lt;&gt;"",ROUND(E157*$J$9/100,0),""),)</f>
        <v>2</v>
      </c>
      <c r="K157" s="61">
        <f t="shared" si="62"/>
        <v>8</v>
      </c>
      <c r="L157" s="66">
        <f t="shared" si="59"/>
        <v>131</v>
      </c>
      <c r="M157" s="68"/>
      <c r="N157" s="60">
        <f t="shared" si="53"/>
        <v>14</v>
      </c>
      <c r="O157" s="61">
        <f t="shared" si="60"/>
        <v>117</v>
      </c>
      <c r="P157" s="62">
        <f t="shared" si="54"/>
        <v>43389</v>
      </c>
    </row>
    <row r="158" spans="1:16" x14ac:dyDescent="0.25">
      <c r="A158" s="52">
        <v>43390</v>
      </c>
      <c r="B158" s="63">
        <f t="shared" si="61"/>
        <v>105</v>
      </c>
      <c r="C158" s="64">
        <f t="shared" si="55"/>
        <v>86740</v>
      </c>
      <c r="D158" s="65">
        <v>86820</v>
      </c>
      <c r="E158" s="56">
        <v>14</v>
      </c>
      <c r="F158" s="97">
        <f t="shared" si="56"/>
        <v>66</v>
      </c>
      <c r="G158" s="57">
        <f t="shared" si="57"/>
        <v>80</v>
      </c>
      <c r="H158" s="66">
        <f t="shared" si="58"/>
        <v>8</v>
      </c>
      <c r="I158" s="68"/>
      <c r="J158" s="60">
        <f t="shared" si="63"/>
        <v>2</v>
      </c>
      <c r="K158" s="61">
        <f t="shared" si="62"/>
        <v>6</v>
      </c>
      <c r="L158" s="66">
        <f t="shared" si="59"/>
        <v>117</v>
      </c>
      <c r="M158" s="68">
        <v>53</v>
      </c>
      <c r="N158" s="60">
        <f t="shared" si="53"/>
        <v>12</v>
      </c>
      <c r="O158" s="61">
        <f t="shared" si="60"/>
        <v>158</v>
      </c>
      <c r="P158" s="62">
        <f t="shared" si="54"/>
        <v>43390</v>
      </c>
    </row>
    <row r="159" spans="1:16" x14ac:dyDescent="0.25">
      <c r="A159" s="52">
        <v>43391</v>
      </c>
      <c r="B159" s="63">
        <f t="shared" si="61"/>
        <v>106</v>
      </c>
      <c r="C159" s="64">
        <f t="shared" si="55"/>
        <v>86820</v>
      </c>
      <c r="D159" s="65">
        <v>86872</v>
      </c>
      <c r="E159" s="56">
        <v>14</v>
      </c>
      <c r="F159" s="97">
        <f t="shared" si="56"/>
        <v>38</v>
      </c>
      <c r="G159" s="57">
        <f t="shared" si="57"/>
        <v>52</v>
      </c>
      <c r="H159" s="66">
        <f t="shared" si="58"/>
        <v>6</v>
      </c>
      <c r="I159" s="68"/>
      <c r="J159" s="60">
        <f t="shared" si="63"/>
        <v>2</v>
      </c>
      <c r="K159" s="61">
        <f t="shared" si="62"/>
        <v>4</v>
      </c>
      <c r="L159" s="66">
        <f t="shared" si="59"/>
        <v>158</v>
      </c>
      <c r="M159" s="68"/>
      <c r="N159" s="60">
        <f t="shared" si="53"/>
        <v>7</v>
      </c>
      <c r="O159" s="61">
        <f t="shared" si="60"/>
        <v>151</v>
      </c>
      <c r="P159" s="62">
        <f t="shared" si="54"/>
        <v>43391</v>
      </c>
    </row>
    <row r="160" spans="1:16" x14ac:dyDescent="0.25">
      <c r="A160" s="52">
        <v>43392</v>
      </c>
      <c r="B160" s="63">
        <f t="shared" si="61"/>
        <v>107</v>
      </c>
      <c r="C160" s="64">
        <f t="shared" si="55"/>
        <v>86872</v>
      </c>
      <c r="D160" s="65">
        <v>86941</v>
      </c>
      <c r="E160" s="56">
        <v>14</v>
      </c>
      <c r="F160" s="97">
        <f t="shared" si="56"/>
        <v>55</v>
      </c>
      <c r="G160" s="57">
        <f t="shared" si="57"/>
        <v>69</v>
      </c>
      <c r="H160" s="66">
        <f t="shared" si="58"/>
        <v>4</v>
      </c>
      <c r="I160" s="68">
        <v>20</v>
      </c>
      <c r="J160" s="60">
        <f t="shared" si="63"/>
        <v>2</v>
      </c>
      <c r="K160" s="61">
        <f t="shared" si="62"/>
        <v>22</v>
      </c>
      <c r="L160" s="66">
        <f t="shared" si="59"/>
        <v>151</v>
      </c>
      <c r="M160" s="68"/>
      <c r="N160" s="60">
        <f t="shared" si="53"/>
        <v>10</v>
      </c>
      <c r="O160" s="61">
        <f t="shared" si="60"/>
        <v>141</v>
      </c>
      <c r="P160" s="62">
        <f t="shared" si="54"/>
        <v>43392</v>
      </c>
    </row>
    <row r="161" spans="1:16" x14ac:dyDescent="0.25">
      <c r="A161" s="52">
        <v>43395</v>
      </c>
      <c r="B161" s="63">
        <f t="shared" si="61"/>
        <v>108</v>
      </c>
      <c r="C161" s="64">
        <f t="shared" si="55"/>
        <v>86941</v>
      </c>
      <c r="D161" s="65">
        <v>86980</v>
      </c>
      <c r="E161" s="56">
        <v>14</v>
      </c>
      <c r="F161" s="97">
        <f t="shared" si="56"/>
        <v>25</v>
      </c>
      <c r="G161" s="57">
        <f t="shared" si="57"/>
        <v>39</v>
      </c>
      <c r="H161" s="66">
        <f t="shared" si="58"/>
        <v>22</v>
      </c>
      <c r="I161" s="68"/>
      <c r="J161" s="60">
        <f t="shared" si="63"/>
        <v>2</v>
      </c>
      <c r="K161" s="61">
        <f t="shared" ref="K161:K168" si="64">IF(H161&lt;&gt;"",SUM(H161:I161)-J161,"")</f>
        <v>20</v>
      </c>
      <c r="L161" s="66">
        <f t="shared" si="59"/>
        <v>141</v>
      </c>
      <c r="M161" s="68"/>
      <c r="N161" s="60">
        <f t="shared" si="53"/>
        <v>5</v>
      </c>
      <c r="O161" s="61">
        <f t="shared" si="60"/>
        <v>136</v>
      </c>
      <c r="P161" s="62">
        <f t="shared" si="54"/>
        <v>43395</v>
      </c>
    </row>
    <row r="162" spans="1:16" x14ac:dyDescent="0.25">
      <c r="A162" s="52">
        <v>43396</v>
      </c>
      <c r="B162" s="63">
        <f t="shared" si="61"/>
        <v>109</v>
      </c>
      <c r="C162" s="64">
        <f t="shared" si="55"/>
        <v>86980</v>
      </c>
      <c r="D162" s="65">
        <v>87026</v>
      </c>
      <c r="E162" s="56">
        <v>14</v>
      </c>
      <c r="F162" s="97">
        <f t="shared" si="56"/>
        <v>32</v>
      </c>
      <c r="G162" s="57">
        <f t="shared" si="57"/>
        <v>46</v>
      </c>
      <c r="H162" s="66">
        <f t="shared" si="58"/>
        <v>20</v>
      </c>
      <c r="I162" s="68"/>
      <c r="J162" s="60">
        <f t="shared" si="63"/>
        <v>2</v>
      </c>
      <c r="K162" s="61">
        <f t="shared" si="64"/>
        <v>18</v>
      </c>
      <c r="L162" s="66">
        <f t="shared" si="59"/>
        <v>136</v>
      </c>
      <c r="M162" s="68"/>
      <c r="N162" s="60">
        <f t="shared" si="53"/>
        <v>6</v>
      </c>
      <c r="O162" s="61">
        <f t="shared" si="60"/>
        <v>130</v>
      </c>
      <c r="P162" s="62">
        <f t="shared" si="54"/>
        <v>43396</v>
      </c>
    </row>
    <row r="163" spans="1:16" x14ac:dyDescent="0.25">
      <c r="A163" s="52">
        <v>43397</v>
      </c>
      <c r="B163" s="63">
        <f t="shared" si="61"/>
        <v>110</v>
      </c>
      <c r="C163" s="64">
        <f t="shared" si="55"/>
        <v>87026</v>
      </c>
      <c r="D163" s="65">
        <v>87068</v>
      </c>
      <c r="E163" s="56">
        <v>14</v>
      </c>
      <c r="F163" s="97">
        <f t="shared" si="56"/>
        <v>28</v>
      </c>
      <c r="G163" s="57">
        <f t="shared" si="57"/>
        <v>42</v>
      </c>
      <c r="H163" s="66">
        <f t="shared" si="58"/>
        <v>18</v>
      </c>
      <c r="I163" s="68"/>
      <c r="J163" s="60">
        <f t="shared" si="63"/>
        <v>2</v>
      </c>
      <c r="K163" s="61">
        <f t="shared" si="64"/>
        <v>16</v>
      </c>
      <c r="L163" s="66">
        <f t="shared" si="59"/>
        <v>130</v>
      </c>
      <c r="M163" s="68"/>
      <c r="N163" s="60">
        <f t="shared" si="53"/>
        <v>5</v>
      </c>
      <c r="O163" s="61">
        <f t="shared" si="60"/>
        <v>125</v>
      </c>
      <c r="P163" s="62">
        <f t="shared" si="54"/>
        <v>43397</v>
      </c>
    </row>
    <row r="164" spans="1:16" x14ac:dyDescent="0.25">
      <c r="A164" s="52">
        <v>43398</v>
      </c>
      <c r="B164" s="63">
        <f t="shared" si="61"/>
        <v>111</v>
      </c>
      <c r="C164" s="64">
        <f t="shared" si="55"/>
        <v>87068</v>
      </c>
      <c r="D164" s="65">
        <v>87115</v>
      </c>
      <c r="E164" s="56">
        <v>14</v>
      </c>
      <c r="F164" s="97">
        <f t="shared" si="56"/>
        <v>33</v>
      </c>
      <c r="G164" s="57">
        <f t="shared" si="57"/>
        <v>47</v>
      </c>
      <c r="H164" s="66">
        <f t="shared" si="58"/>
        <v>16</v>
      </c>
      <c r="I164" s="68"/>
      <c r="J164" s="60">
        <f t="shared" si="63"/>
        <v>2</v>
      </c>
      <c r="K164" s="61">
        <f t="shared" si="64"/>
        <v>14</v>
      </c>
      <c r="L164" s="66">
        <f t="shared" si="59"/>
        <v>125</v>
      </c>
      <c r="M164" s="68"/>
      <c r="N164" s="60">
        <f t="shared" si="53"/>
        <v>6</v>
      </c>
      <c r="O164" s="61">
        <f t="shared" si="60"/>
        <v>119</v>
      </c>
      <c r="P164" s="62">
        <f t="shared" si="54"/>
        <v>43398</v>
      </c>
    </row>
    <row r="165" spans="1:16" x14ac:dyDescent="0.25">
      <c r="A165" s="52">
        <v>43399</v>
      </c>
      <c r="B165" s="63">
        <f t="shared" si="61"/>
        <v>112</v>
      </c>
      <c r="C165" s="64">
        <f t="shared" si="55"/>
        <v>87115</v>
      </c>
      <c r="D165" s="65">
        <v>87175</v>
      </c>
      <c r="E165" s="71">
        <v>14</v>
      </c>
      <c r="F165" s="97">
        <f t="shared" si="56"/>
        <v>46</v>
      </c>
      <c r="G165" s="57">
        <f t="shared" si="57"/>
        <v>60</v>
      </c>
      <c r="H165" s="66">
        <f t="shared" si="58"/>
        <v>14</v>
      </c>
      <c r="I165" s="68"/>
      <c r="J165" s="60">
        <f t="shared" si="63"/>
        <v>2</v>
      </c>
      <c r="K165" s="61">
        <f t="shared" si="64"/>
        <v>12</v>
      </c>
      <c r="L165" s="66">
        <f t="shared" si="59"/>
        <v>119</v>
      </c>
      <c r="M165" s="68"/>
      <c r="N165" s="60">
        <f t="shared" si="53"/>
        <v>8</v>
      </c>
      <c r="O165" s="61">
        <f t="shared" si="60"/>
        <v>111</v>
      </c>
      <c r="P165" s="62">
        <f t="shared" si="54"/>
        <v>43399</v>
      </c>
    </row>
    <row r="166" spans="1:16" x14ac:dyDescent="0.25">
      <c r="A166" s="52">
        <v>43402</v>
      </c>
      <c r="B166" s="63">
        <f t="shared" si="61"/>
        <v>113</v>
      </c>
      <c r="C166" s="64">
        <f t="shared" si="55"/>
        <v>87175</v>
      </c>
      <c r="D166" s="99">
        <v>87237</v>
      </c>
      <c r="E166" s="100">
        <v>14</v>
      </c>
      <c r="F166" s="101">
        <f t="shared" si="56"/>
        <v>48</v>
      </c>
      <c r="G166" s="102">
        <f t="shared" si="57"/>
        <v>62</v>
      </c>
      <c r="H166" s="66">
        <f t="shared" si="58"/>
        <v>12</v>
      </c>
      <c r="I166" s="103"/>
      <c r="J166" s="104">
        <f t="shared" si="63"/>
        <v>2</v>
      </c>
      <c r="K166" s="105">
        <f t="shared" si="64"/>
        <v>10</v>
      </c>
      <c r="L166" s="66">
        <f t="shared" si="59"/>
        <v>111</v>
      </c>
      <c r="M166" s="103"/>
      <c r="N166" s="60">
        <f t="shared" si="53"/>
        <v>9</v>
      </c>
      <c r="O166" s="61">
        <f t="shared" si="60"/>
        <v>102</v>
      </c>
      <c r="P166" s="62">
        <f t="shared" si="54"/>
        <v>43402</v>
      </c>
    </row>
    <row r="167" spans="1:16" x14ac:dyDescent="0.25">
      <c r="A167" s="52">
        <v>43403</v>
      </c>
      <c r="B167" s="63">
        <f t="shared" si="61"/>
        <v>114</v>
      </c>
      <c r="C167" s="64">
        <f t="shared" si="55"/>
        <v>87237</v>
      </c>
      <c r="D167" s="114">
        <v>87280</v>
      </c>
      <c r="E167" s="115">
        <v>14</v>
      </c>
      <c r="F167" s="114">
        <f t="shared" si="56"/>
        <v>29</v>
      </c>
      <c r="G167" s="116">
        <f t="shared" si="57"/>
        <v>43</v>
      </c>
      <c r="H167" s="66">
        <f t="shared" si="58"/>
        <v>10</v>
      </c>
      <c r="I167" s="117"/>
      <c r="J167" s="118">
        <f t="shared" si="63"/>
        <v>2</v>
      </c>
      <c r="K167" s="118">
        <f t="shared" si="64"/>
        <v>8</v>
      </c>
      <c r="L167" s="66">
        <f t="shared" si="59"/>
        <v>102</v>
      </c>
      <c r="M167" s="117">
        <v>51</v>
      </c>
      <c r="N167" s="60">
        <f t="shared" si="53"/>
        <v>5</v>
      </c>
      <c r="O167" s="61">
        <f t="shared" si="60"/>
        <v>148</v>
      </c>
      <c r="P167" s="62">
        <f t="shared" si="54"/>
        <v>43403</v>
      </c>
    </row>
    <row r="168" spans="1:16" x14ac:dyDescent="0.25">
      <c r="A168" s="52">
        <v>43404</v>
      </c>
      <c r="B168" s="63">
        <f t="shared" si="61"/>
        <v>115</v>
      </c>
      <c r="C168" s="64">
        <f t="shared" si="55"/>
        <v>87280</v>
      </c>
      <c r="D168" s="114">
        <v>87398</v>
      </c>
      <c r="E168" s="115">
        <v>14</v>
      </c>
      <c r="F168" s="114">
        <f t="shared" si="56"/>
        <v>104</v>
      </c>
      <c r="G168" s="116">
        <f t="shared" si="57"/>
        <v>118</v>
      </c>
      <c r="H168" s="66">
        <f t="shared" si="58"/>
        <v>8</v>
      </c>
      <c r="I168" s="117"/>
      <c r="J168" s="118">
        <f t="shared" si="63"/>
        <v>2</v>
      </c>
      <c r="K168" s="118">
        <f t="shared" si="64"/>
        <v>6</v>
      </c>
      <c r="L168" s="66">
        <f t="shared" si="59"/>
        <v>148</v>
      </c>
      <c r="M168" s="117"/>
      <c r="N168" s="60">
        <f t="shared" si="53"/>
        <v>19</v>
      </c>
      <c r="O168" s="61">
        <f t="shared" si="60"/>
        <v>129</v>
      </c>
      <c r="P168" s="62"/>
    </row>
    <row r="169" spans="1:16" ht="15.75" thickBot="1" x14ac:dyDescent="0.3">
      <c r="A169" s="98"/>
      <c r="B169" s="63"/>
      <c r="C169" s="64"/>
      <c r="D169" s="114"/>
      <c r="E169" s="115"/>
      <c r="F169" s="114"/>
      <c r="G169" s="116"/>
      <c r="H169" s="66"/>
      <c r="I169" s="117"/>
      <c r="J169" s="118"/>
      <c r="K169" s="118"/>
      <c r="L169" s="66"/>
      <c r="M169" s="117"/>
      <c r="N169" s="60"/>
      <c r="O169" s="61"/>
      <c r="P169" s="62"/>
    </row>
    <row r="170" spans="1:16" ht="15.75" x14ac:dyDescent="0.25">
      <c r="A170" s="80">
        <f>IF(COUNT(A145:A167),COUNT(A145:A167),"")</f>
        <v>23</v>
      </c>
      <c r="B170" s="81" t="s">
        <v>47</v>
      </c>
      <c r="C170" s="106">
        <f>IF(A145&lt;&gt;"",C145,"")</f>
        <v>85800</v>
      </c>
      <c r="D170" s="83">
        <f>LOOKUP(9E+307,D145:D167)</f>
        <v>87280</v>
      </c>
      <c r="E170" s="107">
        <f>IF(SUM(E145:E167),SUM(E145:E167),"")</f>
        <v>322</v>
      </c>
      <c r="F170" s="108">
        <f>IF(SUM(F145:F167),SUM(F145:F167),"")</f>
        <v>1158</v>
      </c>
      <c r="G170" s="109">
        <f>IF(SUM(E170:F170)=SUM(G145:G167),IF(SUM(G145:G166)&gt;0,SUM(G145:G167),""),"Проверь")</f>
        <v>1480</v>
      </c>
      <c r="H170" s="110">
        <f>IF(H145&lt;&gt;"",H145,"")</f>
        <v>14</v>
      </c>
      <c r="I170" s="111">
        <f>IF(SUM(I145:I167),SUM(I145:I167),"")</f>
        <v>40</v>
      </c>
      <c r="J170" s="111">
        <f>IF(SUM(J145:J167),SUM(J145:J167),"")</f>
        <v>46</v>
      </c>
      <c r="K170" s="112">
        <f>K168</f>
        <v>6</v>
      </c>
      <c r="L170" s="110">
        <f>IF(L145&lt;&gt;"",L145,"")</f>
        <v>113</v>
      </c>
      <c r="M170" s="111">
        <f>IF(SUM(M145:M167),SUM(M145:M167),"")</f>
        <v>244</v>
      </c>
      <c r="N170" s="111">
        <f>IF(SUM(N145:N167),SUM(N145:N167),"")</f>
        <v>209</v>
      </c>
      <c r="O170" s="113">
        <f>O168</f>
        <v>129</v>
      </c>
      <c r="P170" s="5"/>
    </row>
    <row r="175" spans="1:16" ht="60.75" x14ac:dyDescent="0.8">
      <c r="A175" s="140" t="s">
        <v>53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5"/>
    </row>
    <row r="176" spans="1:16" ht="18.75" x14ac:dyDescent="0.3">
      <c r="A176" s="9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6.5" x14ac:dyDescent="0.25">
      <c r="A178" s="17" t="s">
        <v>0</v>
      </c>
      <c r="B178" s="17" t="s">
        <v>1</v>
      </c>
      <c r="C178" s="18" t="s">
        <v>2</v>
      </c>
      <c r="D178" s="19"/>
      <c r="E178" s="20" t="s">
        <v>3</v>
      </c>
      <c r="F178" s="21"/>
      <c r="G178" s="22"/>
      <c r="H178" s="23" t="s">
        <v>4</v>
      </c>
      <c r="I178" s="5"/>
      <c r="J178" s="21"/>
      <c r="K178" s="24"/>
      <c r="L178" s="25" t="s">
        <v>5</v>
      </c>
      <c r="M178" s="5"/>
      <c r="N178" s="11"/>
      <c r="O178" s="24"/>
      <c r="P178" s="5"/>
    </row>
    <row r="179" spans="1:16" ht="16.5" x14ac:dyDescent="0.25">
      <c r="A179" s="26" t="s">
        <v>6</v>
      </c>
      <c r="B179" s="26" t="s">
        <v>7</v>
      </c>
      <c r="C179" s="27" t="s">
        <v>8</v>
      </c>
      <c r="D179" s="28"/>
      <c r="E179" s="29" t="s">
        <v>9</v>
      </c>
      <c r="F179" s="30" t="s">
        <v>10</v>
      </c>
      <c r="G179" s="31" t="s">
        <v>11</v>
      </c>
      <c r="H179" s="32" t="s">
        <v>12</v>
      </c>
      <c r="I179" s="33" t="s">
        <v>13</v>
      </c>
      <c r="J179" s="33" t="s">
        <v>14</v>
      </c>
      <c r="K179" s="34" t="s">
        <v>12</v>
      </c>
      <c r="L179" s="32" t="s">
        <v>12</v>
      </c>
      <c r="M179" s="33" t="s">
        <v>13</v>
      </c>
      <c r="N179" s="33" t="s">
        <v>14</v>
      </c>
      <c r="O179" s="34" t="s">
        <v>12</v>
      </c>
      <c r="P179" s="5"/>
    </row>
    <row r="180" spans="1:16" ht="16.5" x14ac:dyDescent="0.25">
      <c r="A180" s="1"/>
      <c r="B180" s="26" t="s">
        <v>15</v>
      </c>
      <c r="C180" s="29" t="s">
        <v>16</v>
      </c>
      <c r="D180" s="35" t="s">
        <v>17</v>
      </c>
      <c r="E180" s="36" t="s">
        <v>18</v>
      </c>
      <c r="F180" s="37"/>
      <c r="G180" s="38"/>
      <c r="H180" s="39" t="s">
        <v>19</v>
      </c>
      <c r="I180" s="40" t="s">
        <v>20</v>
      </c>
      <c r="J180" s="40" t="s">
        <v>21</v>
      </c>
      <c r="K180" s="41" t="s">
        <v>19</v>
      </c>
      <c r="L180" s="39" t="s">
        <v>19</v>
      </c>
      <c r="M180" s="40" t="s">
        <v>20</v>
      </c>
      <c r="N180" s="40" t="s">
        <v>21</v>
      </c>
      <c r="O180" s="41" t="s">
        <v>19</v>
      </c>
      <c r="P180" s="5"/>
    </row>
    <row r="181" spans="1:16" ht="16.5" x14ac:dyDescent="0.25">
      <c r="A181" s="1"/>
      <c r="B181" s="42"/>
      <c r="C181" s="36" t="s">
        <v>22</v>
      </c>
      <c r="D181" s="43" t="s">
        <v>23</v>
      </c>
      <c r="E181" s="44"/>
      <c r="F181" s="1"/>
      <c r="G181" s="38"/>
      <c r="H181" s="39" t="s">
        <v>24</v>
      </c>
      <c r="I181" s="1"/>
      <c r="J181" s="40" t="s">
        <v>25</v>
      </c>
      <c r="K181" s="41" t="s">
        <v>26</v>
      </c>
      <c r="L181" s="39" t="s">
        <v>24</v>
      </c>
      <c r="M181" s="1"/>
      <c r="N181" s="40" t="s">
        <v>25</v>
      </c>
      <c r="O181" s="41" t="s">
        <v>26</v>
      </c>
      <c r="P181" s="5"/>
    </row>
    <row r="182" spans="1:16" ht="16.5" thickBot="1" x14ac:dyDescent="0.3">
      <c r="A182" s="2"/>
      <c r="B182" s="45"/>
      <c r="C182" s="46"/>
      <c r="D182" s="47" t="s">
        <v>22</v>
      </c>
      <c r="E182" s="46"/>
      <c r="F182" s="2"/>
      <c r="G182" s="48"/>
      <c r="H182" s="49"/>
      <c r="I182" s="2"/>
      <c r="J182" s="50">
        <v>14</v>
      </c>
      <c r="K182" s="51" t="s">
        <v>27</v>
      </c>
      <c r="L182" s="49"/>
      <c r="M182" s="2"/>
      <c r="N182" s="50">
        <v>18</v>
      </c>
      <c r="O182" s="51" t="s">
        <v>27</v>
      </c>
      <c r="P182" s="5"/>
    </row>
    <row r="183" spans="1:16" x14ac:dyDescent="0.25">
      <c r="A183" s="52">
        <v>43405</v>
      </c>
      <c r="B183" s="53">
        <v>116</v>
      </c>
      <c r="C183" s="54">
        <v>87398</v>
      </c>
      <c r="D183" s="55">
        <v>87490</v>
      </c>
      <c r="E183" s="56">
        <v>14</v>
      </c>
      <c r="F183" s="97">
        <f>D183-C183-E183</f>
        <v>78</v>
      </c>
      <c r="G183" s="57">
        <f>IF(A183&lt;&gt;"",IF(SUM(E183:F183)=D183-C183,D183-C183,"Проверь"),"")</f>
        <v>92</v>
      </c>
      <c r="H183" s="58">
        <f>K170</f>
        <v>6</v>
      </c>
      <c r="I183" s="59"/>
      <c r="J183" s="60">
        <f t="shared" ref="J183:J202" si="65">IFERROR(IF(A183&lt;&gt;"",ROUND(E183*$J$9/100,0),""),)</f>
        <v>2</v>
      </c>
      <c r="K183" s="61">
        <f t="shared" ref="K183:K202" si="66">IF(H183&lt;&gt;"",IF(SUM(H183:I183)-J183&gt;0.001,SUM(H183:I183)-J183,0),"")</f>
        <v>4</v>
      </c>
      <c r="L183" s="58">
        <f>O170</f>
        <v>129</v>
      </c>
      <c r="M183" s="59"/>
      <c r="N183" s="60">
        <f t="shared" ref="N183:N202" si="67">IFERROR(IF(A183&lt;&gt;"",ROUND(F183*$N$9/100,0),""),)</f>
        <v>14</v>
      </c>
      <c r="O183" s="61">
        <f>IF(L183&lt;&gt;"",SUM(L183:M183)-N183,"")</f>
        <v>115</v>
      </c>
      <c r="P183" s="62">
        <f t="shared" ref="P183:P187" si="68">IF(A183&lt;&gt;"",A183,"")</f>
        <v>43405</v>
      </c>
    </row>
    <row r="184" spans="1:16" x14ac:dyDescent="0.25">
      <c r="A184" s="52">
        <v>43406</v>
      </c>
      <c r="B184" s="63">
        <f>IF(A184&lt;&gt;"",B183+1,"")</f>
        <v>117</v>
      </c>
      <c r="C184" s="64">
        <f t="shared" ref="C184:C202" si="69">IF(A184&lt;&gt;"",D183,"")</f>
        <v>87490</v>
      </c>
      <c r="D184" s="65">
        <v>87540</v>
      </c>
      <c r="E184" s="56">
        <v>14</v>
      </c>
      <c r="F184" s="97">
        <f t="shared" ref="F184:F202" si="70">D184-C184-E184</f>
        <v>36</v>
      </c>
      <c r="G184" s="57">
        <f t="shared" ref="G184:G202" si="71">IF(A184&lt;&gt;"",IF(SUM(E184:F184)=D184-C184,D184-C184,"Проверь"),"")</f>
        <v>50</v>
      </c>
      <c r="H184" s="66">
        <f t="shared" ref="H184:H202" si="72">IF(A184&lt;&gt;"",K183,"")</f>
        <v>4</v>
      </c>
      <c r="I184" s="59"/>
      <c r="J184" s="60">
        <f t="shared" si="65"/>
        <v>2</v>
      </c>
      <c r="K184" s="61">
        <f t="shared" si="66"/>
        <v>2</v>
      </c>
      <c r="L184" s="66">
        <f t="shared" ref="L184:L202" si="73">IF(H184&lt;&gt;"",O183,"")</f>
        <v>115</v>
      </c>
      <c r="M184" s="59">
        <v>48</v>
      </c>
      <c r="N184" s="60">
        <f t="shared" si="67"/>
        <v>6</v>
      </c>
      <c r="O184" s="61">
        <f t="shared" ref="O184:O202" si="74">IF(L184&lt;&gt;"",SUM(L184:M184)-N184,"")</f>
        <v>157</v>
      </c>
      <c r="P184" s="62">
        <f t="shared" si="68"/>
        <v>43406</v>
      </c>
    </row>
    <row r="185" spans="1:16" x14ac:dyDescent="0.25">
      <c r="A185" s="52">
        <v>43380</v>
      </c>
      <c r="B185" s="63">
        <f t="shared" ref="B185:B202" si="75">IF(A185&lt;&gt;"",B184+1,"")</f>
        <v>118</v>
      </c>
      <c r="C185" s="64">
        <f t="shared" si="69"/>
        <v>87540</v>
      </c>
      <c r="D185" s="65">
        <v>87596</v>
      </c>
      <c r="E185" s="56">
        <v>14</v>
      </c>
      <c r="F185" s="97">
        <f t="shared" si="70"/>
        <v>42</v>
      </c>
      <c r="G185" s="57">
        <f t="shared" si="71"/>
        <v>56</v>
      </c>
      <c r="H185" s="66">
        <f t="shared" si="72"/>
        <v>2</v>
      </c>
      <c r="I185" s="59"/>
      <c r="J185" s="60">
        <f t="shared" si="65"/>
        <v>2</v>
      </c>
      <c r="K185" s="61">
        <f t="shared" si="66"/>
        <v>0</v>
      </c>
      <c r="L185" s="66">
        <f t="shared" si="73"/>
        <v>157</v>
      </c>
      <c r="M185" s="59"/>
      <c r="N185" s="60">
        <f t="shared" si="67"/>
        <v>8</v>
      </c>
      <c r="O185" s="61">
        <f t="shared" si="74"/>
        <v>149</v>
      </c>
      <c r="P185" s="62">
        <f t="shared" si="68"/>
        <v>43380</v>
      </c>
    </row>
    <row r="186" spans="1:16" x14ac:dyDescent="0.25">
      <c r="A186" s="52">
        <v>43381</v>
      </c>
      <c r="B186" s="63">
        <f t="shared" si="75"/>
        <v>119</v>
      </c>
      <c r="C186" s="64">
        <f t="shared" si="69"/>
        <v>87596</v>
      </c>
      <c r="D186" s="65">
        <v>87690</v>
      </c>
      <c r="E186" s="56">
        <v>14</v>
      </c>
      <c r="F186" s="97">
        <f t="shared" si="70"/>
        <v>80</v>
      </c>
      <c r="G186" s="57">
        <f t="shared" si="71"/>
        <v>94</v>
      </c>
      <c r="H186" s="66">
        <f t="shared" si="72"/>
        <v>0</v>
      </c>
      <c r="I186" s="68">
        <v>20</v>
      </c>
      <c r="J186" s="60">
        <v>7</v>
      </c>
      <c r="K186" s="61">
        <f t="shared" si="66"/>
        <v>13</v>
      </c>
      <c r="L186" s="66">
        <f t="shared" si="73"/>
        <v>149</v>
      </c>
      <c r="M186" s="68"/>
      <c r="N186" s="60">
        <f t="shared" si="67"/>
        <v>14</v>
      </c>
      <c r="O186" s="61">
        <f t="shared" si="74"/>
        <v>135</v>
      </c>
      <c r="P186" s="62">
        <f t="shared" si="68"/>
        <v>43381</v>
      </c>
    </row>
    <row r="187" spans="1:16" x14ac:dyDescent="0.25">
      <c r="A187" s="52">
        <v>43382</v>
      </c>
      <c r="B187" s="63">
        <f t="shared" si="75"/>
        <v>120</v>
      </c>
      <c r="C187" s="64">
        <f t="shared" si="69"/>
        <v>87690</v>
      </c>
      <c r="D187" s="65">
        <v>87748</v>
      </c>
      <c r="E187" s="56">
        <v>14</v>
      </c>
      <c r="F187" s="97">
        <f t="shared" si="70"/>
        <v>44</v>
      </c>
      <c r="G187" s="57">
        <f t="shared" si="71"/>
        <v>58</v>
      </c>
      <c r="H187" s="66">
        <f t="shared" si="72"/>
        <v>13</v>
      </c>
      <c r="I187" s="68"/>
      <c r="J187" s="60">
        <f t="shared" si="65"/>
        <v>2</v>
      </c>
      <c r="K187" s="61">
        <f t="shared" si="66"/>
        <v>11</v>
      </c>
      <c r="L187" s="66">
        <f t="shared" si="73"/>
        <v>135</v>
      </c>
      <c r="M187" s="68"/>
      <c r="N187" s="60">
        <f t="shared" si="67"/>
        <v>8</v>
      </c>
      <c r="O187" s="61">
        <f t="shared" si="74"/>
        <v>127</v>
      </c>
      <c r="P187" s="62">
        <f t="shared" si="68"/>
        <v>43382</v>
      </c>
    </row>
    <row r="188" spans="1:16" x14ac:dyDescent="0.25">
      <c r="A188" s="52">
        <v>43385</v>
      </c>
      <c r="B188" s="63">
        <f t="shared" si="75"/>
        <v>121</v>
      </c>
      <c r="C188" s="64">
        <f t="shared" si="69"/>
        <v>87748</v>
      </c>
      <c r="D188" s="65">
        <v>87821</v>
      </c>
      <c r="E188" s="56">
        <v>14</v>
      </c>
      <c r="F188" s="97">
        <f t="shared" si="70"/>
        <v>59</v>
      </c>
      <c r="G188" s="57">
        <f t="shared" si="71"/>
        <v>73</v>
      </c>
      <c r="H188" s="66">
        <f t="shared" si="72"/>
        <v>11</v>
      </c>
      <c r="I188" s="68"/>
      <c r="J188" s="60">
        <f t="shared" si="65"/>
        <v>2</v>
      </c>
      <c r="K188" s="61">
        <f t="shared" si="66"/>
        <v>9</v>
      </c>
      <c r="L188" s="66">
        <f t="shared" si="73"/>
        <v>127</v>
      </c>
      <c r="M188" s="68">
        <v>53</v>
      </c>
      <c r="N188" s="60">
        <f t="shared" si="67"/>
        <v>11</v>
      </c>
      <c r="O188" s="61">
        <f t="shared" si="74"/>
        <v>169</v>
      </c>
      <c r="P188" s="62"/>
    </row>
    <row r="189" spans="1:16" x14ac:dyDescent="0.25">
      <c r="A189" s="52">
        <v>43386</v>
      </c>
      <c r="B189" s="63">
        <f t="shared" si="75"/>
        <v>122</v>
      </c>
      <c r="C189" s="64">
        <f t="shared" si="69"/>
        <v>87821</v>
      </c>
      <c r="D189" s="65">
        <v>87901</v>
      </c>
      <c r="E189" s="56">
        <v>14</v>
      </c>
      <c r="F189" s="97">
        <f t="shared" si="70"/>
        <v>66</v>
      </c>
      <c r="G189" s="57">
        <f t="shared" si="71"/>
        <v>80</v>
      </c>
      <c r="H189" s="66">
        <f t="shared" si="72"/>
        <v>9</v>
      </c>
      <c r="I189" s="68">
        <v>20</v>
      </c>
      <c r="J189" s="60">
        <v>9</v>
      </c>
      <c r="K189" s="61">
        <f t="shared" si="66"/>
        <v>20</v>
      </c>
      <c r="L189" s="66">
        <f t="shared" si="73"/>
        <v>169</v>
      </c>
      <c r="M189" s="68"/>
      <c r="N189" s="60">
        <f t="shared" si="67"/>
        <v>12</v>
      </c>
      <c r="O189" s="61">
        <f t="shared" si="74"/>
        <v>157</v>
      </c>
      <c r="P189" s="62">
        <f t="shared" ref="P189:P205" si="76">IF(A189&lt;&gt;"",A189,"")</f>
        <v>43386</v>
      </c>
    </row>
    <row r="190" spans="1:16" x14ac:dyDescent="0.25">
      <c r="A190" s="52">
        <v>43387</v>
      </c>
      <c r="B190" s="63">
        <f t="shared" si="75"/>
        <v>123</v>
      </c>
      <c r="C190" s="64">
        <f t="shared" si="69"/>
        <v>87901</v>
      </c>
      <c r="D190" s="65">
        <v>87943</v>
      </c>
      <c r="E190" s="56">
        <v>14</v>
      </c>
      <c r="F190" s="97">
        <f t="shared" si="70"/>
        <v>28</v>
      </c>
      <c r="G190" s="57">
        <f t="shared" si="71"/>
        <v>42</v>
      </c>
      <c r="H190" s="66">
        <f t="shared" si="72"/>
        <v>20</v>
      </c>
      <c r="I190" s="68"/>
      <c r="J190" s="60">
        <f t="shared" si="65"/>
        <v>2</v>
      </c>
      <c r="K190" s="61">
        <f t="shared" si="66"/>
        <v>18</v>
      </c>
      <c r="L190" s="66">
        <f t="shared" si="73"/>
        <v>157</v>
      </c>
      <c r="M190" s="68"/>
      <c r="N190" s="60">
        <f t="shared" si="67"/>
        <v>5</v>
      </c>
      <c r="O190" s="61">
        <f t="shared" si="74"/>
        <v>152</v>
      </c>
      <c r="P190" s="62">
        <f t="shared" si="76"/>
        <v>43387</v>
      </c>
    </row>
    <row r="191" spans="1:16" x14ac:dyDescent="0.25">
      <c r="A191" s="52">
        <v>43388</v>
      </c>
      <c r="B191" s="63">
        <f t="shared" si="75"/>
        <v>124</v>
      </c>
      <c r="C191" s="64">
        <f t="shared" si="69"/>
        <v>87943</v>
      </c>
      <c r="D191" s="65">
        <v>87999</v>
      </c>
      <c r="E191" s="56">
        <v>14</v>
      </c>
      <c r="F191" s="97">
        <f t="shared" si="70"/>
        <v>42</v>
      </c>
      <c r="G191" s="57">
        <f t="shared" si="71"/>
        <v>56</v>
      </c>
      <c r="H191" s="66">
        <f t="shared" si="72"/>
        <v>18</v>
      </c>
      <c r="I191" s="68"/>
      <c r="J191" s="60">
        <f t="shared" si="65"/>
        <v>2</v>
      </c>
      <c r="K191" s="61">
        <f t="shared" si="66"/>
        <v>16</v>
      </c>
      <c r="L191" s="66">
        <f t="shared" si="73"/>
        <v>152</v>
      </c>
      <c r="M191" s="68">
        <v>53</v>
      </c>
      <c r="N191" s="60">
        <f t="shared" si="67"/>
        <v>8</v>
      </c>
      <c r="O191" s="61">
        <f t="shared" si="74"/>
        <v>197</v>
      </c>
      <c r="P191" s="62">
        <f t="shared" si="76"/>
        <v>43388</v>
      </c>
    </row>
    <row r="192" spans="1:16" x14ac:dyDescent="0.25">
      <c r="A192" s="52">
        <v>43389</v>
      </c>
      <c r="B192" s="63">
        <f t="shared" si="75"/>
        <v>125</v>
      </c>
      <c r="C192" s="64">
        <f t="shared" si="69"/>
        <v>87999</v>
      </c>
      <c r="D192" s="65">
        <v>88100</v>
      </c>
      <c r="E192" s="56">
        <v>14</v>
      </c>
      <c r="F192" s="97">
        <f t="shared" si="70"/>
        <v>87</v>
      </c>
      <c r="G192" s="57">
        <f t="shared" si="71"/>
        <v>101</v>
      </c>
      <c r="H192" s="66">
        <f t="shared" si="72"/>
        <v>16</v>
      </c>
      <c r="I192" s="68"/>
      <c r="J192" s="60">
        <f t="shared" si="65"/>
        <v>2</v>
      </c>
      <c r="K192" s="61">
        <f t="shared" si="66"/>
        <v>14</v>
      </c>
      <c r="L192" s="66">
        <f t="shared" si="73"/>
        <v>197</v>
      </c>
      <c r="M192" s="68"/>
      <c r="N192" s="60">
        <f t="shared" si="67"/>
        <v>16</v>
      </c>
      <c r="O192" s="61">
        <f t="shared" si="74"/>
        <v>181</v>
      </c>
      <c r="P192" s="62">
        <f t="shared" si="76"/>
        <v>43389</v>
      </c>
    </row>
    <row r="193" spans="1:16" x14ac:dyDescent="0.25">
      <c r="A193" s="52">
        <v>43392</v>
      </c>
      <c r="B193" s="63">
        <f t="shared" si="75"/>
        <v>126</v>
      </c>
      <c r="C193" s="64">
        <f t="shared" si="69"/>
        <v>88100</v>
      </c>
      <c r="D193" s="65">
        <v>88166</v>
      </c>
      <c r="E193" s="56">
        <v>14</v>
      </c>
      <c r="F193" s="97">
        <f t="shared" si="70"/>
        <v>52</v>
      </c>
      <c r="G193" s="57">
        <f t="shared" si="71"/>
        <v>66</v>
      </c>
      <c r="H193" s="66">
        <f t="shared" si="72"/>
        <v>14</v>
      </c>
      <c r="I193" s="68"/>
      <c r="J193" s="60">
        <f t="shared" si="65"/>
        <v>2</v>
      </c>
      <c r="K193" s="61">
        <f t="shared" si="66"/>
        <v>12</v>
      </c>
      <c r="L193" s="66">
        <f t="shared" si="73"/>
        <v>181</v>
      </c>
      <c r="M193" s="68"/>
      <c r="N193" s="60">
        <f t="shared" si="67"/>
        <v>9</v>
      </c>
      <c r="O193" s="61">
        <f t="shared" si="74"/>
        <v>172</v>
      </c>
      <c r="P193" s="62">
        <f t="shared" si="76"/>
        <v>43392</v>
      </c>
    </row>
    <row r="194" spans="1:16" x14ac:dyDescent="0.25">
      <c r="A194" s="52">
        <v>43393</v>
      </c>
      <c r="B194" s="63">
        <f t="shared" si="75"/>
        <v>127</v>
      </c>
      <c r="C194" s="64">
        <f t="shared" si="69"/>
        <v>88166</v>
      </c>
      <c r="D194" s="65">
        <v>88270</v>
      </c>
      <c r="E194" s="56">
        <v>14</v>
      </c>
      <c r="F194" s="97">
        <f t="shared" si="70"/>
        <v>90</v>
      </c>
      <c r="G194" s="57">
        <f t="shared" si="71"/>
        <v>104</v>
      </c>
      <c r="H194" s="66">
        <f t="shared" si="72"/>
        <v>12</v>
      </c>
      <c r="I194" s="68"/>
      <c r="J194" s="60">
        <f t="shared" si="65"/>
        <v>2</v>
      </c>
      <c r="K194" s="61">
        <f t="shared" si="66"/>
        <v>10</v>
      </c>
      <c r="L194" s="66">
        <f t="shared" si="73"/>
        <v>172</v>
      </c>
      <c r="M194" s="68"/>
      <c r="N194" s="60">
        <f t="shared" si="67"/>
        <v>16</v>
      </c>
      <c r="O194" s="61">
        <f t="shared" si="74"/>
        <v>156</v>
      </c>
      <c r="P194" s="62">
        <f t="shared" si="76"/>
        <v>43393</v>
      </c>
    </row>
    <row r="195" spans="1:16" x14ac:dyDescent="0.25">
      <c r="A195" s="52">
        <v>43394</v>
      </c>
      <c r="B195" s="63">
        <f t="shared" si="75"/>
        <v>128</v>
      </c>
      <c r="C195" s="64">
        <f t="shared" si="69"/>
        <v>88270</v>
      </c>
      <c r="D195" s="65">
        <v>88359</v>
      </c>
      <c r="E195" s="56">
        <v>14</v>
      </c>
      <c r="F195" s="97">
        <f t="shared" si="70"/>
        <v>75</v>
      </c>
      <c r="G195" s="57">
        <f t="shared" si="71"/>
        <v>89</v>
      </c>
      <c r="H195" s="66">
        <f t="shared" si="72"/>
        <v>10</v>
      </c>
      <c r="I195" s="68"/>
      <c r="J195" s="60">
        <f t="shared" si="65"/>
        <v>2</v>
      </c>
      <c r="K195" s="61">
        <f t="shared" si="66"/>
        <v>8</v>
      </c>
      <c r="L195" s="66">
        <f t="shared" si="73"/>
        <v>156</v>
      </c>
      <c r="M195" s="68">
        <v>48</v>
      </c>
      <c r="N195" s="60">
        <f t="shared" si="67"/>
        <v>14</v>
      </c>
      <c r="O195" s="61">
        <f t="shared" si="74"/>
        <v>190</v>
      </c>
      <c r="P195" s="62">
        <f t="shared" si="76"/>
        <v>43394</v>
      </c>
    </row>
    <row r="196" spans="1:16" x14ac:dyDescent="0.25">
      <c r="A196" s="52">
        <v>43395</v>
      </c>
      <c r="B196" s="63">
        <f t="shared" si="75"/>
        <v>129</v>
      </c>
      <c r="C196" s="64">
        <f t="shared" si="69"/>
        <v>88359</v>
      </c>
      <c r="D196" s="65">
        <v>88458</v>
      </c>
      <c r="E196" s="56">
        <v>14</v>
      </c>
      <c r="F196" s="97">
        <f t="shared" si="70"/>
        <v>85</v>
      </c>
      <c r="G196" s="57">
        <f t="shared" si="71"/>
        <v>99</v>
      </c>
      <c r="H196" s="66">
        <f t="shared" si="72"/>
        <v>8</v>
      </c>
      <c r="I196" s="68"/>
      <c r="J196" s="60">
        <f t="shared" si="65"/>
        <v>2</v>
      </c>
      <c r="K196" s="61">
        <f t="shared" si="66"/>
        <v>6</v>
      </c>
      <c r="L196" s="66">
        <f t="shared" si="73"/>
        <v>190</v>
      </c>
      <c r="M196" s="68"/>
      <c r="N196" s="60">
        <f t="shared" si="67"/>
        <v>15</v>
      </c>
      <c r="O196" s="61">
        <f t="shared" si="74"/>
        <v>175</v>
      </c>
      <c r="P196" s="62">
        <f t="shared" si="76"/>
        <v>43395</v>
      </c>
    </row>
    <row r="197" spans="1:16" x14ac:dyDescent="0.25">
      <c r="A197" s="52">
        <v>43396</v>
      </c>
      <c r="B197" s="63">
        <f t="shared" si="75"/>
        <v>130</v>
      </c>
      <c r="C197" s="64">
        <f t="shared" si="69"/>
        <v>88458</v>
      </c>
      <c r="D197" s="65">
        <v>88513</v>
      </c>
      <c r="E197" s="56">
        <v>14</v>
      </c>
      <c r="F197" s="97">
        <f t="shared" si="70"/>
        <v>41</v>
      </c>
      <c r="G197" s="57">
        <f t="shared" si="71"/>
        <v>55</v>
      </c>
      <c r="H197" s="66">
        <f t="shared" si="72"/>
        <v>6</v>
      </c>
      <c r="I197" s="68"/>
      <c r="J197" s="60">
        <f t="shared" si="65"/>
        <v>2</v>
      </c>
      <c r="K197" s="61">
        <f t="shared" si="66"/>
        <v>4</v>
      </c>
      <c r="L197" s="66">
        <f t="shared" si="73"/>
        <v>175</v>
      </c>
      <c r="M197" s="68">
        <v>49</v>
      </c>
      <c r="N197" s="60">
        <f t="shared" si="67"/>
        <v>7</v>
      </c>
      <c r="O197" s="61">
        <f t="shared" si="74"/>
        <v>217</v>
      </c>
      <c r="P197" s="62">
        <f t="shared" si="76"/>
        <v>43396</v>
      </c>
    </row>
    <row r="198" spans="1:16" x14ac:dyDescent="0.25">
      <c r="A198" s="52">
        <v>43399</v>
      </c>
      <c r="B198" s="63">
        <f t="shared" si="75"/>
        <v>131</v>
      </c>
      <c r="C198" s="64">
        <f t="shared" si="69"/>
        <v>88513</v>
      </c>
      <c r="D198" s="65">
        <v>88580</v>
      </c>
      <c r="E198" s="56">
        <v>14</v>
      </c>
      <c r="F198" s="97">
        <f t="shared" si="70"/>
        <v>53</v>
      </c>
      <c r="G198" s="57">
        <f t="shared" si="71"/>
        <v>67</v>
      </c>
      <c r="H198" s="66">
        <f t="shared" si="72"/>
        <v>4</v>
      </c>
      <c r="I198" s="68"/>
      <c r="J198" s="60">
        <f t="shared" si="65"/>
        <v>2</v>
      </c>
      <c r="K198" s="61">
        <f t="shared" si="66"/>
        <v>2</v>
      </c>
      <c r="L198" s="66">
        <f t="shared" si="73"/>
        <v>217</v>
      </c>
      <c r="M198" s="68"/>
      <c r="N198" s="60">
        <f t="shared" si="67"/>
        <v>10</v>
      </c>
      <c r="O198" s="61">
        <f t="shared" si="74"/>
        <v>207</v>
      </c>
      <c r="P198" s="62">
        <f t="shared" si="76"/>
        <v>43399</v>
      </c>
    </row>
    <row r="199" spans="1:16" x14ac:dyDescent="0.25">
      <c r="A199" s="52">
        <v>43400</v>
      </c>
      <c r="B199" s="63">
        <f t="shared" si="75"/>
        <v>132</v>
      </c>
      <c r="C199" s="64">
        <f t="shared" si="69"/>
        <v>88580</v>
      </c>
      <c r="D199" s="65">
        <v>88635</v>
      </c>
      <c r="E199" s="56">
        <v>14</v>
      </c>
      <c r="F199" s="97">
        <f t="shared" si="70"/>
        <v>41</v>
      </c>
      <c r="G199" s="57">
        <f t="shared" si="71"/>
        <v>55</v>
      </c>
      <c r="H199" s="66">
        <f t="shared" si="72"/>
        <v>2</v>
      </c>
      <c r="I199" s="68">
        <v>20</v>
      </c>
      <c r="J199" s="60">
        <f t="shared" si="65"/>
        <v>2</v>
      </c>
      <c r="K199" s="61">
        <f t="shared" si="66"/>
        <v>20</v>
      </c>
      <c r="L199" s="66">
        <f t="shared" si="73"/>
        <v>207</v>
      </c>
      <c r="M199" s="68"/>
      <c r="N199" s="60">
        <f t="shared" si="67"/>
        <v>7</v>
      </c>
      <c r="O199" s="61">
        <f t="shared" si="74"/>
        <v>200</v>
      </c>
      <c r="P199" s="62">
        <f t="shared" si="76"/>
        <v>43400</v>
      </c>
    </row>
    <row r="200" spans="1:16" x14ac:dyDescent="0.25">
      <c r="A200" s="52">
        <v>43401</v>
      </c>
      <c r="B200" s="63">
        <f t="shared" si="75"/>
        <v>133</v>
      </c>
      <c r="C200" s="64">
        <f t="shared" si="69"/>
        <v>88635</v>
      </c>
      <c r="D200" s="65">
        <v>88715</v>
      </c>
      <c r="E200" s="56">
        <v>14</v>
      </c>
      <c r="F200" s="97">
        <f t="shared" si="70"/>
        <v>66</v>
      </c>
      <c r="G200" s="57">
        <f t="shared" si="71"/>
        <v>80</v>
      </c>
      <c r="H200" s="66">
        <f t="shared" si="72"/>
        <v>20</v>
      </c>
      <c r="I200" s="68"/>
      <c r="J200" s="60">
        <f t="shared" si="65"/>
        <v>2</v>
      </c>
      <c r="K200" s="61">
        <f t="shared" si="66"/>
        <v>18</v>
      </c>
      <c r="L200" s="66">
        <f t="shared" si="73"/>
        <v>200</v>
      </c>
      <c r="M200" s="68"/>
      <c r="N200" s="60">
        <f t="shared" si="67"/>
        <v>12</v>
      </c>
      <c r="O200" s="61">
        <f t="shared" si="74"/>
        <v>188</v>
      </c>
      <c r="P200" s="62">
        <f t="shared" si="76"/>
        <v>43401</v>
      </c>
    </row>
    <row r="201" spans="1:16" x14ac:dyDescent="0.25">
      <c r="A201" s="52">
        <v>43402</v>
      </c>
      <c r="B201" s="63">
        <f t="shared" si="75"/>
        <v>134</v>
      </c>
      <c r="C201" s="64">
        <f t="shared" si="69"/>
        <v>88715</v>
      </c>
      <c r="D201" s="65">
        <v>88813</v>
      </c>
      <c r="E201" s="56">
        <v>14</v>
      </c>
      <c r="F201" s="97">
        <f t="shared" si="70"/>
        <v>84</v>
      </c>
      <c r="G201" s="57">
        <f t="shared" si="71"/>
        <v>98</v>
      </c>
      <c r="H201" s="66">
        <f t="shared" si="72"/>
        <v>18</v>
      </c>
      <c r="I201" s="68"/>
      <c r="J201" s="60">
        <f t="shared" si="65"/>
        <v>2</v>
      </c>
      <c r="K201" s="61">
        <f t="shared" si="66"/>
        <v>16</v>
      </c>
      <c r="L201" s="66">
        <f t="shared" si="73"/>
        <v>188</v>
      </c>
      <c r="M201" s="68">
        <v>52</v>
      </c>
      <c r="N201" s="60">
        <f t="shared" si="67"/>
        <v>15</v>
      </c>
      <c r="O201" s="61">
        <f t="shared" si="74"/>
        <v>225</v>
      </c>
      <c r="P201" s="62">
        <f t="shared" si="76"/>
        <v>43402</v>
      </c>
    </row>
    <row r="202" spans="1:16" x14ac:dyDescent="0.25">
      <c r="A202" s="52">
        <v>43403</v>
      </c>
      <c r="B202" s="63">
        <f t="shared" si="75"/>
        <v>135</v>
      </c>
      <c r="C202" s="64">
        <f t="shared" si="69"/>
        <v>88813</v>
      </c>
      <c r="D202" s="65">
        <v>88875</v>
      </c>
      <c r="E202" s="56">
        <v>14</v>
      </c>
      <c r="F202" s="97">
        <f t="shared" si="70"/>
        <v>48</v>
      </c>
      <c r="G202" s="57">
        <f t="shared" si="71"/>
        <v>62</v>
      </c>
      <c r="H202" s="66">
        <f t="shared" si="72"/>
        <v>16</v>
      </c>
      <c r="I202" s="68"/>
      <c r="J202" s="60">
        <f t="shared" si="65"/>
        <v>2</v>
      </c>
      <c r="K202" s="61">
        <f t="shared" si="66"/>
        <v>14</v>
      </c>
      <c r="L202" s="66">
        <f t="shared" si="73"/>
        <v>225</v>
      </c>
      <c r="M202" s="68"/>
      <c r="N202" s="60">
        <f t="shared" si="67"/>
        <v>9</v>
      </c>
      <c r="O202" s="61">
        <f t="shared" si="74"/>
        <v>216</v>
      </c>
      <c r="P202" s="62">
        <f t="shared" si="76"/>
        <v>43403</v>
      </c>
    </row>
    <row r="203" spans="1:16" x14ac:dyDescent="0.25">
      <c r="A203" s="52"/>
      <c r="B203" s="63"/>
      <c r="C203" s="64"/>
      <c r="D203" s="65"/>
      <c r="E203" s="71"/>
      <c r="F203" s="97"/>
      <c r="G203" s="57"/>
      <c r="H203" s="66"/>
      <c r="I203" s="68"/>
      <c r="J203" s="60"/>
      <c r="K203" s="61"/>
      <c r="L203" s="66"/>
      <c r="M203" s="68"/>
      <c r="N203" s="60"/>
      <c r="O203" s="61"/>
      <c r="P203" s="62" t="str">
        <f t="shared" si="76"/>
        <v/>
      </c>
    </row>
    <row r="204" spans="1:16" x14ac:dyDescent="0.25">
      <c r="A204" s="52"/>
      <c r="B204" s="63"/>
      <c r="C204" s="64"/>
      <c r="D204" s="99"/>
      <c r="E204" s="100"/>
      <c r="F204" s="101"/>
      <c r="G204" s="102"/>
      <c r="H204" s="66"/>
      <c r="I204" s="103"/>
      <c r="J204" s="104"/>
      <c r="K204" s="105"/>
      <c r="L204" s="66"/>
      <c r="M204" s="103"/>
      <c r="N204" s="60"/>
      <c r="O204" s="61"/>
      <c r="P204" s="62" t="str">
        <f t="shared" si="76"/>
        <v/>
      </c>
    </row>
    <row r="205" spans="1:16" x14ac:dyDescent="0.25">
      <c r="A205" s="52"/>
      <c r="B205" s="63"/>
      <c r="C205" s="64"/>
      <c r="D205" s="114"/>
      <c r="E205" s="115"/>
      <c r="F205" s="114"/>
      <c r="G205" s="116"/>
      <c r="H205" s="66"/>
      <c r="I205" s="117"/>
      <c r="J205" s="118"/>
      <c r="K205" s="118"/>
      <c r="L205" s="66"/>
      <c r="M205" s="117"/>
      <c r="N205" s="60"/>
      <c r="O205" s="61"/>
      <c r="P205" s="62" t="str">
        <f t="shared" si="76"/>
        <v/>
      </c>
    </row>
    <row r="206" spans="1:16" x14ac:dyDescent="0.25">
      <c r="A206" s="52"/>
      <c r="B206" s="63"/>
      <c r="C206" s="64"/>
      <c r="D206" s="114"/>
      <c r="E206" s="115"/>
      <c r="F206" s="114"/>
      <c r="G206" s="116"/>
      <c r="H206" s="66"/>
      <c r="I206" s="117"/>
      <c r="J206" s="118"/>
      <c r="K206" s="118"/>
      <c r="L206" s="66"/>
      <c r="M206" s="117"/>
      <c r="N206" s="60"/>
      <c r="O206" s="61"/>
      <c r="P206" s="62"/>
    </row>
    <row r="207" spans="1:16" ht="15.75" thickBot="1" x14ac:dyDescent="0.3">
      <c r="A207" s="98"/>
      <c r="B207" s="63"/>
      <c r="C207" s="64"/>
      <c r="D207" s="114"/>
      <c r="E207" s="115"/>
      <c r="F207" s="114"/>
      <c r="G207" s="116"/>
      <c r="H207" s="66"/>
      <c r="I207" s="117"/>
      <c r="J207" s="118"/>
      <c r="K207" s="118"/>
      <c r="L207" s="66"/>
      <c r="M207" s="117"/>
      <c r="N207" s="60"/>
      <c r="O207" s="61"/>
      <c r="P207" s="62"/>
    </row>
    <row r="208" spans="1:16" ht="15.75" x14ac:dyDescent="0.25">
      <c r="A208" s="80">
        <f>IF(COUNT(A183:A205),COUNT(A183:A205),"")</f>
        <v>20</v>
      </c>
      <c r="B208" s="81" t="s">
        <v>47</v>
      </c>
      <c r="C208" s="106">
        <f>IF(A183&lt;&gt;"",C183,"")</f>
        <v>87398</v>
      </c>
      <c r="D208" s="83">
        <f>LOOKUP(9E+307,D183:D205)</f>
        <v>88875</v>
      </c>
      <c r="E208" s="107">
        <f>IF(SUM(E183:E205),SUM(E183:E205),"")</f>
        <v>280</v>
      </c>
      <c r="F208" s="108">
        <f>IF(SUM(F183:F205),SUM(F183:F205),"")</f>
        <v>1197</v>
      </c>
      <c r="G208" s="109">
        <f>IF(SUM(E208:F208)=SUM(G183:G205),IF(SUM(G183:G204)&gt;0,SUM(G183:G205),""),"Проверь")</f>
        <v>1477</v>
      </c>
      <c r="H208" s="110">
        <f>IF(H183&lt;&gt;"",H183,"")</f>
        <v>6</v>
      </c>
      <c r="I208" s="111">
        <f>IF(SUM(I183:I205),SUM(I183:I205),"")</f>
        <v>60</v>
      </c>
      <c r="J208" s="111">
        <f>IF(SUM(J183:J205),SUM(J183:J205),"")</f>
        <v>52</v>
      </c>
      <c r="K208" s="112">
        <f>K202</f>
        <v>14</v>
      </c>
      <c r="L208" s="110">
        <f>IF(L183&lt;&gt;"",L183,"")</f>
        <v>129</v>
      </c>
      <c r="M208" s="111">
        <f>IF(SUM(M183:M205),SUM(M183:M205),"")</f>
        <v>303</v>
      </c>
      <c r="N208" s="111">
        <f>IF(SUM(N183:N205),SUM(N183:N205),"")</f>
        <v>216</v>
      </c>
      <c r="O208" s="138">
        <f>O202</f>
        <v>216</v>
      </c>
      <c r="P208" s="5"/>
    </row>
    <row r="212" spans="1:16" ht="60.75" x14ac:dyDescent="0.8">
      <c r="A212" s="140" t="s">
        <v>54</v>
      </c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5"/>
    </row>
    <row r="213" spans="1:16" ht="18.75" x14ac:dyDescent="0.3">
      <c r="A213" s="9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6.5" x14ac:dyDescent="0.25">
      <c r="A215" s="17" t="s">
        <v>0</v>
      </c>
      <c r="B215" s="17" t="s">
        <v>1</v>
      </c>
      <c r="C215" s="18" t="s">
        <v>2</v>
      </c>
      <c r="D215" s="19"/>
      <c r="E215" s="20" t="s">
        <v>3</v>
      </c>
      <c r="F215" s="21"/>
      <c r="G215" s="22"/>
      <c r="H215" s="23" t="s">
        <v>4</v>
      </c>
      <c r="I215" s="5"/>
      <c r="J215" s="21"/>
      <c r="K215" s="24"/>
      <c r="L215" s="25" t="s">
        <v>5</v>
      </c>
      <c r="M215" s="5"/>
      <c r="N215" s="11"/>
      <c r="O215" s="24"/>
      <c r="P215" s="5"/>
    </row>
    <row r="216" spans="1:16" ht="16.5" x14ac:dyDescent="0.25">
      <c r="A216" s="26" t="s">
        <v>6</v>
      </c>
      <c r="B216" s="26" t="s">
        <v>7</v>
      </c>
      <c r="C216" s="27" t="s">
        <v>8</v>
      </c>
      <c r="D216" s="28"/>
      <c r="E216" s="29" t="s">
        <v>9</v>
      </c>
      <c r="F216" s="30" t="s">
        <v>10</v>
      </c>
      <c r="G216" s="31" t="s">
        <v>11</v>
      </c>
      <c r="H216" s="32" t="s">
        <v>12</v>
      </c>
      <c r="I216" s="33" t="s">
        <v>13</v>
      </c>
      <c r="J216" s="33" t="s">
        <v>14</v>
      </c>
      <c r="K216" s="34" t="s">
        <v>12</v>
      </c>
      <c r="L216" s="32" t="s">
        <v>12</v>
      </c>
      <c r="M216" s="33" t="s">
        <v>13</v>
      </c>
      <c r="N216" s="33" t="s">
        <v>14</v>
      </c>
      <c r="O216" s="34" t="s">
        <v>12</v>
      </c>
      <c r="P216" s="5"/>
    </row>
    <row r="217" spans="1:16" ht="16.5" x14ac:dyDescent="0.25">
      <c r="A217" s="1"/>
      <c r="B217" s="26" t="s">
        <v>15</v>
      </c>
      <c r="C217" s="29" t="s">
        <v>16</v>
      </c>
      <c r="D217" s="35" t="s">
        <v>17</v>
      </c>
      <c r="E217" s="36" t="s">
        <v>18</v>
      </c>
      <c r="F217" s="37"/>
      <c r="G217" s="38"/>
      <c r="H217" s="39" t="s">
        <v>19</v>
      </c>
      <c r="I217" s="40" t="s">
        <v>20</v>
      </c>
      <c r="J217" s="40" t="s">
        <v>21</v>
      </c>
      <c r="K217" s="41" t="s">
        <v>19</v>
      </c>
      <c r="L217" s="39" t="s">
        <v>19</v>
      </c>
      <c r="M217" s="40" t="s">
        <v>20</v>
      </c>
      <c r="N217" s="40" t="s">
        <v>21</v>
      </c>
      <c r="O217" s="41" t="s">
        <v>19</v>
      </c>
      <c r="P217" s="5"/>
    </row>
    <row r="218" spans="1:16" ht="16.5" x14ac:dyDescent="0.25">
      <c r="A218" s="1"/>
      <c r="B218" s="42"/>
      <c r="C218" s="36" t="s">
        <v>22</v>
      </c>
      <c r="D218" s="43" t="s">
        <v>23</v>
      </c>
      <c r="E218" s="44"/>
      <c r="F218" s="1"/>
      <c r="G218" s="38"/>
      <c r="H218" s="39" t="s">
        <v>24</v>
      </c>
      <c r="I218" s="1"/>
      <c r="J218" s="40" t="s">
        <v>25</v>
      </c>
      <c r="K218" s="41" t="s">
        <v>26</v>
      </c>
      <c r="L218" s="39" t="s">
        <v>24</v>
      </c>
      <c r="M218" s="1"/>
      <c r="N218" s="40" t="s">
        <v>25</v>
      </c>
      <c r="O218" s="41" t="s">
        <v>26</v>
      </c>
      <c r="P218" s="5"/>
    </row>
    <row r="219" spans="1:16" ht="16.5" thickBot="1" x14ac:dyDescent="0.3">
      <c r="A219" s="2"/>
      <c r="B219" s="45"/>
      <c r="C219" s="46"/>
      <c r="D219" s="47" t="s">
        <v>22</v>
      </c>
      <c r="E219" s="46"/>
      <c r="F219" s="2"/>
      <c r="G219" s="48"/>
      <c r="H219" s="49"/>
      <c r="I219" s="2"/>
      <c r="J219" s="50">
        <v>14</v>
      </c>
      <c r="K219" s="51" t="s">
        <v>27</v>
      </c>
      <c r="L219" s="49"/>
      <c r="M219" s="2"/>
      <c r="N219" s="50">
        <v>18</v>
      </c>
      <c r="O219" s="51" t="s">
        <v>27</v>
      </c>
      <c r="P219" s="5"/>
    </row>
    <row r="220" spans="1:16" x14ac:dyDescent="0.25">
      <c r="A220" s="52">
        <v>43437</v>
      </c>
      <c r="B220" s="53">
        <v>136</v>
      </c>
      <c r="C220" s="54">
        <v>88875</v>
      </c>
      <c r="D220" s="55">
        <v>88939</v>
      </c>
      <c r="E220" s="56">
        <v>14</v>
      </c>
      <c r="F220" s="97">
        <f>D220-C220-E220</f>
        <v>50</v>
      </c>
      <c r="G220" s="57">
        <f>IF(A220&lt;&gt;"",IF(SUM(E220:F220)=D220-C220,D220-C220,"Проверь"),"")</f>
        <v>64</v>
      </c>
      <c r="H220" s="58">
        <f>K208</f>
        <v>14</v>
      </c>
      <c r="I220" s="59"/>
      <c r="J220" s="60">
        <f t="shared" ref="J220:J222" si="77">IFERROR(IF(A220&lt;&gt;"",ROUND(E220*$J$9/100,0),""),)</f>
        <v>2</v>
      </c>
      <c r="K220" s="61">
        <f t="shared" ref="K220:K239" si="78">IF(H220&lt;&gt;"",IF(SUM(H220:I220)-J220&gt;0.001,SUM(H220:I220)-J220,0),"")</f>
        <v>12</v>
      </c>
      <c r="L220" s="58">
        <f>O208</f>
        <v>216</v>
      </c>
      <c r="M220" s="59"/>
      <c r="N220" s="60">
        <f t="shared" ref="N220:N239" si="79">IFERROR(IF(A220&lt;&gt;"",ROUND(F220*$N$9/100,0),""),)</f>
        <v>9</v>
      </c>
      <c r="O220" s="61">
        <f>IF(L220&lt;&gt;"",SUM(L220:M220)-N220,"")</f>
        <v>207</v>
      </c>
      <c r="P220" s="62">
        <f t="shared" ref="P220:P224" si="80">IF(A220&lt;&gt;"",A220,"")</f>
        <v>43437</v>
      </c>
    </row>
    <row r="221" spans="1:16" x14ac:dyDescent="0.25">
      <c r="A221" s="52">
        <v>43438</v>
      </c>
      <c r="B221" s="63">
        <f>IF(A221&lt;&gt;"",B220+1,"")</f>
        <v>137</v>
      </c>
      <c r="C221" s="64">
        <f t="shared" ref="C221:C239" si="81">IF(A221&lt;&gt;"",D220,"")</f>
        <v>88939</v>
      </c>
      <c r="D221" s="65">
        <v>89014</v>
      </c>
      <c r="E221" s="56">
        <v>14</v>
      </c>
      <c r="F221" s="97">
        <f t="shared" ref="F221:F239" si="82">D221-C221-E221</f>
        <v>61</v>
      </c>
      <c r="G221" s="57">
        <f t="shared" ref="G221:G239" si="83">IF(A221&lt;&gt;"",IF(SUM(E221:F221)=D221-C221,D221-C221,"Проверь"),"")</f>
        <v>75</v>
      </c>
      <c r="H221" s="66">
        <f t="shared" ref="H221:H239" si="84">IF(A221&lt;&gt;"",K220,"")</f>
        <v>12</v>
      </c>
      <c r="I221" s="59"/>
      <c r="J221" s="60">
        <v>5</v>
      </c>
      <c r="K221" s="61">
        <v>7</v>
      </c>
      <c r="L221" s="66">
        <f t="shared" ref="L221:L239" si="85">IF(H221&lt;&gt;"",O220,"")</f>
        <v>207</v>
      </c>
      <c r="M221" s="59">
        <v>48</v>
      </c>
      <c r="N221" s="60">
        <f t="shared" si="79"/>
        <v>11</v>
      </c>
      <c r="O221" s="61">
        <f t="shared" ref="O221:O239" si="86">IF(L221&lt;&gt;"",SUM(L221:M221)-N221,"")</f>
        <v>244</v>
      </c>
      <c r="P221" s="62">
        <f t="shared" si="80"/>
        <v>43438</v>
      </c>
    </row>
    <row r="222" spans="1:16" x14ac:dyDescent="0.25">
      <c r="A222" s="52">
        <v>43439</v>
      </c>
      <c r="B222" s="63">
        <f t="shared" ref="B222:B239" si="87">IF(A222&lt;&gt;"",B221+1,"")</f>
        <v>138</v>
      </c>
      <c r="C222" s="64">
        <f t="shared" si="81"/>
        <v>89014</v>
      </c>
      <c r="D222" s="65">
        <v>89098</v>
      </c>
      <c r="E222" s="56">
        <v>14</v>
      </c>
      <c r="F222" s="97">
        <f t="shared" si="82"/>
        <v>70</v>
      </c>
      <c r="G222" s="57">
        <f t="shared" si="83"/>
        <v>84</v>
      </c>
      <c r="H222" s="66">
        <f t="shared" si="84"/>
        <v>7</v>
      </c>
      <c r="I222" s="59"/>
      <c r="J222" s="60">
        <f t="shared" si="77"/>
        <v>2</v>
      </c>
      <c r="K222" s="61">
        <f t="shared" si="78"/>
        <v>5</v>
      </c>
      <c r="L222" s="66">
        <f t="shared" si="85"/>
        <v>244</v>
      </c>
      <c r="M222" s="59"/>
      <c r="N222" s="60">
        <f t="shared" si="79"/>
        <v>13</v>
      </c>
      <c r="O222" s="61">
        <f t="shared" si="86"/>
        <v>231</v>
      </c>
      <c r="P222" s="62">
        <f t="shared" si="80"/>
        <v>43439</v>
      </c>
    </row>
    <row r="223" spans="1:16" x14ac:dyDescent="0.25">
      <c r="A223" s="52">
        <v>43440</v>
      </c>
      <c r="B223" s="63">
        <f t="shared" si="87"/>
        <v>139</v>
      </c>
      <c r="C223" s="64">
        <f t="shared" si="81"/>
        <v>89098</v>
      </c>
      <c r="D223" s="65">
        <v>89158</v>
      </c>
      <c r="E223" s="56">
        <v>14</v>
      </c>
      <c r="F223" s="97">
        <f t="shared" si="82"/>
        <v>46</v>
      </c>
      <c r="G223" s="57">
        <f t="shared" si="83"/>
        <v>60</v>
      </c>
      <c r="H223" s="66">
        <f t="shared" si="84"/>
        <v>5</v>
      </c>
      <c r="I223" s="68"/>
      <c r="J223" s="60">
        <v>2</v>
      </c>
      <c r="K223" s="61">
        <f t="shared" si="78"/>
        <v>3</v>
      </c>
      <c r="L223" s="66">
        <f t="shared" si="85"/>
        <v>231</v>
      </c>
      <c r="M223" s="68"/>
      <c r="N223" s="60">
        <f t="shared" si="79"/>
        <v>8</v>
      </c>
      <c r="O223" s="61">
        <f t="shared" si="86"/>
        <v>223</v>
      </c>
      <c r="P223" s="62">
        <f t="shared" si="80"/>
        <v>43440</v>
      </c>
    </row>
    <row r="224" spans="1:16" x14ac:dyDescent="0.25">
      <c r="A224" s="52">
        <v>43441</v>
      </c>
      <c r="B224" s="63">
        <f t="shared" si="87"/>
        <v>140</v>
      </c>
      <c r="C224" s="64">
        <f t="shared" si="81"/>
        <v>89158</v>
      </c>
      <c r="D224" s="65">
        <v>89230</v>
      </c>
      <c r="E224" s="56">
        <v>14</v>
      </c>
      <c r="F224" s="97">
        <f t="shared" si="82"/>
        <v>58</v>
      </c>
      <c r="G224" s="57">
        <f t="shared" si="83"/>
        <v>72</v>
      </c>
      <c r="H224" s="66">
        <f t="shared" si="84"/>
        <v>3</v>
      </c>
      <c r="I224" s="68">
        <v>20</v>
      </c>
      <c r="J224" s="60">
        <f t="shared" ref="J224:J225" si="88">IFERROR(IF(A224&lt;&gt;"",ROUND(E224*$J$9/100,0),""),)</f>
        <v>2</v>
      </c>
      <c r="K224" s="61">
        <f t="shared" si="78"/>
        <v>21</v>
      </c>
      <c r="L224" s="66">
        <f t="shared" si="85"/>
        <v>223</v>
      </c>
      <c r="M224" s="68"/>
      <c r="N224" s="60">
        <f t="shared" si="79"/>
        <v>10</v>
      </c>
      <c r="O224" s="61">
        <f t="shared" si="86"/>
        <v>213</v>
      </c>
      <c r="P224" s="62">
        <f t="shared" si="80"/>
        <v>43441</v>
      </c>
    </row>
    <row r="225" spans="1:16" x14ac:dyDescent="0.25">
      <c r="A225" s="52">
        <v>43444</v>
      </c>
      <c r="B225" s="63">
        <f t="shared" si="87"/>
        <v>141</v>
      </c>
      <c r="C225" s="64">
        <f t="shared" si="81"/>
        <v>89230</v>
      </c>
      <c r="D225" s="65">
        <v>89300</v>
      </c>
      <c r="E225" s="56">
        <v>14</v>
      </c>
      <c r="F225" s="97">
        <f t="shared" si="82"/>
        <v>56</v>
      </c>
      <c r="G225" s="57">
        <f t="shared" si="83"/>
        <v>70</v>
      </c>
      <c r="H225" s="66">
        <f t="shared" si="84"/>
        <v>21</v>
      </c>
      <c r="I225" s="68"/>
      <c r="J225" s="60">
        <f t="shared" si="88"/>
        <v>2</v>
      </c>
      <c r="K225" s="61">
        <f t="shared" si="78"/>
        <v>19</v>
      </c>
      <c r="L225" s="66">
        <f t="shared" si="85"/>
        <v>213</v>
      </c>
      <c r="M225" s="68">
        <v>53</v>
      </c>
      <c r="N225" s="60">
        <f t="shared" si="79"/>
        <v>10</v>
      </c>
      <c r="O225" s="61">
        <f t="shared" si="86"/>
        <v>256</v>
      </c>
      <c r="P225" s="62"/>
    </row>
    <row r="226" spans="1:16" x14ac:dyDescent="0.25">
      <c r="A226" s="52">
        <v>43445</v>
      </c>
      <c r="B226" s="63">
        <f t="shared" si="87"/>
        <v>142</v>
      </c>
      <c r="C226" s="64">
        <f t="shared" si="81"/>
        <v>89300</v>
      </c>
      <c r="D226" s="65">
        <v>89362</v>
      </c>
      <c r="E226" s="56">
        <v>14</v>
      </c>
      <c r="F226" s="97">
        <f t="shared" si="82"/>
        <v>48</v>
      </c>
      <c r="G226" s="57">
        <f t="shared" si="83"/>
        <v>62</v>
      </c>
      <c r="H226" s="66">
        <f t="shared" si="84"/>
        <v>19</v>
      </c>
      <c r="I226" s="68"/>
      <c r="J226" s="60">
        <v>2</v>
      </c>
      <c r="K226" s="61">
        <f t="shared" si="78"/>
        <v>17</v>
      </c>
      <c r="L226" s="66">
        <f t="shared" si="85"/>
        <v>256</v>
      </c>
      <c r="M226" s="68"/>
      <c r="N226" s="60">
        <f t="shared" si="79"/>
        <v>9</v>
      </c>
      <c r="O226" s="61">
        <f t="shared" si="86"/>
        <v>247</v>
      </c>
      <c r="P226" s="62">
        <f t="shared" ref="P226:P242" si="89">IF(A226&lt;&gt;"",A226,"")</f>
        <v>43445</v>
      </c>
    </row>
    <row r="227" spans="1:16" x14ac:dyDescent="0.25">
      <c r="A227" s="52">
        <v>43446</v>
      </c>
      <c r="B227" s="63">
        <f t="shared" si="87"/>
        <v>143</v>
      </c>
      <c r="C227" s="64">
        <f t="shared" si="81"/>
        <v>89362</v>
      </c>
      <c r="D227" s="65">
        <v>89415</v>
      </c>
      <c r="E227" s="56">
        <v>14</v>
      </c>
      <c r="F227" s="97">
        <f t="shared" si="82"/>
        <v>39</v>
      </c>
      <c r="G227" s="57">
        <f t="shared" si="83"/>
        <v>53</v>
      </c>
      <c r="H227" s="66">
        <f t="shared" si="84"/>
        <v>17</v>
      </c>
      <c r="I227" s="68"/>
      <c r="J227" s="60">
        <f t="shared" ref="J227:J239" si="90">IFERROR(IF(A227&lt;&gt;"",ROUND(E227*$J$9/100,0),""),)</f>
        <v>2</v>
      </c>
      <c r="K227" s="61">
        <f t="shared" si="78"/>
        <v>15</v>
      </c>
      <c r="L227" s="66">
        <f t="shared" si="85"/>
        <v>247</v>
      </c>
      <c r="M227" s="68"/>
      <c r="N227" s="60">
        <f t="shared" si="79"/>
        <v>7</v>
      </c>
      <c r="O227" s="61">
        <f t="shared" si="86"/>
        <v>240</v>
      </c>
      <c r="P227" s="62">
        <f t="shared" si="89"/>
        <v>43446</v>
      </c>
    </row>
    <row r="228" spans="1:16" x14ac:dyDescent="0.25">
      <c r="A228" s="119">
        <v>43447</v>
      </c>
      <c r="B228" s="120">
        <f t="shared" si="87"/>
        <v>144</v>
      </c>
      <c r="C228" s="121">
        <f t="shared" si="81"/>
        <v>89415</v>
      </c>
      <c r="D228" s="122"/>
      <c r="E228" s="123"/>
      <c r="F228" s="124">
        <f t="shared" si="82"/>
        <v>-89415</v>
      </c>
      <c r="G228" s="125">
        <f t="shared" si="83"/>
        <v>-89415</v>
      </c>
      <c r="H228" s="126">
        <f t="shared" si="84"/>
        <v>15</v>
      </c>
      <c r="I228" s="127"/>
      <c r="J228" s="128">
        <f t="shared" si="90"/>
        <v>0</v>
      </c>
      <c r="K228" s="129">
        <f t="shared" si="78"/>
        <v>15</v>
      </c>
      <c r="L228" s="126">
        <f t="shared" si="85"/>
        <v>240</v>
      </c>
      <c r="M228" s="127"/>
      <c r="N228" s="128">
        <f t="shared" si="79"/>
        <v>-16095</v>
      </c>
      <c r="O228" s="129">
        <f t="shared" si="86"/>
        <v>16335</v>
      </c>
      <c r="P228" s="62">
        <f t="shared" si="89"/>
        <v>43447</v>
      </c>
    </row>
    <row r="229" spans="1:16" x14ac:dyDescent="0.25">
      <c r="A229" s="119">
        <v>43448</v>
      </c>
      <c r="B229" s="120">
        <f t="shared" si="87"/>
        <v>145</v>
      </c>
      <c r="C229" s="121">
        <f t="shared" si="81"/>
        <v>0</v>
      </c>
      <c r="D229" s="122"/>
      <c r="E229" s="123"/>
      <c r="F229" s="124">
        <f t="shared" si="82"/>
        <v>0</v>
      </c>
      <c r="G229" s="125">
        <f t="shared" si="83"/>
        <v>0</v>
      </c>
      <c r="H229" s="126">
        <f t="shared" si="84"/>
        <v>15</v>
      </c>
      <c r="I229" s="127"/>
      <c r="J229" s="128">
        <f t="shared" si="90"/>
        <v>0</v>
      </c>
      <c r="K229" s="129">
        <f t="shared" si="78"/>
        <v>15</v>
      </c>
      <c r="L229" s="126">
        <f t="shared" si="85"/>
        <v>16335</v>
      </c>
      <c r="M229" s="127"/>
      <c r="N229" s="128">
        <f t="shared" si="79"/>
        <v>0</v>
      </c>
      <c r="O229" s="129">
        <f t="shared" si="86"/>
        <v>16335</v>
      </c>
      <c r="P229" s="62">
        <f t="shared" si="89"/>
        <v>43448</v>
      </c>
    </row>
    <row r="230" spans="1:16" x14ac:dyDescent="0.25">
      <c r="A230" s="119">
        <v>43451</v>
      </c>
      <c r="B230" s="120">
        <f t="shared" si="87"/>
        <v>146</v>
      </c>
      <c r="C230" s="121">
        <f t="shared" si="81"/>
        <v>0</v>
      </c>
      <c r="D230" s="122"/>
      <c r="E230" s="123"/>
      <c r="F230" s="124">
        <f t="shared" si="82"/>
        <v>0</v>
      </c>
      <c r="G230" s="125">
        <f t="shared" si="83"/>
        <v>0</v>
      </c>
      <c r="H230" s="126">
        <f t="shared" si="84"/>
        <v>15</v>
      </c>
      <c r="I230" s="127"/>
      <c r="J230" s="128">
        <f t="shared" si="90"/>
        <v>0</v>
      </c>
      <c r="K230" s="129">
        <f t="shared" si="78"/>
        <v>15</v>
      </c>
      <c r="L230" s="126">
        <f t="shared" si="85"/>
        <v>16335</v>
      </c>
      <c r="M230" s="127"/>
      <c r="N230" s="128">
        <f t="shared" si="79"/>
        <v>0</v>
      </c>
      <c r="O230" s="129">
        <f t="shared" si="86"/>
        <v>16335</v>
      </c>
      <c r="P230" s="62">
        <f t="shared" si="89"/>
        <v>43451</v>
      </c>
    </row>
    <row r="231" spans="1:16" x14ac:dyDescent="0.25">
      <c r="A231" s="119">
        <v>43452</v>
      </c>
      <c r="B231" s="120">
        <f t="shared" si="87"/>
        <v>147</v>
      </c>
      <c r="C231" s="121">
        <f t="shared" si="81"/>
        <v>0</v>
      </c>
      <c r="D231" s="122"/>
      <c r="E231" s="123"/>
      <c r="F231" s="124">
        <f t="shared" si="82"/>
        <v>0</v>
      </c>
      <c r="G231" s="125">
        <f t="shared" si="83"/>
        <v>0</v>
      </c>
      <c r="H231" s="126">
        <f t="shared" si="84"/>
        <v>15</v>
      </c>
      <c r="I231" s="127"/>
      <c r="J231" s="128">
        <f t="shared" si="90"/>
        <v>0</v>
      </c>
      <c r="K231" s="129">
        <f t="shared" si="78"/>
        <v>15</v>
      </c>
      <c r="L231" s="126">
        <f t="shared" si="85"/>
        <v>16335</v>
      </c>
      <c r="M231" s="127"/>
      <c r="N231" s="128">
        <f t="shared" si="79"/>
        <v>0</v>
      </c>
      <c r="O231" s="129">
        <f t="shared" si="86"/>
        <v>16335</v>
      </c>
      <c r="P231" s="62">
        <f t="shared" si="89"/>
        <v>43452</v>
      </c>
    </row>
    <row r="232" spans="1:16" x14ac:dyDescent="0.25">
      <c r="A232" s="119">
        <v>43453</v>
      </c>
      <c r="B232" s="120">
        <f t="shared" si="87"/>
        <v>148</v>
      </c>
      <c r="C232" s="121">
        <f t="shared" si="81"/>
        <v>0</v>
      </c>
      <c r="D232" s="122"/>
      <c r="E232" s="123"/>
      <c r="F232" s="124">
        <f t="shared" si="82"/>
        <v>0</v>
      </c>
      <c r="G232" s="125">
        <f t="shared" si="83"/>
        <v>0</v>
      </c>
      <c r="H232" s="126">
        <f t="shared" si="84"/>
        <v>15</v>
      </c>
      <c r="I232" s="127"/>
      <c r="J232" s="128">
        <f t="shared" si="90"/>
        <v>0</v>
      </c>
      <c r="K232" s="129">
        <f t="shared" si="78"/>
        <v>15</v>
      </c>
      <c r="L232" s="126">
        <f t="shared" si="85"/>
        <v>16335</v>
      </c>
      <c r="M232" s="127"/>
      <c r="N232" s="128">
        <f t="shared" si="79"/>
        <v>0</v>
      </c>
      <c r="O232" s="129">
        <f t="shared" si="86"/>
        <v>16335</v>
      </c>
      <c r="P232" s="62">
        <f t="shared" si="89"/>
        <v>43453</v>
      </c>
    </row>
    <row r="233" spans="1:16" x14ac:dyDescent="0.25">
      <c r="A233" s="119">
        <v>43454</v>
      </c>
      <c r="B233" s="120">
        <f t="shared" si="87"/>
        <v>149</v>
      </c>
      <c r="C233" s="121">
        <f t="shared" si="81"/>
        <v>0</v>
      </c>
      <c r="D233" s="122"/>
      <c r="E233" s="123"/>
      <c r="F233" s="124">
        <f t="shared" si="82"/>
        <v>0</v>
      </c>
      <c r="G233" s="125">
        <f t="shared" si="83"/>
        <v>0</v>
      </c>
      <c r="H233" s="126">
        <f t="shared" si="84"/>
        <v>15</v>
      </c>
      <c r="I233" s="127"/>
      <c r="J233" s="128">
        <f t="shared" si="90"/>
        <v>0</v>
      </c>
      <c r="K233" s="129">
        <f t="shared" si="78"/>
        <v>15</v>
      </c>
      <c r="L233" s="126">
        <f t="shared" si="85"/>
        <v>16335</v>
      </c>
      <c r="M233" s="127"/>
      <c r="N233" s="128">
        <f t="shared" si="79"/>
        <v>0</v>
      </c>
      <c r="O233" s="129">
        <f t="shared" si="86"/>
        <v>16335</v>
      </c>
      <c r="P233" s="62">
        <f t="shared" si="89"/>
        <v>43454</v>
      </c>
    </row>
    <row r="234" spans="1:16" x14ac:dyDescent="0.25">
      <c r="A234" s="119">
        <v>43455</v>
      </c>
      <c r="B234" s="120">
        <f t="shared" si="87"/>
        <v>150</v>
      </c>
      <c r="C234" s="121">
        <f t="shared" si="81"/>
        <v>0</v>
      </c>
      <c r="D234" s="122"/>
      <c r="E234" s="123"/>
      <c r="F234" s="124">
        <f t="shared" si="82"/>
        <v>0</v>
      </c>
      <c r="G234" s="125">
        <f t="shared" si="83"/>
        <v>0</v>
      </c>
      <c r="H234" s="126">
        <f t="shared" si="84"/>
        <v>15</v>
      </c>
      <c r="I234" s="127"/>
      <c r="J234" s="128">
        <f t="shared" si="90"/>
        <v>0</v>
      </c>
      <c r="K234" s="129">
        <f t="shared" si="78"/>
        <v>15</v>
      </c>
      <c r="L234" s="126">
        <f t="shared" si="85"/>
        <v>16335</v>
      </c>
      <c r="M234" s="127"/>
      <c r="N234" s="128">
        <f t="shared" si="79"/>
        <v>0</v>
      </c>
      <c r="O234" s="129">
        <f t="shared" si="86"/>
        <v>16335</v>
      </c>
      <c r="P234" s="62">
        <f t="shared" si="89"/>
        <v>43455</v>
      </c>
    </row>
    <row r="235" spans="1:16" x14ac:dyDescent="0.25">
      <c r="A235" s="119">
        <v>43458</v>
      </c>
      <c r="B235" s="120">
        <f t="shared" si="87"/>
        <v>151</v>
      </c>
      <c r="C235" s="121">
        <f t="shared" si="81"/>
        <v>0</v>
      </c>
      <c r="D235" s="122"/>
      <c r="E235" s="123"/>
      <c r="F235" s="124">
        <f t="shared" si="82"/>
        <v>0</v>
      </c>
      <c r="G235" s="125">
        <f t="shared" si="83"/>
        <v>0</v>
      </c>
      <c r="H235" s="126">
        <f t="shared" si="84"/>
        <v>15</v>
      </c>
      <c r="I235" s="127"/>
      <c r="J235" s="128">
        <f t="shared" si="90"/>
        <v>0</v>
      </c>
      <c r="K235" s="129">
        <f t="shared" si="78"/>
        <v>15</v>
      </c>
      <c r="L235" s="126">
        <f t="shared" si="85"/>
        <v>16335</v>
      </c>
      <c r="M235" s="127"/>
      <c r="N235" s="128">
        <f t="shared" si="79"/>
        <v>0</v>
      </c>
      <c r="O235" s="129">
        <f t="shared" si="86"/>
        <v>16335</v>
      </c>
      <c r="P235" s="62">
        <f t="shared" si="89"/>
        <v>43458</v>
      </c>
    </row>
    <row r="236" spans="1:16" x14ac:dyDescent="0.25">
      <c r="A236" s="119">
        <v>43459</v>
      </c>
      <c r="B236" s="120">
        <f t="shared" si="87"/>
        <v>152</v>
      </c>
      <c r="C236" s="121">
        <f t="shared" si="81"/>
        <v>0</v>
      </c>
      <c r="D236" s="122"/>
      <c r="E236" s="123"/>
      <c r="F236" s="124">
        <f t="shared" si="82"/>
        <v>0</v>
      </c>
      <c r="G236" s="125">
        <f t="shared" si="83"/>
        <v>0</v>
      </c>
      <c r="H236" s="126">
        <f t="shared" si="84"/>
        <v>15</v>
      </c>
      <c r="I236" s="127"/>
      <c r="J236" s="128">
        <f t="shared" si="90"/>
        <v>0</v>
      </c>
      <c r="K236" s="129">
        <f t="shared" si="78"/>
        <v>15</v>
      </c>
      <c r="L236" s="126">
        <f t="shared" si="85"/>
        <v>16335</v>
      </c>
      <c r="M236" s="127"/>
      <c r="N236" s="128">
        <f t="shared" si="79"/>
        <v>0</v>
      </c>
      <c r="O236" s="129">
        <f t="shared" si="86"/>
        <v>16335</v>
      </c>
      <c r="P236" s="62">
        <f t="shared" si="89"/>
        <v>43459</v>
      </c>
    </row>
    <row r="237" spans="1:16" x14ac:dyDescent="0.25">
      <c r="A237" s="119">
        <v>43460</v>
      </c>
      <c r="B237" s="120">
        <f t="shared" si="87"/>
        <v>153</v>
      </c>
      <c r="C237" s="121">
        <f t="shared" si="81"/>
        <v>0</v>
      </c>
      <c r="D237" s="122"/>
      <c r="E237" s="123"/>
      <c r="F237" s="124">
        <f t="shared" si="82"/>
        <v>0</v>
      </c>
      <c r="G237" s="125">
        <f t="shared" si="83"/>
        <v>0</v>
      </c>
      <c r="H237" s="126">
        <f t="shared" si="84"/>
        <v>15</v>
      </c>
      <c r="I237" s="127"/>
      <c r="J237" s="128">
        <f t="shared" si="90"/>
        <v>0</v>
      </c>
      <c r="K237" s="129">
        <f t="shared" si="78"/>
        <v>15</v>
      </c>
      <c r="L237" s="126">
        <f t="shared" si="85"/>
        <v>16335</v>
      </c>
      <c r="M237" s="127"/>
      <c r="N237" s="128">
        <f t="shared" si="79"/>
        <v>0</v>
      </c>
      <c r="O237" s="129">
        <f t="shared" si="86"/>
        <v>16335</v>
      </c>
      <c r="P237" s="62">
        <f t="shared" si="89"/>
        <v>43460</v>
      </c>
    </row>
    <row r="238" spans="1:16" x14ac:dyDescent="0.25">
      <c r="A238" s="119">
        <v>43461</v>
      </c>
      <c r="B238" s="120">
        <f t="shared" si="87"/>
        <v>154</v>
      </c>
      <c r="C238" s="121">
        <f t="shared" si="81"/>
        <v>0</v>
      </c>
      <c r="D238" s="122"/>
      <c r="E238" s="123"/>
      <c r="F238" s="124">
        <f t="shared" si="82"/>
        <v>0</v>
      </c>
      <c r="G238" s="125">
        <f t="shared" si="83"/>
        <v>0</v>
      </c>
      <c r="H238" s="126">
        <f t="shared" si="84"/>
        <v>15</v>
      </c>
      <c r="I238" s="127"/>
      <c r="J238" s="128">
        <f t="shared" si="90"/>
        <v>0</v>
      </c>
      <c r="K238" s="129">
        <f t="shared" si="78"/>
        <v>15</v>
      </c>
      <c r="L238" s="126">
        <f t="shared" si="85"/>
        <v>16335</v>
      </c>
      <c r="M238" s="127"/>
      <c r="N238" s="128">
        <f t="shared" si="79"/>
        <v>0</v>
      </c>
      <c r="O238" s="129">
        <f t="shared" si="86"/>
        <v>16335</v>
      </c>
      <c r="P238" s="62">
        <f t="shared" si="89"/>
        <v>43461</v>
      </c>
    </row>
    <row r="239" spans="1:16" x14ac:dyDescent="0.25">
      <c r="A239" s="119">
        <v>43462</v>
      </c>
      <c r="B239" s="120">
        <f t="shared" si="87"/>
        <v>155</v>
      </c>
      <c r="C239" s="121">
        <f t="shared" si="81"/>
        <v>0</v>
      </c>
      <c r="D239" s="122"/>
      <c r="E239" s="123"/>
      <c r="F239" s="124">
        <f t="shared" si="82"/>
        <v>0</v>
      </c>
      <c r="G239" s="125">
        <f t="shared" si="83"/>
        <v>0</v>
      </c>
      <c r="H239" s="126">
        <f t="shared" si="84"/>
        <v>15</v>
      </c>
      <c r="I239" s="127"/>
      <c r="J239" s="128">
        <f t="shared" si="90"/>
        <v>0</v>
      </c>
      <c r="K239" s="129">
        <f t="shared" si="78"/>
        <v>15</v>
      </c>
      <c r="L239" s="126">
        <f t="shared" si="85"/>
        <v>16335</v>
      </c>
      <c r="M239" s="127"/>
      <c r="N239" s="128">
        <f t="shared" si="79"/>
        <v>0</v>
      </c>
      <c r="O239" s="129">
        <f t="shared" si="86"/>
        <v>16335</v>
      </c>
      <c r="P239" s="62">
        <f t="shared" si="89"/>
        <v>43462</v>
      </c>
    </row>
    <row r="240" spans="1:16" x14ac:dyDescent="0.25">
      <c r="A240" s="119">
        <v>43463</v>
      </c>
      <c r="B240" s="120"/>
      <c r="C240" s="121"/>
      <c r="D240" s="122"/>
      <c r="E240" s="130"/>
      <c r="F240" s="124"/>
      <c r="G240" s="125"/>
      <c r="H240" s="126"/>
      <c r="I240" s="127"/>
      <c r="J240" s="128"/>
      <c r="K240" s="129"/>
      <c r="L240" s="126"/>
      <c r="M240" s="127"/>
      <c r="N240" s="128"/>
      <c r="O240" s="129"/>
      <c r="P240" s="62">
        <f t="shared" si="89"/>
        <v>43463</v>
      </c>
    </row>
    <row r="241" spans="1:16" x14ac:dyDescent="0.25">
      <c r="A241" s="119"/>
      <c r="B241" s="120"/>
      <c r="C241" s="121"/>
      <c r="D241" s="131"/>
      <c r="E241" s="132"/>
      <c r="F241" s="133"/>
      <c r="G241" s="134"/>
      <c r="H241" s="126"/>
      <c r="I241" s="135"/>
      <c r="J241" s="136"/>
      <c r="K241" s="137"/>
      <c r="L241" s="126"/>
      <c r="M241" s="135"/>
      <c r="N241" s="128"/>
      <c r="O241" s="129"/>
      <c r="P241" s="62" t="str">
        <f t="shared" si="89"/>
        <v/>
      </c>
    </row>
    <row r="242" spans="1:16" x14ac:dyDescent="0.25">
      <c r="A242" s="52"/>
      <c r="B242" s="63"/>
      <c r="C242" s="64"/>
      <c r="D242" s="114"/>
      <c r="E242" s="115"/>
      <c r="F242" s="114"/>
      <c r="G242" s="116"/>
      <c r="H242" s="66"/>
      <c r="I242" s="117"/>
      <c r="J242" s="118"/>
      <c r="K242" s="118"/>
      <c r="L242" s="66"/>
      <c r="M242" s="117"/>
      <c r="N242" s="60"/>
      <c r="O242" s="61"/>
      <c r="P242" s="62" t="str">
        <f t="shared" si="89"/>
        <v/>
      </c>
    </row>
    <row r="243" spans="1:16" x14ac:dyDescent="0.25">
      <c r="A243" s="52"/>
      <c r="B243" s="63"/>
      <c r="C243" s="64"/>
      <c r="D243" s="114"/>
      <c r="E243" s="115"/>
      <c r="F243" s="114"/>
      <c r="G243" s="116"/>
      <c r="H243" s="66"/>
      <c r="I243" s="117"/>
      <c r="J243" s="118"/>
      <c r="K243" s="118"/>
      <c r="L243" s="66"/>
      <c r="M243" s="117"/>
      <c r="N243" s="60"/>
      <c r="O243" s="61"/>
      <c r="P243" s="62"/>
    </row>
    <row r="244" spans="1:16" ht="15.75" thickBot="1" x14ac:dyDescent="0.3">
      <c r="A244" s="98"/>
      <c r="B244" s="63"/>
      <c r="C244" s="64"/>
      <c r="D244" s="114"/>
      <c r="E244" s="115"/>
      <c r="F244" s="114"/>
      <c r="G244" s="116"/>
      <c r="H244" s="66"/>
      <c r="I244" s="117"/>
      <c r="J244" s="118"/>
      <c r="K244" s="118"/>
      <c r="L244" s="66"/>
      <c r="M244" s="117"/>
      <c r="N244" s="60"/>
      <c r="O244" s="61"/>
      <c r="P244" s="62"/>
    </row>
    <row r="245" spans="1:16" ht="15.75" x14ac:dyDescent="0.25">
      <c r="A245" s="80">
        <f>IF(COUNT(A220:A242),COUNT(A220:A242),"")</f>
        <v>21</v>
      </c>
      <c r="B245" s="81" t="s">
        <v>47</v>
      </c>
      <c r="C245" s="106">
        <f>IF(A220&lt;&gt;"",C220,"")</f>
        <v>88875</v>
      </c>
      <c r="D245" s="83">
        <f>LOOKUP(9E+307,D220:D242)</f>
        <v>89415</v>
      </c>
      <c r="E245" s="107">
        <f>IF(SUM(E220:E242),SUM(E220:E242),"")</f>
        <v>112</v>
      </c>
      <c r="F245" s="108">
        <f>IF(SUM(F220:F242),SUM(F220:F242),"")</f>
        <v>-88987</v>
      </c>
      <c r="G245" s="109" t="str">
        <f>IF(SUM(E245:F245)=SUM(G220:G242),IF(SUM(G220:G241)&gt;0,SUM(G220:G242),""),"Проверь")</f>
        <v/>
      </c>
      <c r="H245" s="110">
        <f>IF(H220&lt;&gt;"",H220,"")</f>
        <v>14</v>
      </c>
      <c r="I245" s="111">
        <f>IF(SUM(I220:I242),SUM(I220:I242),"")</f>
        <v>20</v>
      </c>
      <c r="J245" s="111">
        <f>IF(SUM(J220:J242),SUM(J220:J242),"")</f>
        <v>19</v>
      </c>
      <c r="K245" s="112">
        <f>K239</f>
        <v>15</v>
      </c>
      <c r="L245" s="110">
        <f>IF(L220&lt;&gt;"",L220,"")</f>
        <v>216</v>
      </c>
      <c r="M245" s="111">
        <f>IF(SUM(M220:M242),SUM(M220:M242),"")</f>
        <v>101</v>
      </c>
      <c r="N245" s="111">
        <f>IF(SUM(N220:N242),SUM(N220:N242),"")</f>
        <v>-16018</v>
      </c>
      <c r="O245" s="113">
        <f>O239</f>
        <v>16335</v>
      </c>
      <c r="P245" s="5"/>
    </row>
  </sheetData>
  <mergeCells count="7">
    <mergeCell ref="A175:O175"/>
    <mergeCell ref="A212:O212"/>
    <mergeCell ref="A2:O2"/>
    <mergeCell ref="A35:O35"/>
    <mergeCell ref="A68:O68"/>
    <mergeCell ref="A102:O102"/>
    <mergeCell ref="A137:O137"/>
  </mergeCells>
  <conditionalFormatting sqref="K32">
    <cfRule type="cellIs" dxfId="132" priority="133" operator="lessThan">
      <formula>(H32+I32-J32 )</formula>
    </cfRule>
    <cfRule type="cellIs" dxfId="131" priority="134" operator="greaterThan">
      <formula>(H32+I32-J32 )</formula>
    </cfRule>
  </conditionalFormatting>
  <conditionalFormatting sqref="K32">
    <cfRule type="cellIs" dxfId="130" priority="131" operator="lessThan">
      <formula>(H32+I32-J32 )</formula>
    </cfRule>
    <cfRule type="cellIs" dxfId="129" priority="132" operator="greaterThan">
      <formula>(H32+I32-J32 )</formula>
    </cfRule>
  </conditionalFormatting>
  <conditionalFormatting sqref="O32">
    <cfRule type="cellIs" dxfId="128" priority="129" operator="lessThan">
      <formula>(L32+M32-N32 )</formula>
    </cfRule>
    <cfRule type="cellIs" dxfId="127" priority="130" operator="greaterThan">
      <formula>(L32+M32-N32 )</formula>
    </cfRule>
  </conditionalFormatting>
  <conditionalFormatting sqref="O32">
    <cfRule type="cellIs" dxfId="126" priority="127" operator="lessThan">
      <formula>(L32+M32-N32 )</formula>
    </cfRule>
    <cfRule type="cellIs" dxfId="125" priority="128" operator="greaterThan">
      <formula>(L32+M32-N32 )</formula>
    </cfRule>
  </conditionalFormatting>
  <conditionalFormatting sqref="K32">
    <cfRule type="cellIs" dxfId="124" priority="125" operator="lessThan">
      <formula>(H32+I32-J32 )</formula>
    </cfRule>
    <cfRule type="cellIs" dxfId="123" priority="126" operator="greaterThan">
      <formula>(H32+I32-J32 )</formula>
    </cfRule>
  </conditionalFormatting>
  <conditionalFormatting sqref="K32">
    <cfRule type="cellIs" dxfId="122" priority="123" operator="lessThan">
      <formula>(H32+I32-J32 )</formula>
    </cfRule>
    <cfRule type="cellIs" dxfId="121" priority="124" operator="greaterThan">
      <formula>(H32+I32-J32 )</formula>
    </cfRule>
  </conditionalFormatting>
  <conditionalFormatting sqref="O32">
    <cfRule type="cellIs" dxfId="120" priority="121" operator="lessThan">
      <formula>(L32+M32-N32 )</formula>
    </cfRule>
    <cfRule type="cellIs" dxfId="119" priority="122" operator="greaterThan">
      <formula>(L32+M32-N32 )</formula>
    </cfRule>
  </conditionalFormatting>
  <conditionalFormatting sqref="O32">
    <cfRule type="cellIs" dxfId="118" priority="119" operator="lessThan">
      <formula>(L32+M32-N32 )</formula>
    </cfRule>
    <cfRule type="cellIs" dxfId="117" priority="120" operator="greaterThan">
      <formula>(L32+M32-N32 )</formula>
    </cfRule>
  </conditionalFormatting>
  <conditionalFormatting sqref="O10:O31 K10:K31">
    <cfRule type="expression" dxfId="116" priority="118">
      <formula>K10&lt;0</formula>
    </cfRule>
  </conditionalFormatting>
  <conditionalFormatting sqref="K10:K31">
    <cfRule type="expression" dxfId="115" priority="117">
      <formula>SUM(H10:I10)-J10&lt;0</formula>
    </cfRule>
  </conditionalFormatting>
  <conditionalFormatting sqref="G10:G31">
    <cfRule type="expression" dxfId="114" priority="135">
      <formula>IF(B10&lt;&gt;"",G10&lt;&gt;D10-C10,"")</formula>
    </cfRule>
  </conditionalFormatting>
  <conditionalFormatting sqref="K65">
    <cfRule type="cellIs" dxfId="113" priority="112" operator="lessThan">
      <formula>(H65+I65-J65 )</formula>
    </cfRule>
    <cfRule type="cellIs" dxfId="112" priority="113" operator="greaterThan">
      <formula>(H65+I65-J65 )</formula>
    </cfRule>
  </conditionalFormatting>
  <conditionalFormatting sqref="K65">
    <cfRule type="cellIs" dxfId="111" priority="110" operator="lessThan">
      <formula>(H65+I65-J65 )</formula>
    </cfRule>
    <cfRule type="cellIs" dxfId="110" priority="111" operator="greaterThan">
      <formula>(H65+I65-J65 )</formula>
    </cfRule>
  </conditionalFormatting>
  <conditionalFormatting sqref="O65">
    <cfRule type="cellIs" dxfId="109" priority="108" operator="lessThan">
      <formula>(L65+M65-N65 )</formula>
    </cfRule>
    <cfRule type="cellIs" dxfId="108" priority="109" operator="greaterThan">
      <formula>(L65+M65-N65 )</formula>
    </cfRule>
  </conditionalFormatting>
  <conditionalFormatting sqref="O65">
    <cfRule type="cellIs" dxfId="107" priority="106" operator="lessThan">
      <formula>(L65+M65-N65 )</formula>
    </cfRule>
    <cfRule type="cellIs" dxfId="106" priority="107" operator="greaterThan">
      <formula>(L65+M65-N65 )</formula>
    </cfRule>
  </conditionalFormatting>
  <conditionalFormatting sqref="K65">
    <cfRule type="cellIs" dxfId="105" priority="104" operator="lessThan">
      <formula>(H65+I65-J65 )</formula>
    </cfRule>
    <cfRule type="cellIs" dxfId="104" priority="105" operator="greaterThan">
      <formula>(H65+I65-J65 )</formula>
    </cfRule>
  </conditionalFormatting>
  <conditionalFormatting sqref="K65">
    <cfRule type="cellIs" dxfId="103" priority="102" operator="lessThan">
      <formula>(H65+I65-J65 )</formula>
    </cfRule>
    <cfRule type="cellIs" dxfId="102" priority="103" operator="greaterThan">
      <formula>(H65+I65-J65 )</formula>
    </cfRule>
  </conditionalFormatting>
  <conditionalFormatting sqref="O65">
    <cfRule type="cellIs" dxfId="101" priority="100" operator="lessThan">
      <formula>(L65+M65-N65 )</formula>
    </cfRule>
    <cfRule type="cellIs" dxfId="100" priority="101" operator="greaterThan">
      <formula>(L65+M65-N65 )</formula>
    </cfRule>
  </conditionalFormatting>
  <conditionalFormatting sqref="O65">
    <cfRule type="cellIs" dxfId="99" priority="98" operator="lessThan">
      <formula>(L65+M65-N65 )</formula>
    </cfRule>
    <cfRule type="cellIs" dxfId="98" priority="99" operator="greaterThan">
      <formula>(L65+M65-N65 )</formula>
    </cfRule>
  </conditionalFormatting>
  <conditionalFormatting sqref="O43:O64 K43:K64">
    <cfRule type="expression" dxfId="97" priority="97">
      <formula>K43&lt;0</formula>
    </cfRule>
  </conditionalFormatting>
  <conditionalFormatting sqref="K43:K64">
    <cfRule type="expression" dxfId="96" priority="96">
      <formula>SUM(H43:I43)-J43&lt;0</formula>
    </cfRule>
  </conditionalFormatting>
  <conditionalFormatting sqref="G43:G64">
    <cfRule type="expression" dxfId="95" priority="114">
      <formula>IF(B43&lt;&gt;"",G43&lt;&gt;D43-C43,"")</formula>
    </cfRule>
  </conditionalFormatting>
  <conditionalFormatting sqref="K98">
    <cfRule type="cellIs" dxfId="94" priority="93" operator="lessThan">
      <formula>(H98+I98-J98 )</formula>
    </cfRule>
    <cfRule type="cellIs" dxfId="93" priority="94" operator="greaterThan">
      <formula>(H98+I98-J98 )</formula>
    </cfRule>
  </conditionalFormatting>
  <conditionalFormatting sqref="K98">
    <cfRule type="cellIs" dxfId="92" priority="91" operator="lessThan">
      <formula>(H98+I98-J98 )</formula>
    </cfRule>
    <cfRule type="cellIs" dxfId="91" priority="92" operator="greaterThan">
      <formula>(H98+I98-J98 )</formula>
    </cfRule>
  </conditionalFormatting>
  <conditionalFormatting sqref="O98">
    <cfRule type="cellIs" dxfId="90" priority="89" operator="lessThan">
      <formula>(L98+M98-N98 )</formula>
    </cfRule>
    <cfRule type="cellIs" dxfId="89" priority="90" operator="greaterThan">
      <formula>(L98+M98-N98 )</formula>
    </cfRule>
  </conditionalFormatting>
  <conditionalFormatting sqref="O98">
    <cfRule type="cellIs" dxfId="88" priority="87" operator="lessThan">
      <formula>(L98+M98-N98 )</formula>
    </cfRule>
    <cfRule type="cellIs" dxfId="87" priority="88" operator="greaterThan">
      <formula>(L98+M98-N98 )</formula>
    </cfRule>
  </conditionalFormatting>
  <conditionalFormatting sqref="K98">
    <cfRule type="cellIs" dxfId="86" priority="85" operator="lessThan">
      <formula>(H98+I98-J98 )</formula>
    </cfRule>
    <cfRule type="cellIs" dxfId="85" priority="86" operator="greaterThan">
      <formula>(H98+I98-J98 )</formula>
    </cfRule>
  </conditionalFormatting>
  <conditionalFormatting sqref="K98">
    <cfRule type="cellIs" dxfId="84" priority="83" operator="lessThan">
      <formula>(H98+I98-J98 )</formula>
    </cfRule>
    <cfRule type="cellIs" dxfId="83" priority="84" operator="greaterThan">
      <formula>(H98+I98-J98 )</formula>
    </cfRule>
  </conditionalFormatting>
  <conditionalFormatting sqref="O98">
    <cfRule type="cellIs" dxfId="82" priority="81" operator="lessThan">
      <formula>(L98+M98-N98 )</formula>
    </cfRule>
    <cfRule type="cellIs" dxfId="81" priority="82" operator="greaterThan">
      <formula>(L98+M98-N98 )</formula>
    </cfRule>
  </conditionalFormatting>
  <conditionalFormatting sqref="O98">
    <cfRule type="cellIs" dxfId="80" priority="79" operator="lessThan">
      <formula>(L98+M98-N98 )</formula>
    </cfRule>
    <cfRule type="cellIs" dxfId="79" priority="80" operator="greaterThan">
      <formula>(L98+M98-N98 )</formula>
    </cfRule>
  </conditionalFormatting>
  <conditionalFormatting sqref="O76:O97 K76:K97">
    <cfRule type="expression" dxfId="78" priority="78">
      <formula>K76&lt;0</formula>
    </cfRule>
  </conditionalFormatting>
  <conditionalFormatting sqref="K76:K97">
    <cfRule type="expression" dxfId="77" priority="77">
      <formula>SUM(H76:I76)-J76&lt;0</formula>
    </cfRule>
  </conditionalFormatting>
  <conditionalFormatting sqref="G76:G97">
    <cfRule type="expression" dxfId="76" priority="95">
      <formula>IF(B76&lt;&gt;"",G76&lt;&gt;D76-C76,"")</formula>
    </cfRule>
  </conditionalFormatting>
  <conditionalFormatting sqref="K132">
    <cfRule type="cellIs" dxfId="75" priority="74" operator="lessThan">
      <formula>(H132+I132-J132 )</formula>
    </cfRule>
    <cfRule type="cellIs" dxfId="74" priority="75" operator="greaterThan">
      <formula>(H132+I132-J132 )</formula>
    </cfRule>
  </conditionalFormatting>
  <conditionalFormatting sqref="K132">
    <cfRule type="cellIs" dxfId="73" priority="72" operator="lessThan">
      <formula>(H132+I132-J132 )</formula>
    </cfRule>
    <cfRule type="cellIs" dxfId="72" priority="73" operator="greaterThan">
      <formula>(H132+I132-J132 )</formula>
    </cfRule>
  </conditionalFormatting>
  <conditionalFormatting sqref="O132">
    <cfRule type="cellIs" dxfId="71" priority="70" operator="lessThan">
      <formula>(L132+M132-N132 )</formula>
    </cfRule>
    <cfRule type="cellIs" dxfId="70" priority="71" operator="greaterThan">
      <formula>(L132+M132-N132 )</formula>
    </cfRule>
  </conditionalFormatting>
  <conditionalFormatting sqref="O132">
    <cfRule type="cellIs" dxfId="69" priority="68" operator="lessThan">
      <formula>(L132+M132-N132 )</formula>
    </cfRule>
    <cfRule type="cellIs" dxfId="68" priority="69" operator="greaterThan">
      <formula>(L132+M132-N132 )</formula>
    </cfRule>
  </conditionalFormatting>
  <conditionalFormatting sqref="K132">
    <cfRule type="cellIs" dxfId="67" priority="66" operator="lessThan">
      <formula>(H132+I132-J132 )</formula>
    </cfRule>
    <cfRule type="cellIs" dxfId="66" priority="67" operator="greaterThan">
      <formula>(H132+I132-J132 )</formula>
    </cfRule>
  </conditionalFormatting>
  <conditionalFormatting sqref="K132">
    <cfRule type="cellIs" dxfId="65" priority="64" operator="lessThan">
      <formula>(H132+I132-J132 )</formula>
    </cfRule>
    <cfRule type="cellIs" dxfId="64" priority="65" operator="greaterThan">
      <formula>(H132+I132-J132 )</formula>
    </cfRule>
  </conditionalFormatting>
  <conditionalFormatting sqref="O132">
    <cfRule type="cellIs" dxfId="63" priority="62" operator="lessThan">
      <formula>(L132+M132-N132 )</formula>
    </cfRule>
    <cfRule type="cellIs" dxfId="62" priority="63" operator="greaterThan">
      <formula>(L132+M132-N132 )</formula>
    </cfRule>
  </conditionalFormatting>
  <conditionalFormatting sqref="O132">
    <cfRule type="cellIs" dxfId="61" priority="60" operator="lessThan">
      <formula>(L132+M132-N132 )</formula>
    </cfRule>
    <cfRule type="cellIs" dxfId="60" priority="61" operator="greaterThan">
      <formula>(L132+M132-N132 )</formula>
    </cfRule>
  </conditionalFormatting>
  <conditionalFormatting sqref="O110:O131 K110:K131">
    <cfRule type="expression" dxfId="59" priority="59">
      <formula>K110&lt;0</formula>
    </cfRule>
  </conditionalFormatting>
  <conditionalFormatting sqref="K110:K131">
    <cfRule type="expression" dxfId="58" priority="58">
      <formula>SUM(H110:I110)-J110&lt;0</formula>
    </cfRule>
  </conditionalFormatting>
  <conditionalFormatting sqref="G110:G131">
    <cfRule type="expression" dxfId="57" priority="76">
      <formula>IF(B110&lt;&gt;"",G110&lt;&gt;D110-C110,"")</formula>
    </cfRule>
  </conditionalFormatting>
  <conditionalFormatting sqref="K170">
    <cfRule type="cellIs" dxfId="56" priority="55" operator="lessThan">
      <formula>(H170+I170-J170 )</formula>
    </cfRule>
    <cfRule type="cellIs" dxfId="55" priority="56" operator="greaterThan">
      <formula>(H170+I170-J170 )</formula>
    </cfRule>
  </conditionalFormatting>
  <conditionalFormatting sqref="K170">
    <cfRule type="cellIs" dxfId="54" priority="53" operator="lessThan">
      <formula>(H170+I170-J170 )</formula>
    </cfRule>
    <cfRule type="cellIs" dxfId="53" priority="54" operator="greaterThan">
      <formula>(H170+I170-J170 )</formula>
    </cfRule>
  </conditionalFormatting>
  <conditionalFormatting sqref="O170">
    <cfRule type="cellIs" dxfId="52" priority="51" operator="lessThan">
      <formula>(L170+M170-N170 )</formula>
    </cfRule>
    <cfRule type="cellIs" dxfId="51" priority="52" operator="greaterThan">
      <formula>(L170+M170-N170 )</formula>
    </cfRule>
  </conditionalFormatting>
  <conditionalFormatting sqref="O170">
    <cfRule type="cellIs" dxfId="50" priority="49" operator="lessThan">
      <formula>(L170+M170-N170 )</formula>
    </cfRule>
    <cfRule type="cellIs" dxfId="49" priority="50" operator="greaterThan">
      <formula>(L170+M170-N170 )</formula>
    </cfRule>
  </conditionalFormatting>
  <conditionalFormatting sqref="K170">
    <cfRule type="cellIs" dxfId="48" priority="47" operator="lessThan">
      <formula>(H170+I170-J170 )</formula>
    </cfRule>
    <cfRule type="cellIs" dxfId="47" priority="48" operator="greaterThan">
      <formula>(H170+I170-J170 )</formula>
    </cfRule>
  </conditionalFormatting>
  <conditionalFormatting sqref="K170">
    <cfRule type="cellIs" dxfId="46" priority="45" operator="lessThan">
      <formula>(H170+I170-J170 )</formula>
    </cfRule>
    <cfRule type="cellIs" dxfId="45" priority="46" operator="greaterThan">
      <formula>(H170+I170-J170 )</formula>
    </cfRule>
  </conditionalFormatting>
  <conditionalFormatting sqref="O170">
    <cfRule type="cellIs" dxfId="44" priority="43" operator="lessThan">
      <formula>(L170+M170-N170 )</formula>
    </cfRule>
    <cfRule type="cellIs" dxfId="43" priority="44" operator="greaterThan">
      <formula>(L170+M170-N170 )</formula>
    </cfRule>
  </conditionalFormatting>
  <conditionalFormatting sqref="O170">
    <cfRule type="cellIs" dxfId="42" priority="41" operator="lessThan">
      <formula>(L170+M170-N170 )</formula>
    </cfRule>
    <cfRule type="cellIs" dxfId="41" priority="42" operator="greaterThan">
      <formula>(L170+M170-N170 )</formula>
    </cfRule>
  </conditionalFormatting>
  <conditionalFormatting sqref="K145:K169 O145:O169">
    <cfRule type="expression" dxfId="40" priority="40">
      <formula>K145&lt;0</formula>
    </cfRule>
  </conditionalFormatting>
  <conditionalFormatting sqref="K145:K169">
    <cfRule type="expression" dxfId="39" priority="39">
      <formula>SUM(H145:I145)-J145&lt;0</formula>
    </cfRule>
  </conditionalFormatting>
  <conditionalFormatting sqref="G145:G169">
    <cfRule type="expression" dxfId="38" priority="57">
      <formula>IF(B145&lt;&gt;"",G145&lt;&gt;D145-C145,"")</formula>
    </cfRule>
  </conditionalFormatting>
  <conditionalFormatting sqref="K208">
    <cfRule type="cellIs" dxfId="37" priority="36" operator="lessThan">
      <formula>(H208+I208-J208 )</formula>
    </cfRule>
    <cfRule type="cellIs" dxfId="36" priority="37" operator="greaterThan">
      <formula>(H208+I208-J208 )</formula>
    </cfRule>
  </conditionalFormatting>
  <conditionalFormatting sqref="K208">
    <cfRule type="cellIs" dxfId="35" priority="34" operator="lessThan">
      <formula>(H208+I208-J208 )</formula>
    </cfRule>
    <cfRule type="cellIs" dxfId="34" priority="35" operator="greaterThan">
      <formula>(H208+I208-J208 )</formula>
    </cfRule>
  </conditionalFormatting>
  <conditionalFormatting sqref="O208">
    <cfRule type="cellIs" dxfId="33" priority="32" operator="lessThan">
      <formula>(L208+M208-N208 )</formula>
    </cfRule>
    <cfRule type="cellIs" dxfId="32" priority="33" operator="greaterThan">
      <formula>(L208+M208-N208 )</formula>
    </cfRule>
  </conditionalFormatting>
  <conditionalFormatting sqref="O208">
    <cfRule type="cellIs" dxfId="31" priority="30" operator="lessThan">
      <formula>(L208+M208-N208 )</formula>
    </cfRule>
    <cfRule type="cellIs" dxfId="30" priority="31" operator="greaterThan">
      <formula>(L208+M208-N208 )</formula>
    </cfRule>
  </conditionalFormatting>
  <conditionalFormatting sqref="K208">
    <cfRule type="cellIs" dxfId="29" priority="28" operator="lessThan">
      <formula>(H208+I208-J208 )</formula>
    </cfRule>
    <cfRule type="cellIs" dxfId="28" priority="29" operator="greaterThan">
      <formula>(H208+I208-J208 )</formula>
    </cfRule>
  </conditionalFormatting>
  <conditionalFormatting sqref="K208">
    <cfRule type="cellIs" dxfId="27" priority="26" operator="lessThan">
      <formula>(H208+I208-J208 )</formula>
    </cfRule>
    <cfRule type="cellIs" dxfId="26" priority="27" operator="greaterThan">
      <formula>(H208+I208-J208 )</formula>
    </cfRule>
  </conditionalFormatting>
  <conditionalFormatting sqref="O208">
    <cfRule type="cellIs" dxfId="25" priority="24" operator="lessThan">
      <formula>(L208+M208-N208 )</formula>
    </cfRule>
    <cfRule type="cellIs" dxfId="24" priority="25" operator="greaterThan">
      <formula>(L208+M208-N208 )</formula>
    </cfRule>
  </conditionalFormatting>
  <conditionalFormatting sqref="O208">
    <cfRule type="cellIs" dxfId="23" priority="22" operator="lessThan">
      <formula>(L208+M208-N208 )</formula>
    </cfRule>
    <cfRule type="cellIs" dxfId="22" priority="23" operator="greaterThan">
      <formula>(L208+M208-N208 )</formula>
    </cfRule>
  </conditionalFormatting>
  <conditionalFormatting sqref="O183:O207 K183:K207">
    <cfRule type="expression" dxfId="21" priority="21">
      <formula>K183&lt;0</formula>
    </cfRule>
  </conditionalFormatting>
  <conditionalFormatting sqref="K183:K207">
    <cfRule type="expression" dxfId="20" priority="20">
      <formula>SUM(H183:I183)-J183&lt;0</formula>
    </cfRule>
  </conditionalFormatting>
  <conditionalFormatting sqref="G183:G207">
    <cfRule type="expression" dxfId="19" priority="38">
      <formula>IF(B183&lt;&gt;"",G183&lt;&gt;D183-C183,"")</formula>
    </cfRule>
  </conditionalFormatting>
  <conditionalFormatting sqref="K245">
    <cfRule type="cellIs" dxfId="18" priority="17" operator="lessThan">
      <formula>(H245+I245-J245 )</formula>
    </cfRule>
    <cfRule type="cellIs" dxfId="17" priority="18" operator="greaterThan">
      <formula>(H245+I245-J245 )</formula>
    </cfRule>
  </conditionalFormatting>
  <conditionalFormatting sqref="K245">
    <cfRule type="cellIs" dxfId="16" priority="15" operator="lessThan">
      <formula>(H245+I245-J245 )</formula>
    </cfRule>
    <cfRule type="cellIs" dxfId="15" priority="16" operator="greaterThan">
      <formula>(H245+I245-J245 )</formula>
    </cfRule>
  </conditionalFormatting>
  <conditionalFormatting sqref="O245">
    <cfRule type="cellIs" dxfId="14" priority="13" operator="lessThan">
      <formula>(L245+M245-N245 )</formula>
    </cfRule>
    <cfRule type="cellIs" dxfId="13" priority="14" operator="greaterThan">
      <formula>(L245+M245-N245 )</formula>
    </cfRule>
  </conditionalFormatting>
  <conditionalFormatting sqref="O245">
    <cfRule type="cellIs" dxfId="12" priority="11" operator="lessThan">
      <formula>(L245+M245-N245 )</formula>
    </cfRule>
    <cfRule type="cellIs" dxfId="11" priority="12" operator="greaterThan">
      <formula>(L245+M245-N245 )</formula>
    </cfRule>
  </conditionalFormatting>
  <conditionalFormatting sqref="K245">
    <cfRule type="cellIs" dxfId="10" priority="9" operator="lessThan">
      <formula>(H245+I245-J245 )</formula>
    </cfRule>
    <cfRule type="cellIs" dxfId="9" priority="10" operator="greaterThan">
      <formula>(H245+I245-J245 )</formula>
    </cfRule>
  </conditionalFormatting>
  <conditionalFormatting sqref="K245">
    <cfRule type="cellIs" dxfId="8" priority="7" operator="lessThan">
      <formula>(H245+I245-J245 )</formula>
    </cfRule>
    <cfRule type="cellIs" dxfId="7" priority="8" operator="greaterThan">
      <formula>(H245+I245-J245 )</formula>
    </cfRule>
  </conditionalFormatting>
  <conditionalFormatting sqref="O245">
    <cfRule type="cellIs" dxfId="6" priority="5" operator="lessThan">
      <formula>(L245+M245-N245 )</formula>
    </cfRule>
    <cfRule type="cellIs" dxfId="5" priority="6" operator="greaterThan">
      <formula>(L245+M245-N245 )</formula>
    </cfRule>
  </conditionalFormatting>
  <conditionalFormatting sqref="O245">
    <cfRule type="cellIs" dxfId="4" priority="3" operator="lessThan">
      <formula>(L245+M245-N245 )</formula>
    </cfRule>
    <cfRule type="cellIs" dxfId="3" priority="4" operator="greaterThan">
      <formula>(L245+M245-N245 )</formula>
    </cfRule>
  </conditionalFormatting>
  <conditionalFormatting sqref="O220:O244 K220:K244">
    <cfRule type="expression" dxfId="2" priority="2">
      <formula>K220&lt;0</formula>
    </cfRule>
  </conditionalFormatting>
  <conditionalFormatting sqref="K220:K244">
    <cfRule type="expression" dxfId="1" priority="1">
      <formula>SUM(H220:I220)-J220&lt;0</formula>
    </cfRule>
  </conditionalFormatting>
  <conditionalFormatting sqref="G220:G244">
    <cfRule type="expression" dxfId="0" priority="19">
      <formula>IF(B220&lt;&gt;"",G220&lt;&gt;D220-C220,"")</formula>
    </cfRule>
  </conditionalFormatting>
  <pageMargins left="0.7" right="0.7" top="0.75" bottom="0.75" header="0.3" footer="0.3"/>
  <pageSetup paperSize="9" orientation="portrait" r:id="rId1"/>
  <ignoredErrors>
    <ignoredError sqref="M8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 спидометром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</cp:lastModifiedBy>
  <dcterms:created xsi:type="dcterms:W3CDTF">2018-12-13T09:01:54Z</dcterms:created>
  <dcterms:modified xsi:type="dcterms:W3CDTF">2018-12-14T07:14:38Z</dcterms:modified>
</cp:coreProperties>
</file>