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\Desktop\"/>
    </mc:Choice>
  </mc:AlternateContent>
  <bookViews>
    <workbookView xWindow="0" yWindow="0" windowWidth="23040" windowHeight="8808"/>
  </bookViews>
  <sheets>
    <sheet name="Лист1" sheetId="1" r:id="rId1"/>
  </sheets>
  <definedNames>
    <definedName name="_xlnm.Print_Area" localSheetId="0">Лист1!$A$1:$W$93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W39" i="1"/>
  <c r="V39" i="1"/>
  <c r="U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N77" i="1" l="1" a="1"/>
  <c r="N77" i="1" s="1"/>
  <c r="R77" i="1" s="1" a="1"/>
  <c r="R77" i="1" s="1"/>
  <c r="N80" i="1" a="1"/>
  <c r="N80" i="1" s="1"/>
  <c r="R80" i="1" s="1" a="1"/>
  <c r="R80" i="1" s="1"/>
  <c r="N85" i="1" a="1"/>
  <c r="N85" i="1" s="1"/>
  <c r="R85" i="1" s="1" a="1"/>
  <c r="R85" i="1" s="1"/>
  <c r="N88" i="1" a="1"/>
  <c r="N88" i="1" s="1"/>
  <c r="R88" i="1" s="1" a="1"/>
  <c r="R88" i="1" s="1"/>
  <c r="N82" i="1" a="1"/>
  <c r="N82" i="1" s="1"/>
  <c r="R82" i="1" s="1" a="1"/>
  <c r="R82" i="1" s="1"/>
  <c r="N78" i="1" a="1"/>
  <c r="N78" i="1" s="1"/>
  <c r="R78" i="1" s="1" a="1"/>
  <c r="R78" i="1" s="1"/>
  <c r="N83" i="1" a="1"/>
  <c r="N83" i="1" s="1"/>
  <c r="R83" i="1" s="1" a="1"/>
  <c r="R83" i="1" s="1"/>
  <c r="N86" i="1" a="1"/>
  <c r="N86" i="1" s="1"/>
  <c r="R86" i="1" s="1" a="1"/>
  <c r="R86" i="1" s="1"/>
  <c r="N76" i="1" a="1"/>
  <c r="N76" i="1" s="1"/>
  <c r="R76" i="1" s="1" a="1"/>
  <c r="R76" i="1" s="1"/>
  <c r="N87" i="1" a="1"/>
  <c r="N87" i="1" s="1"/>
  <c r="R87" i="1" s="1" a="1"/>
  <c r="R87" i="1" s="1"/>
  <c r="N81" i="1" a="1"/>
  <c r="N81" i="1" s="1"/>
  <c r="R81" i="1" s="1" a="1"/>
  <c r="R81" i="1" s="1"/>
  <c r="N84" i="1" a="1"/>
  <c r="N84" i="1" s="1"/>
  <c r="R84" i="1" s="1" a="1"/>
  <c r="R84" i="1" s="1"/>
  <c r="N89" i="1" a="1"/>
  <c r="N89" i="1" s="1"/>
  <c r="R89" i="1" s="1" a="1"/>
  <c r="R89" i="1" s="1"/>
  <c r="N79" i="1" a="1"/>
  <c r="N79" i="1" s="1"/>
  <c r="R79" i="1" s="1" a="1"/>
  <c r="R79" i="1" s="1"/>
  <c r="N90" i="1" a="1"/>
  <c r="N90" i="1" s="1"/>
  <c r="R90" i="1" s="1" a="1"/>
  <c r="R90" i="1" s="1"/>
  <c r="D77" i="1" a="1"/>
  <c r="D77" i="1" s="1"/>
  <c r="I77" i="1" s="1" a="1"/>
  <c r="I77" i="1" s="1"/>
  <c r="D80" i="1" a="1"/>
  <c r="D80" i="1" s="1"/>
  <c r="I80" i="1" s="1" a="1"/>
  <c r="I80" i="1" s="1"/>
  <c r="D85" i="1" a="1"/>
  <c r="D85" i="1" s="1"/>
  <c r="I85" i="1" s="1" a="1"/>
  <c r="I85" i="1" s="1"/>
  <c r="D88" i="1" a="1"/>
  <c r="D88" i="1" s="1"/>
  <c r="I88" i="1" s="1" a="1"/>
  <c r="I88" i="1" s="1"/>
  <c r="N63" i="1" a="1"/>
  <c r="N63" i="1" s="1"/>
  <c r="T63" i="1" s="1" a="1"/>
  <c r="T63" i="1" s="1"/>
  <c r="N66" i="1" a="1"/>
  <c r="N66" i="1" s="1"/>
  <c r="T66" i="1" s="1" a="1"/>
  <c r="T66" i="1" s="1"/>
  <c r="N71" i="1" a="1"/>
  <c r="N71" i="1" s="1"/>
  <c r="T71" i="1" s="1" a="1"/>
  <c r="T71" i="1" s="1"/>
  <c r="N58" i="1" a="1"/>
  <c r="N58" i="1" s="1"/>
  <c r="T58" i="1" s="1" a="1"/>
  <c r="T58" i="1" s="1"/>
  <c r="D62" i="1" a="1"/>
  <c r="D62" i="1" s="1"/>
  <c r="I62" i="1" s="1" a="1"/>
  <c r="I62" i="1" s="1"/>
  <c r="D66" i="1" a="1"/>
  <c r="D66" i="1" s="1"/>
  <c r="I66" i="1" s="1" a="1"/>
  <c r="I66" i="1" s="1"/>
  <c r="D70" i="1" a="1"/>
  <c r="D70" i="1" s="1"/>
  <c r="I70" i="1" s="1" a="1"/>
  <c r="I70" i="1" s="1"/>
  <c r="D58" i="1" a="1"/>
  <c r="D58" i="1" s="1"/>
  <c r="I58" i="1" s="1" a="1"/>
  <c r="I58" i="1" s="1"/>
  <c r="B61" i="1" a="1"/>
  <c r="B61" i="1" s="1"/>
  <c r="B64" i="1" a="1"/>
  <c r="B64" i="1" s="1"/>
  <c r="B69" i="1" a="1"/>
  <c r="B69" i="1" s="1"/>
  <c r="B72" i="1" a="1"/>
  <c r="B72" i="1" s="1"/>
  <c r="B78" i="1" a="1"/>
  <c r="B78" i="1" s="1"/>
  <c r="B83" i="1" a="1"/>
  <c r="B83" i="1" s="1"/>
  <c r="B86" i="1" a="1"/>
  <c r="B86" i="1" s="1"/>
  <c r="B76" i="1" a="1"/>
  <c r="B76" i="1" s="1"/>
  <c r="D87" i="1" a="1"/>
  <c r="D87" i="1" s="1"/>
  <c r="I87" i="1" s="1" a="1"/>
  <c r="I87" i="1" s="1"/>
  <c r="N65" i="1" a="1"/>
  <c r="N65" i="1" s="1"/>
  <c r="T65" i="1" s="1" a="1"/>
  <c r="T65" i="1" s="1"/>
  <c r="D61" i="1" a="1"/>
  <c r="D61" i="1" s="1"/>
  <c r="I61" i="1" s="1" a="1"/>
  <c r="I61" i="1" s="1"/>
  <c r="D78" i="1" a="1"/>
  <c r="D78" i="1" s="1"/>
  <c r="I78" i="1" s="1" a="1"/>
  <c r="I78" i="1" s="1"/>
  <c r="D83" i="1" a="1"/>
  <c r="D83" i="1" s="1"/>
  <c r="I83" i="1" s="1" a="1"/>
  <c r="I83" i="1" s="1"/>
  <c r="D86" i="1" a="1"/>
  <c r="D86" i="1" s="1"/>
  <c r="I86" i="1" s="1" a="1"/>
  <c r="I86" i="1" s="1"/>
  <c r="D76" i="1" a="1"/>
  <c r="D76" i="1" s="1"/>
  <c r="I76" i="1" s="1" a="1"/>
  <c r="I76" i="1" s="1"/>
  <c r="N61" i="1" a="1"/>
  <c r="N61" i="1" s="1"/>
  <c r="T61" i="1" s="1" a="1"/>
  <c r="T61" i="1" s="1"/>
  <c r="N64" i="1" a="1"/>
  <c r="N64" i="1" s="1"/>
  <c r="T64" i="1" s="1" a="1"/>
  <c r="T64" i="1" s="1"/>
  <c r="N69" i="1" a="1"/>
  <c r="N69" i="1" s="1"/>
  <c r="T69" i="1" s="1" a="1"/>
  <c r="T69" i="1" s="1"/>
  <c r="N72" i="1" a="1"/>
  <c r="N72" i="1" s="1"/>
  <c r="T72" i="1" s="1" a="1"/>
  <c r="T72" i="1" s="1"/>
  <c r="D59" i="1" a="1"/>
  <c r="D59" i="1" s="1"/>
  <c r="I59" i="1" s="1" a="1"/>
  <c r="I59" i="1" s="1"/>
  <c r="D63" i="1" a="1"/>
  <c r="D63" i="1" s="1"/>
  <c r="I63" i="1" s="1" a="1"/>
  <c r="I63" i="1" s="1"/>
  <c r="D67" i="1" a="1"/>
  <c r="D67" i="1" s="1"/>
  <c r="I67" i="1" s="1" a="1"/>
  <c r="I67" i="1" s="1"/>
  <c r="D71" i="1" a="1"/>
  <c r="D71" i="1" s="1"/>
  <c r="I71" i="1" s="1" a="1"/>
  <c r="I71" i="1" s="1"/>
  <c r="B59" i="1" a="1"/>
  <c r="B59" i="1" s="1"/>
  <c r="B62" i="1" a="1"/>
  <c r="B62" i="1" s="1"/>
  <c r="B67" i="1" a="1"/>
  <c r="B67" i="1" s="1"/>
  <c r="B70" i="1" a="1"/>
  <c r="B70" i="1" s="1"/>
  <c r="B73" i="1" a="1"/>
  <c r="B73" i="1" s="1"/>
  <c r="B81" i="1" a="1"/>
  <c r="B81" i="1" s="1"/>
  <c r="B84" i="1" a="1"/>
  <c r="B84" i="1" s="1"/>
  <c r="B89" i="1" a="1"/>
  <c r="B89" i="1" s="1"/>
  <c r="D82" i="1" a="1"/>
  <c r="D82" i="1" s="1"/>
  <c r="I82" i="1" s="1" a="1"/>
  <c r="I82" i="1" s="1"/>
  <c r="N60" i="1" a="1"/>
  <c r="N60" i="1" s="1"/>
  <c r="T60" i="1" s="1" a="1"/>
  <c r="T60" i="1" s="1"/>
  <c r="N73" i="1" a="1"/>
  <c r="N73" i="1" s="1"/>
  <c r="T73" i="1" s="1" a="1"/>
  <c r="T73" i="1" s="1"/>
  <c r="D69" i="1" a="1"/>
  <c r="D69" i="1" s="1"/>
  <c r="I69" i="1" s="1" a="1"/>
  <c r="I69" i="1" s="1"/>
  <c r="D81" i="1" a="1"/>
  <c r="D81" i="1" s="1"/>
  <c r="I81" i="1" s="1" a="1"/>
  <c r="I81" i="1" s="1"/>
  <c r="D84" i="1" a="1"/>
  <c r="D84" i="1" s="1"/>
  <c r="I84" i="1" s="1" a="1"/>
  <c r="I84" i="1" s="1"/>
  <c r="D89" i="1" a="1"/>
  <c r="D89" i="1" s="1"/>
  <c r="I89" i="1" s="1" a="1"/>
  <c r="I89" i="1" s="1"/>
  <c r="N59" i="1" a="1"/>
  <c r="N59" i="1" s="1"/>
  <c r="T59" i="1" s="1" a="1"/>
  <c r="T59" i="1" s="1"/>
  <c r="N62" i="1" a="1"/>
  <c r="N62" i="1" s="1"/>
  <c r="T62" i="1" s="1" a="1"/>
  <c r="T62" i="1" s="1"/>
  <c r="N67" i="1" a="1"/>
  <c r="N67" i="1" s="1"/>
  <c r="T67" i="1" s="1" a="1"/>
  <c r="T67" i="1" s="1"/>
  <c r="N70" i="1" a="1"/>
  <c r="N70" i="1" s="1"/>
  <c r="T70" i="1" s="1" a="1"/>
  <c r="T70" i="1" s="1"/>
  <c r="D60" i="1" a="1"/>
  <c r="D60" i="1" s="1"/>
  <c r="I60" i="1" s="1" a="1"/>
  <c r="I60" i="1" s="1"/>
  <c r="D64" i="1" a="1"/>
  <c r="D64" i="1" s="1"/>
  <c r="I64" i="1" s="1" a="1"/>
  <c r="I64" i="1" s="1"/>
  <c r="D68" i="1" a="1"/>
  <c r="D68" i="1" s="1"/>
  <c r="I68" i="1" s="1" a="1"/>
  <c r="I68" i="1" s="1"/>
  <c r="D72" i="1" a="1"/>
  <c r="D72" i="1" s="1"/>
  <c r="I72" i="1" s="1" a="1"/>
  <c r="I72" i="1" s="1"/>
  <c r="B60" i="1" a="1"/>
  <c r="B60" i="1" s="1"/>
  <c r="B65" i="1" a="1"/>
  <c r="B65" i="1" s="1"/>
  <c r="B68" i="1" a="1"/>
  <c r="B68" i="1" s="1"/>
  <c r="B58" i="1" a="1"/>
  <c r="B58" i="1" s="1"/>
  <c r="B79" i="1" a="1"/>
  <c r="B79" i="1" s="1"/>
  <c r="B82" i="1" a="1"/>
  <c r="B82" i="1" s="1"/>
  <c r="B87" i="1" a="1"/>
  <c r="B87" i="1" s="1"/>
  <c r="B90" i="1" a="1"/>
  <c r="B90" i="1" s="1"/>
  <c r="D79" i="1" a="1"/>
  <c r="D79" i="1" s="1"/>
  <c r="I79" i="1" s="1" a="1"/>
  <c r="I79" i="1" s="1"/>
  <c r="D90" i="1" a="1"/>
  <c r="D90" i="1" s="1"/>
  <c r="I90" i="1" s="1" a="1"/>
  <c r="I90" i="1" s="1"/>
  <c r="N68" i="1" a="1"/>
  <c r="N68" i="1" s="1"/>
  <c r="T68" i="1" s="1" a="1"/>
  <c r="T68" i="1" s="1"/>
  <c r="D65" i="1" a="1"/>
  <c r="D65" i="1" s="1"/>
  <c r="I65" i="1" s="1" a="1"/>
  <c r="I65" i="1" s="1"/>
  <c r="D73" i="1" a="1"/>
  <c r="D73" i="1" s="1"/>
  <c r="I73" i="1" s="1" a="1"/>
  <c r="I73" i="1" s="1"/>
  <c r="B63" i="1" a="1"/>
  <c r="B63" i="1" s="1"/>
  <c r="B66" i="1" a="1"/>
  <c r="B66" i="1" s="1"/>
  <c r="B71" i="1" a="1"/>
  <c r="B71" i="1" s="1"/>
  <c r="B85" i="1" a="1"/>
  <c r="B85" i="1" s="1"/>
  <c r="B77" i="1" a="1"/>
  <c r="B77" i="1" s="1"/>
  <c r="B88" i="1" a="1"/>
  <c r="B88" i="1" s="1"/>
  <c r="B80" i="1" a="1"/>
  <c r="B80" i="1" s="1"/>
  <c r="C53" i="1"/>
  <c r="C50" i="1"/>
  <c r="C51" i="1"/>
  <c r="C48" i="1"/>
  <c r="C47" i="1" s="1"/>
  <c r="C55" i="1" s="1"/>
  <c r="D55" i="1" s="1"/>
  <c r="C52" i="1"/>
  <c r="C49" i="1"/>
  <c r="T90" i="1" l="1" a="1"/>
  <c r="T90" i="1" s="1"/>
  <c r="V90" i="1" a="1"/>
  <c r="V90" i="1" s="1"/>
  <c r="S90" i="1" a="1"/>
  <c r="S90" i="1" s="1"/>
  <c r="U90" i="1" a="1"/>
  <c r="U90" i="1" s="1"/>
  <c r="W90" i="1" a="1"/>
  <c r="W90" i="1" s="1"/>
  <c r="S81" i="1" a="1"/>
  <c r="S81" i="1" s="1"/>
  <c r="U81" i="1" a="1"/>
  <c r="U81" i="1" s="1"/>
  <c r="W81" i="1" a="1"/>
  <c r="W81" i="1" s="1"/>
  <c r="T81" i="1" a="1"/>
  <c r="T81" i="1" s="1"/>
  <c r="V81" i="1" a="1"/>
  <c r="V81" i="1" s="1"/>
  <c r="S83" i="1" a="1"/>
  <c r="S83" i="1" s="1"/>
  <c r="U83" i="1" a="1"/>
  <c r="U83" i="1" s="1"/>
  <c r="W83" i="1" a="1"/>
  <c r="W83" i="1" s="1"/>
  <c r="T83" i="1" a="1"/>
  <c r="T83" i="1" s="1"/>
  <c r="V83" i="1" a="1"/>
  <c r="V83" i="1" s="1"/>
  <c r="S85" i="1" a="1"/>
  <c r="S85" i="1" s="1"/>
  <c r="U85" i="1" a="1"/>
  <c r="U85" i="1" s="1"/>
  <c r="W85" i="1" a="1"/>
  <c r="W85" i="1" s="1"/>
  <c r="T85" i="1" a="1"/>
  <c r="T85" i="1" s="1"/>
  <c r="V85" i="1" a="1"/>
  <c r="V85" i="1" s="1"/>
  <c r="T84" i="1" a="1"/>
  <c r="T84" i="1" s="1"/>
  <c r="V84" i="1" a="1"/>
  <c r="V84" i="1" s="1"/>
  <c r="S84" i="1" a="1"/>
  <c r="S84" i="1" s="1"/>
  <c r="U84" i="1" a="1"/>
  <c r="U84" i="1" s="1"/>
  <c r="W84" i="1" a="1"/>
  <c r="W84" i="1" s="1"/>
  <c r="T86" i="1" a="1"/>
  <c r="T86" i="1" s="1"/>
  <c r="V86" i="1" a="1"/>
  <c r="V86" i="1" s="1"/>
  <c r="S86" i="1" a="1"/>
  <c r="S86" i="1" s="1"/>
  <c r="U86" i="1" a="1"/>
  <c r="U86" i="1" s="1"/>
  <c r="W86" i="1" a="1"/>
  <c r="W86" i="1" s="1"/>
  <c r="T88" i="1" a="1"/>
  <c r="T88" i="1" s="1"/>
  <c r="V88" i="1" a="1"/>
  <c r="V88" i="1" s="1"/>
  <c r="S88" i="1" a="1"/>
  <c r="S88" i="1" s="1"/>
  <c r="U88" i="1" a="1"/>
  <c r="U88" i="1" s="1"/>
  <c r="W88" i="1" a="1"/>
  <c r="W88" i="1" s="1"/>
  <c r="S79" i="1" a="1"/>
  <c r="S79" i="1" s="1"/>
  <c r="U79" i="1" a="1"/>
  <c r="U79" i="1" s="1"/>
  <c r="W79" i="1" a="1"/>
  <c r="W79" i="1" s="1"/>
  <c r="T79" i="1" a="1"/>
  <c r="T79" i="1" s="1"/>
  <c r="V79" i="1" a="1"/>
  <c r="V79" i="1" s="1"/>
  <c r="S87" i="1" a="1"/>
  <c r="S87" i="1" s="1"/>
  <c r="U87" i="1" a="1"/>
  <c r="U87" i="1" s="1"/>
  <c r="W87" i="1" a="1"/>
  <c r="W87" i="1" s="1"/>
  <c r="T87" i="1" a="1"/>
  <c r="T87" i="1" s="1"/>
  <c r="V87" i="1" a="1"/>
  <c r="V87" i="1" s="1"/>
  <c r="T78" i="1" a="1"/>
  <c r="T78" i="1" s="1"/>
  <c r="V78" i="1" a="1"/>
  <c r="V78" i="1" s="1"/>
  <c r="S78" i="1" a="1"/>
  <c r="S78" i="1" s="1"/>
  <c r="U78" i="1" a="1"/>
  <c r="U78" i="1" s="1"/>
  <c r="W78" i="1" a="1"/>
  <c r="W78" i="1" s="1"/>
  <c r="T80" i="1" a="1"/>
  <c r="T80" i="1" s="1"/>
  <c r="V80" i="1" a="1"/>
  <c r="V80" i="1" s="1"/>
  <c r="S80" i="1" a="1"/>
  <c r="S80" i="1" s="1"/>
  <c r="U80" i="1" a="1"/>
  <c r="U80" i="1" s="1"/>
  <c r="W80" i="1" a="1"/>
  <c r="W80" i="1" s="1"/>
  <c r="S89" i="1" a="1"/>
  <c r="S89" i="1" s="1"/>
  <c r="U89" i="1" a="1"/>
  <c r="U89" i="1" s="1"/>
  <c r="W89" i="1" a="1"/>
  <c r="W89" i="1" s="1"/>
  <c r="T89" i="1" a="1"/>
  <c r="T89" i="1" s="1"/>
  <c r="V89" i="1" a="1"/>
  <c r="V89" i="1" s="1"/>
  <c r="T82" i="1" a="1"/>
  <c r="T82" i="1" s="1"/>
  <c r="V82" i="1" a="1"/>
  <c r="V82" i="1" s="1"/>
  <c r="S82" i="1" a="1"/>
  <c r="S82" i="1" s="1"/>
  <c r="U82" i="1" a="1"/>
  <c r="U82" i="1" s="1"/>
  <c r="W82" i="1" a="1"/>
  <c r="W82" i="1" s="1"/>
  <c r="S77" i="1" a="1"/>
  <c r="S77" i="1" s="1"/>
  <c r="U77" i="1" a="1"/>
  <c r="U77" i="1" s="1"/>
  <c r="W77" i="1" a="1"/>
  <c r="W77" i="1" s="1"/>
  <c r="T77" i="1" a="1"/>
  <c r="T77" i="1" s="1"/>
  <c r="V77" i="1" a="1"/>
  <c r="V77" i="1" s="1"/>
  <c r="T76" i="1" a="1"/>
  <c r="T76" i="1" s="1"/>
  <c r="V76" i="1" a="1"/>
  <c r="V76" i="1" s="1"/>
  <c r="U76" i="1" a="1"/>
  <c r="U76" i="1" s="1"/>
  <c r="W76" i="1" a="1"/>
  <c r="W76" i="1" s="1"/>
  <c r="S76" i="1" a="1"/>
  <c r="S76" i="1" s="1"/>
  <c r="C56" i="1"/>
  <c r="D56" i="1" s="1"/>
</calcChain>
</file>

<file path=xl/sharedStrings.xml><?xml version="1.0" encoding="utf-8"?>
<sst xmlns="http://schemas.openxmlformats.org/spreadsheetml/2006/main" count="201" uniqueCount="115">
  <si>
    <t>Страница1</t>
  </si>
  <si>
    <t>ВЕДОМОСТЬ</t>
  </si>
  <si>
    <t>инструкция</t>
  </si>
  <si>
    <t xml:space="preserve">успеваемости обучающихся </t>
  </si>
  <si>
    <t>5а</t>
  </si>
  <si>
    <r>
      <t xml:space="preserve">Заполнить поле </t>
    </r>
    <r>
      <rPr>
        <b/>
        <i/>
        <sz val="11"/>
        <color theme="1"/>
        <rFont val="Calibri"/>
        <family val="2"/>
        <charset val="204"/>
        <scheme val="minor"/>
      </rPr>
      <t>класс</t>
    </r>
  </si>
  <si>
    <t>за</t>
  </si>
  <si>
    <t>четверть 2018-2019 уч.год</t>
  </si>
  <si>
    <r>
      <rPr>
        <b/>
        <i/>
        <sz val="11"/>
        <color theme="1"/>
        <rFont val="Calibri"/>
        <family val="2"/>
        <charset val="204"/>
        <scheme val="minor"/>
      </rPr>
      <t>четверть</t>
    </r>
    <r>
      <rPr>
        <sz val="11"/>
        <color theme="1"/>
        <rFont val="Calibri"/>
        <family val="2"/>
        <charset val="204"/>
        <scheme val="minor"/>
      </rPr>
      <t>, (</t>
    </r>
    <r>
      <rPr>
        <b/>
        <i/>
        <sz val="11"/>
        <color theme="1"/>
        <rFont val="Calibri"/>
        <family val="2"/>
        <charset val="204"/>
        <scheme val="minor"/>
      </rPr>
      <t>полугодие</t>
    </r>
    <r>
      <rPr>
        <sz val="11"/>
        <color theme="1"/>
        <rFont val="Calibri"/>
        <family val="2"/>
        <charset val="204"/>
        <scheme val="minor"/>
      </rPr>
      <t>)</t>
    </r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</si>
  <si>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</si>
  <si>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</si>
  <si>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</si>
  <si>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</si>
  <si>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</si>
  <si>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</si>
  <si>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</si>
  <si>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</si>
  <si>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</si>
  <si>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</si>
  <si>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</si>
  <si>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</si>
  <si>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</si>
  <si>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</si>
  <si>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</si>
  <si>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</si>
  <si>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</si>
  <si>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</si>
  <si>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</si>
  <si>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</si>
  <si>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</si>
  <si>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</si>
  <si>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</si>
  <si>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r>
      <t xml:space="preserve">Заполнить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</t>
    </r>
  </si>
  <si>
    <t>обучающихся</t>
  </si>
  <si>
    <t>Остальные поля будут заполнены автоматически</t>
  </si>
  <si>
    <t xml:space="preserve">Печать:  1 и 2 страницу, </t>
  </si>
  <si>
    <r>
      <t xml:space="preserve">Поля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началу,</t>
    </r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</si>
  <si>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Выбыло, Прибыло,</t>
    </r>
  </si>
  <si>
    <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 обучающихся</t>
    </r>
  </si>
  <si>
    <t>можно заполнить вручную после печати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</si>
  <si>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</si>
  <si>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</si>
  <si>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</si>
  <si>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</si>
  <si>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</si>
  <si>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</si>
  <si>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</si>
  <si>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</si>
  <si>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</si>
  <si>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</si>
  <si>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</si>
  <si>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</si>
  <si>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</si>
  <si>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</si>
  <si>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</si>
  <si>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</si>
  <si>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</si>
  <si>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</si>
  <si>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</si>
  <si>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</si>
  <si>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</si>
  <si>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</si>
  <si>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</si>
  <si>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</si>
  <si>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</si>
  <si>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</si>
  <si>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</si>
  <si>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</si>
  <si>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</si>
  <si>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</si>
  <si>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</si>
  <si>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</si>
  <si>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</si>
  <si>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</si>
  <si>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</si>
  <si>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</si>
  <si>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</si>
  <si>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</si>
  <si>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</si>
  <si>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</si>
  <si>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</si>
  <si>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</si>
  <si>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</si>
  <si>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</si>
  <si>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</si>
  <si>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</si>
  <si>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</si>
  <si>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</si>
  <si>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</si>
  <si>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</si>
  <si>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</si>
  <si>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</si>
  <si>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</si>
  <si>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</si>
  <si>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</si>
  <si>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</si>
  <si>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</si>
  <si>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</si>
  <si>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</si>
  <si>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</si>
  <si>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</si>
  <si>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</si>
  <si>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</si>
  <si>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</si>
  <si>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</si>
  <si>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</si>
  <si>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</si>
  <si>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</si>
  <si>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</si>
  <si>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</si>
  <si>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</si>
  <si>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</si>
  <si>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</si>
  <si>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r>
      <t xml:space="preserve">Заполнить поля </t>
    </r>
    <r>
      <rPr>
        <b/>
        <i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оценки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Выбыло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Прибыло</t>
    </r>
    <r>
      <rPr>
        <sz val="11"/>
        <color theme="1"/>
        <rFont val="Calibri"/>
        <family val="2"/>
        <charset val="204"/>
        <scheme val="minor"/>
      </rPr>
      <t>; Коми, Родной, ОДКНР -</t>
    </r>
    <r>
      <rPr>
        <b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или</t>
    </r>
    <r>
      <rPr>
        <b/>
        <sz val="11"/>
        <color theme="1"/>
        <rFont val="Calibri"/>
        <family val="2"/>
        <charset val="204"/>
        <scheme val="minor"/>
      </rPr>
      <t xml:space="preserve"> не\а</t>
    </r>
  </si>
  <si>
    <t>фзк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</si>
</sst>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Protection="1"/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0" xfId="0" applyBorder="1"/>
    <xf numFmtId="0" fontId="0" fillId="0" borderId="21" xfId="0" applyBorder="1" applyProtection="1"/>
    <xf numFmtId="0" fontId="0" fillId="0" borderId="34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6" fillId="0" borderId="0" xfId="0" applyFont="1" applyAlignment="1" applyProtection="1">
      <alignment horizontal="center" wrapText="1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abSelected="1" topLeftCell="A58" workbookViewId="0">
      <selection activeCell="S76" sqref="S76"/>
    </sheetView>
  </sheetViews>
  <sheetFormatPr defaultRowHeight="14.4" x14ac:dyDescent="0.3"/>
  <cols>
    <col min="1" max="1" width="3.33203125" customWidth="1"/>
    <col min="2" max="2" width="18.88671875" customWidth="1"/>
    <col min="3" max="3" width="3.6640625" customWidth="1"/>
    <col min="4" max="4" width="4" customWidth="1"/>
    <col min="5" max="33" width="3.6640625" customWidth="1"/>
  </cols>
  <sheetData>
    <row r="1" spans="1:30" ht="19.5" customHeight="1" x14ac:dyDescent="0.45">
      <c r="A1" s="1"/>
      <c r="B1" s="1" t="s">
        <v>0</v>
      </c>
      <c r="C1" s="85" t="s">
        <v>1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1"/>
      <c r="U1" s="1"/>
      <c r="V1" s="1"/>
      <c r="W1" s="1"/>
      <c r="X1" s="2"/>
      <c r="Y1" s="3" t="s">
        <v>2</v>
      </c>
      <c r="Z1" s="2"/>
      <c r="AA1" s="2"/>
    </row>
    <row r="2" spans="1:30" ht="15" customHeight="1" x14ac:dyDescent="0.3">
      <c r="A2" s="1"/>
      <c r="B2" s="1"/>
      <c r="C2" s="85" t="s">
        <v>3</v>
      </c>
      <c r="D2" s="85"/>
      <c r="E2" s="85"/>
      <c r="F2" s="85"/>
      <c r="G2" s="85"/>
      <c r="H2" s="85"/>
      <c r="I2" s="85"/>
      <c r="J2" s="85"/>
      <c r="K2" s="86" t="s">
        <v>4</v>
      </c>
      <c r="L2" s="86"/>
      <c r="M2" s="87" t="s">
        <v>85</v>
      </c>
      <c r="N2" s="87"/>
      <c r="O2" s="87"/>
      <c r="P2" s="87"/>
      <c r="Q2" s="87"/>
      <c r="R2" s="87"/>
      <c r="S2" s="87"/>
      <c r="T2" s="87"/>
      <c r="U2" s="87"/>
      <c r="V2" s="87"/>
      <c r="W2" s="87"/>
      <c r="X2" s="2"/>
      <c r="Y2" s="2" t="s">
        <v>5</v>
      </c>
      <c r="Z2" s="2"/>
      <c r="AA2" s="2"/>
    </row>
    <row r="3" spans="1:30" ht="15" customHeight="1" thickBot="1" x14ac:dyDescent="0.35">
      <c r="A3" s="4"/>
      <c r="B3" s="2"/>
      <c r="C3" s="2"/>
      <c r="D3" s="2"/>
      <c r="E3" s="2"/>
      <c r="F3" s="2"/>
      <c r="G3" s="2" t="s">
        <v>6</v>
      </c>
      <c r="H3" s="88">
        <v>1</v>
      </c>
      <c r="I3" s="88"/>
      <c r="J3" s="89" t="s">
        <v>7</v>
      </c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2"/>
      <c r="Y3" s="2" t="s">
        <v>8</v>
      </c>
      <c r="Z3" s="2"/>
      <c r="AA3" s="2"/>
    </row>
    <row r="4" spans="1:30" ht="91.95" customHeight="1" thickBot="1" x14ac:dyDescent="0.35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114</v>
      </c>
      <c r="R4" s="5" t="s">
        <v>25</v>
      </c>
      <c r="S4" s="5" t="s">
        <v>26</v>
      </c>
      <c r="T4" s="5" t="s">
        <v>27</v>
      </c>
      <c r="U4" s="5" t="s">
        <v>28</v>
      </c>
      <c r="V4" s="5" t="s">
        <v>29</v>
      </c>
      <c r="W4" s="5" t="s">
        <v>30</v>
      </c>
      <c r="X4" s="2"/>
      <c r="Y4" s="99" t="s">
        <v>113</v>
      </c>
      <c r="Z4" s="99"/>
      <c r="AA4" s="99"/>
      <c r="AB4" s="99"/>
      <c r="AC4" s="99"/>
      <c r="AD4" s="99"/>
    </row>
    <row r="5" spans="1:30" ht="17.100000000000001" customHeight="1" x14ac:dyDescent="0.3">
      <c r="A5" s="7">
        <v>1</v>
      </c>
      <c r="B5" s="8" t="s">
        <v>86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31</v>
      </c>
      <c r="V5" s="11" t="s">
        <v>31</v>
      </c>
      <c r="W5" s="12" t="s">
        <v>31</v>
      </c>
      <c r="X5" s="13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32</v>
      </c>
      <c r="Z5" s="2"/>
      <c r="AA5" s="2"/>
    </row>
    <row r="6" spans="1:30" ht="17.100000000000001" customHeight="1" x14ac:dyDescent="0.3">
      <c r="A6" s="14">
        <v>2</v>
      </c>
      <c r="B6" s="8" t="s">
        <v>87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31</v>
      </c>
      <c r="V6" s="17" t="s">
        <v>31</v>
      </c>
      <c r="W6" s="16" t="s">
        <v>31</v>
      </c>
      <c r="X6" s="13" t="str">
        <f t="shared" si="0"/>
        <v>хор</v>
      </c>
      <c r="Y6" s="18" t="s">
        <v>33</v>
      </c>
      <c r="Z6" s="2"/>
      <c r="AA6" s="2"/>
    </row>
    <row r="7" spans="1:30" ht="17.100000000000001" customHeight="1" x14ac:dyDescent="0.3">
      <c r="A7" s="14">
        <v>3</v>
      </c>
      <c r="B7" s="8" t="s">
        <v>88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31</v>
      </c>
      <c r="V7" s="17" t="s">
        <v>31</v>
      </c>
      <c r="W7" s="16" t="s">
        <v>31</v>
      </c>
      <c r="X7" s="13" t="str">
        <f t="shared" si="0"/>
        <v>у</v>
      </c>
      <c r="Y7" s="92" t="s">
        <v>34</v>
      </c>
      <c r="Z7" s="92"/>
      <c r="AA7" s="92"/>
      <c r="AB7" s="92"/>
      <c r="AC7" s="92"/>
      <c r="AD7" s="92"/>
    </row>
    <row r="8" spans="1:30" ht="17.100000000000001" customHeight="1" x14ac:dyDescent="0.3">
      <c r="A8" s="14">
        <v>4</v>
      </c>
      <c r="B8" s="8" t="s">
        <v>89</v>
      </c>
      <c r="C8" s="15">
        <v>4</v>
      </c>
      <c r="D8" s="16">
        <v>2</v>
      </c>
      <c r="E8" s="16"/>
      <c r="F8" s="16">
        <v>2</v>
      </c>
      <c r="G8" s="16"/>
      <c r="H8" s="16"/>
      <c r="I8" s="16"/>
      <c r="J8" s="16"/>
      <c r="K8" s="16"/>
      <c r="L8" s="16">
        <v>4</v>
      </c>
      <c r="M8" s="16">
        <v>4</v>
      </c>
      <c r="N8" s="16"/>
      <c r="O8" s="16"/>
      <c r="P8" s="16">
        <v>4</v>
      </c>
      <c r="Q8" s="16">
        <v>2</v>
      </c>
      <c r="R8" s="16">
        <v>4</v>
      </c>
      <c r="S8" s="16" t="s">
        <v>40</v>
      </c>
      <c r="T8" s="16">
        <v>5</v>
      </c>
      <c r="U8" s="16" t="s">
        <v>31</v>
      </c>
      <c r="V8" s="17" t="s">
        <v>40</v>
      </c>
      <c r="W8" s="16" t="s">
        <v>31</v>
      </c>
      <c r="X8" s="13" t="str">
        <f t="shared" si="0"/>
        <v>ну</v>
      </c>
      <c r="Y8" s="92"/>
      <c r="Z8" s="92"/>
      <c r="AA8" s="92"/>
      <c r="AB8" s="92"/>
      <c r="AC8" s="92"/>
      <c r="AD8" s="92"/>
    </row>
    <row r="9" spans="1:30" ht="17.100000000000001" customHeight="1" x14ac:dyDescent="0.3">
      <c r="A9" s="14">
        <v>5</v>
      </c>
      <c r="B9" s="8" t="s">
        <v>90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31</v>
      </c>
      <c r="V9" s="17" t="s">
        <v>31</v>
      </c>
      <c r="W9" s="16" t="s">
        <v>31</v>
      </c>
      <c r="X9" s="13" t="str">
        <f t="shared" si="0"/>
        <v>хор</v>
      </c>
      <c r="Y9" s="92"/>
      <c r="Z9" s="92"/>
      <c r="AA9" s="92"/>
      <c r="AB9" s="92"/>
      <c r="AC9" s="92"/>
      <c r="AD9" s="92"/>
    </row>
    <row r="10" spans="1:30" ht="17.100000000000001" customHeight="1" x14ac:dyDescent="0.3">
      <c r="A10" s="14">
        <v>6</v>
      </c>
      <c r="B10" s="8" t="s">
        <v>91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31</v>
      </c>
      <c r="V10" s="17" t="s">
        <v>31</v>
      </c>
      <c r="W10" s="16" t="s">
        <v>31</v>
      </c>
      <c r="X10" s="13" t="str">
        <f t="shared" si="0"/>
        <v>хор</v>
      </c>
      <c r="Y10" s="2" t="s">
        <v>35</v>
      </c>
      <c r="Z10" s="2"/>
      <c r="AA10" s="2"/>
    </row>
    <row r="11" spans="1:30" ht="17.100000000000001" customHeight="1" x14ac:dyDescent="0.3">
      <c r="A11" s="14">
        <v>7</v>
      </c>
      <c r="B11" s="8" t="s">
        <v>92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5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31</v>
      </c>
      <c r="V11" s="17" t="s">
        <v>31</v>
      </c>
      <c r="W11" s="16" t="s">
        <v>31</v>
      </c>
      <c r="X11" s="13" t="str">
        <f t="shared" si="0"/>
        <v>отл</v>
      </c>
      <c r="Y11" s="2"/>
      <c r="Z11" s="2"/>
      <c r="AA11" s="2"/>
    </row>
    <row r="12" spans="1:30" ht="17.100000000000001" customHeight="1" x14ac:dyDescent="0.3">
      <c r="A12" s="14">
        <v>8</v>
      </c>
      <c r="B12" s="8" t="s">
        <v>93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31</v>
      </c>
      <c r="V12" s="17" t="s">
        <v>31</v>
      </c>
      <c r="W12" s="16" t="s">
        <v>31</v>
      </c>
      <c r="X12" s="13" t="str">
        <f t="shared" si="0"/>
        <v>хор</v>
      </c>
      <c r="Y12" s="2"/>
      <c r="Z12" s="2"/>
      <c r="AA12" s="2"/>
    </row>
    <row r="13" spans="1:30" ht="17.100000000000001" customHeight="1" x14ac:dyDescent="0.3">
      <c r="A13" s="14">
        <v>9</v>
      </c>
      <c r="B13" s="8" t="s">
        <v>94</v>
      </c>
      <c r="C13" s="15">
        <v>5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5</v>
      </c>
      <c r="N13" s="16"/>
      <c r="O13" s="16"/>
      <c r="P13" s="16">
        <v>5</v>
      </c>
      <c r="Q13" s="16">
        <v>5</v>
      </c>
      <c r="R13" s="16">
        <v>5</v>
      </c>
      <c r="S13" s="16">
        <v>5</v>
      </c>
      <c r="T13" s="16">
        <v>5</v>
      </c>
      <c r="U13" s="16" t="s">
        <v>31</v>
      </c>
      <c r="V13" s="17" t="s">
        <v>31</v>
      </c>
      <c r="W13" s="16" t="s">
        <v>31</v>
      </c>
      <c r="X13" s="13" t="str">
        <f t="shared" si="0"/>
        <v>отл</v>
      </c>
      <c r="Y13" s="2" t="s">
        <v>36</v>
      </c>
      <c r="Z13" s="2"/>
      <c r="AA13" s="2"/>
    </row>
    <row r="14" spans="1:30" ht="17.100000000000001" customHeight="1" x14ac:dyDescent="0.3">
      <c r="A14" s="14">
        <v>10</v>
      </c>
      <c r="B14" s="8" t="s">
        <v>95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31</v>
      </c>
      <c r="V14" s="17" t="s">
        <v>31</v>
      </c>
      <c r="W14" s="16" t="s">
        <v>31</v>
      </c>
      <c r="X14" s="13" t="str">
        <f t="shared" si="0"/>
        <v>у</v>
      </c>
      <c r="Y14" s="2" t="s">
        <v>37</v>
      </c>
      <c r="Z14" s="2"/>
      <c r="AA14" s="2"/>
    </row>
    <row r="15" spans="1:30" ht="17.100000000000001" customHeight="1" x14ac:dyDescent="0.3">
      <c r="A15" s="14">
        <v>11</v>
      </c>
      <c r="B15" s="8" t="s">
        <v>96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31</v>
      </c>
      <c r="V15" s="17" t="s">
        <v>31</v>
      </c>
      <c r="W15" s="16" t="s">
        <v>31</v>
      </c>
      <c r="X15" s="13" t="str">
        <f t="shared" si="0"/>
        <v>у1</v>
      </c>
      <c r="Y15" s="2" t="s">
        <v>38</v>
      </c>
      <c r="Z15" s="2"/>
      <c r="AA15" s="2"/>
    </row>
    <row r="16" spans="1:30" ht="17.100000000000001" customHeight="1" x14ac:dyDescent="0.3">
      <c r="A16" s="14">
        <v>12</v>
      </c>
      <c r="B16" s="8" t="s">
        <v>97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31</v>
      </c>
      <c r="V16" s="17" t="s">
        <v>31</v>
      </c>
      <c r="W16" s="16" t="s">
        <v>31</v>
      </c>
      <c r="X16" s="13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3">
      <c r="A17" s="14">
        <v>13</v>
      </c>
      <c r="B17" s="8" t="s">
        <v>98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31</v>
      </c>
      <c r="V17" s="17" t="s">
        <v>31</v>
      </c>
      <c r="W17" s="16" t="s">
        <v>31</v>
      </c>
      <c r="X17" s="13" t="str">
        <f t="shared" si="0"/>
        <v>хор</v>
      </c>
      <c r="AA17" s="2"/>
    </row>
    <row r="18" spans="1:27" ht="17.100000000000001" customHeight="1" x14ac:dyDescent="0.3">
      <c r="A18" s="14">
        <v>14</v>
      </c>
      <c r="B18" s="8" t="s">
        <v>99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31</v>
      </c>
      <c r="V18" s="17" t="s">
        <v>31</v>
      </c>
      <c r="W18" s="16" t="s">
        <v>31</v>
      </c>
      <c r="X18" s="13" t="str">
        <f t="shared" si="0"/>
        <v>хор</v>
      </c>
      <c r="Y18" s="2"/>
      <c r="Z18" s="2"/>
      <c r="AA18" s="2"/>
    </row>
    <row r="19" spans="1:27" ht="17.100000000000001" customHeight="1" x14ac:dyDescent="0.3">
      <c r="A19" s="14">
        <v>15</v>
      </c>
      <c r="B19" s="8" t="s">
        <v>100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31</v>
      </c>
      <c r="V19" s="17" t="s">
        <v>31</v>
      </c>
      <c r="W19" s="16" t="s">
        <v>31</v>
      </c>
      <c r="X19" s="13" t="str">
        <f t="shared" si="0"/>
        <v>хор1</v>
      </c>
      <c r="Y19" s="2"/>
      <c r="Z19" s="2"/>
      <c r="AA19" s="2"/>
    </row>
    <row r="20" spans="1:27" ht="17.100000000000001" customHeight="1" x14ac:dyDescent="0.3">
      <c r="A20" s="14">
        <v>16</v>
      </c>
      <c r="B20" s="8" t="s">
        <v>101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31</v>
      </c>
      <c r="V20" s="17" t="s">
        <v>31</v>
      </c>
      <c r="W20" s="16" t="s">
        <v>31</v>
      </c>
      <c r="X20" s="13" t="str">
        <f t="shared" si="0"/>
        <v>у1</v>
      </c>
      <c r="Y20" s="2"/>
      <c r="Z20" s="2"/>
      <c r="AA20" s="2"/>
    </row>
    <row r="21" spans="1:27" ht="17.100000000000001" customHeight="1" x14ac:dyDescent="0.3">
      <c r="A21" s="14">
        <v>17</v>
      </c>
      <c r="B21" s="8" t="s">
        <v>102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31</v>
      </c>
      <c r="V21" s="17" t="s">
        <v>31</v>
      </c>
      <c r="W21" s="16" t="s">
        <v>31</v>
      </c>
      <c r="X21" s="13" t="str">
        <f t="shared" si="0"/>
        <v>у</v>
      </c>
      <c r="Y21" s="2"/>
      <c r="Z21" s="2"/>
      <c r="AA21" s="2"/>
    </row>
    <row r="22" spans="1:27" ht="17.100000000000001" customHeight="1" x14ac:dyDescent="0.3">
      <c r="A22" s="14">
        <v>18</v>
      </c>
      <c r="B22" s="8" t="s">
        <v>103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31</v>
      </c>
      <c r="V22" s="17" t="s">
        <v>31</v>
      </c>
      <c r="W22" s="16" t="s">
        <v>31</v>
      </c>
      <c r="X22" s="13" t="str">
        <f t="shared" si="0"/>
        <v>хор</v>
      </c>
      <c r="Y22" s="2"/>
      <c r="Z22" s="2"/>
      <c r="AA22" s="2"/>
    </row>
    <row r="23" spans="1:27" ht="17.100000000000001" customHeight="1" x14ac:dyDescent="0.3">
      <c r="A23" s="14">
        <v>19</v>
      </c>
      <c r="B23" s="8" t="s">
        <v>104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31</v>
      </c>
      <c r="V23" s="17" t="s">
        <v>31</v>
      </c>
      <c r="W23" s="16" t="s">
        <v>31</v>
      </c>
      <c r="X23" s="13" t="str">
        <f t="shared" si="0"/>
        <v>хор</v>
      </c>
      <c r="Y23" s="2"/>
      <c r="Z23" s="2"/>
      <c r="AA23" s="2"/>
    </row>
    <row r="24" spans="1:27" ht="17.100000000000001" customHeight="1" x14ac:dyDescent="0.3">
      <c r="A24" s="14">
        <v>20</v>
      </c>
      <c r="B24" s="8" t="s">
        <v>105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31</v>
      </c>
      <c r="V24" s="17" t="s">
        <v>31</v>
      </c>
      <c r="W24" s="16" t="s">
        <v>31</v>
      </c>
      <c r="X24" s="13" t="str">
        <f t="shared" si="0"/>
        <v>хор</v>
      </c>
      <c r="Y24" s="2"/>
      <c r="Z24" s="2"/>
      <c r="AA24" s="2"/>
    </row>
    <row r="25" spans="1:27" ht="17.100000000000001" customHeight="1" x14ac:dyDescent="0.3">
      <c r="A25" s="14">
        <v>21</v>
      </c>
      <c r="B25" s="8" t="s">
        <v>106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31</v>
      </c>
      <c r="V25" s="17" t="s">
        <v>31</v>
      </c>
      <c r="W25" s="16" t="s">
        <v>31</v>
      </c>
      <c r="X25" s="13" t="str">
        <f t="shared" si="0"/>
        <v>у1</v>
      </c>
      <c r="Y25" s="2"/>
      <c r="Z25" s="2"/>
      <c r="AA25" s="2"/>
    </row>
    <row r="26" spans="1:27" ht="17.100000000000001" customHeight="1" x14ac:dyDescent="0.3">
      <c r="A26" s="14">
        <v>22</v>
      </c>
      <c r="B26" s="8" t="s">
        <v>107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31</v>
      </c>
      <c r="V26" s="17" t="s">
        <v>31</v>
      </c>
      <c r="W26" s="16" t="s">
        <v>31</v>
      </c>
      <c r="X26" s="13" t="str">
        <f t="shared" si="0"/>
        <v>отл</v>
      </c>
      <c r="Y26" s="2"/>
      <c r="Z26" s="2"/>
      <c r="AA26" s="2"/>
    </row>
    <row r="27" spans="1:27" ht="17.100000000000001" customHeight="1" x14ac:dyDescent="0.3">
      <c r="A27" s="14">
        <v>23</v>
      </c>
      <c r="B27" s="8" t="s">
        <v>108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31</v>
      </c>
      <c r="V27" s="17" t="s">
        <v>31</v>
      </c>
      <c r="W27" s="16" t="s">
        <v>31</v>
      </c>
      <c r="X27" s="13" t="str">
        <f t="shared" si="0"/>
        <v>хор</v>
      </c>
      <c r="Y27" s="2"/>
      <c r="Z27" s="2"/>
      <c r="AA27" s="2"/>
    </row>
    <row r="28" spans="1:27" ht="17.100000000000001" customHeight="1" x14ac:dyDescent="0.3">
      <c r="A28" s="14">
        <v>24</v>
      </c>
      <c r="B28" s="8" t="s">
        <v>109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31</v>
      </c>
      <c r="V28" s="17" t="s">
        <v>31</v>
      </c>
      <c r="W28" s="16" t="s">
        <v>31</v>
      </c>
      <c r="X28" s="13" t="str">
        <f t="shared" si="0"/>
        <v>у1</v>
      </c>
      <c r="Y28" s="2"/>
      <c r="Z28" s="2"/>
      <c r="AA28" s="2"/>
    </row>
    <row r="29" spans="1:27" ht="17.100000000000001" customHeight="1" x14ac:dyDescent="0.3">
      <c r="A29" s="14">
        <v>25</v>
      </c>
      <c r="B29" s="8" t="s">
        <v>110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31</v>
      </c>
      <c r="V29" s="17" t="s">
        <v>31</v>
      </c>
      <c r="W29" s="16" t="s">
        <v>31</v>
      </c>
      <c r="X29" s="13" t="str">
        <f t="shared" si="0"/>
        <v>у1</v>
      </c>
      <c r="Y29" s="2"/>
      <c r="Z29" s="2"/>
      <c r="AA29" s="2"/>
    </row>
    <row r="30" spans="1:27" ht="17.100000000000001" customHeight="1" x14ac:dyDescent="0.3">
      <c r="A30" s="14">
        <v>26</v>
      </c>
      <c r="B30" s="8" t="s">
        <v>111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 t="s">
        <v>40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31</v>
      </c>
      <c r="V30" s="17" t="s">
        <v>31</v>
      </c>
      <c r="W30" s="16" t="s">
        <v>31</v>
      </c>
      <c r="X30" s="13" t="str">
        <f t="shared" si="0"/>
        <v>ну1</v>
      </c>
      <c r="Y30" s="2"/>
      <c r="Z30" s="2"/>
      <c r="AA30" s="2"/>
    </row>
    <row r="31" spans="1:27" ht="17.100000000000001" customHeight="1" x14ac:dyDescent="0.3">
      <c r="A31" s="14">
        <v>27</v>
      </c>
      <c r="B31" s="8" t="s">
        <v>112</v>
      </c>
      <c r="C31" s="15">
        <v>2</v>
      </c>
      <c r="D31" s="16">
        <v>2</v>
      </c>
      <c r="E31" s="16"/>
      <c r="F31" s="16">
        <v>2</v>
      </c>
      <c r="G31" s="16"/>
      <c r="H31" s="16"/>
      <c r="I31" s="16"/>
      <c r="J31" s="16"/>
      <c r="K31" s="16"/>
      <c r="L31" s="16">
        <v>2</v>
      </c>
      <c r="M31" s="16" t="s">
        <v>40</v>
      </c>
      <c r="N31" s="16"/>
      <c r="O31" s="16"/>
      <c r="P31" s="16">
        <v>3</v>
      </c>
      <c r="Q31" s="16">
        <v>2</v>
      </c>
      <c r="R31" s="16">
        <v>2</v>
      </c>
      <c r="S31" s="16">
        <v>5</v>
      </c>
      <c r="T31" s="16">
        <v>5</v>
      </c>
      <c r="U31" s="16" t="s">
        <v>31</v>
      </c>
      <c r="V31" s="17" t="s">
        <v>31</v>
      </c>
      <c r="W31" s="16" t="s">
        <v>31</v>
      </c>
      <c r="X31" s="13" t="str">
        <f t="shared" si="0"/>
        <v>ну</v>
      </c>
      <c r="Y31" s="2"/>
      <c r="Z31" s="2"/>
      <c r="AA31" s="2"/>
    </row>
    <row r="32" spans="1:27" ht="17.100000000000001" customHeight="1" x14ac:dyDescent="0.3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13" t="str">
        <f t="shared" si="0"/>
        <v/>
      </c>
      <c r="Y32" s="2"/>
      <c r="Z32" s="2"/>
      <c r="AA32" s="2"/>
    </row>
    <row r="33" spans="1:27" ht="17.100000000000001" customHeight="1" thickBot="1" x14ac:dyDescent="0.35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13" t="str">
        <f t="shared" si="0"/>
        <v/>
      </c>
      <c r="Y33" s="2"/>
      <c r="Z33" s="2"/>
      <c r="AA33" s="2"/>
    </row>
    <row r="34" spans="1:27" ht="17.100000000000001" customHeight="1" thickBot="1" x14ac:dyDescent="0.35">
      <c r="A34" s="93" t="s">
        <v>41</v>
      </c>
      <c r="B34" s="25" t="s">
        <v>42</v>
      </c>
      <c r="C34" s="26">
        <f t="shared" ref="C34:W34" si="1">COUNTIF(C$5:C$33,5)</f>
        <v>4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5</v>
      </c>
      <c r="N34" s="26">
        <f t="shared" si="1"/>
        <v>0</v>
      </c>
      <c r="O34" s="26">
        <f t="shared" si="1"/>
        <v>0</v>
      </c>
      <c r="P34" s="26">
        <f t="shared" si="1"/>
        <v>10</v>
      </c>
      <c r="Q34" s="26">
        <f t="shared" si="1"/>
        <v>16</v>
      </c>
      <c r="R34" s="26">
        <f t="shared" si="1"/>
        <v>11</v>
      </c>
      <c r="S34" s="26">
        <f t="shared" si="1"/>
        <v>26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5">
      <c r="A35" s="94"/>
      <c r="B35" s="25" t="s">
        <v>43</v>
      </c>
      <c r="C35" s="26">
        <f t="shared" ref="C35:W35" si="2">COUNTIF(C$5:C$33,4)</f>
        <v>20</v>
      </c>
      <c r="D35" s="26">
        <f t="shared" si="2"/>
        <v>14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17</v>
      </c>
      <c r="M35" s="26">
        <f t="shared" si="2"/>
        <v>15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8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5">
      <c r="A36" s="94"/>
      <c r="B36" s="25" t="s">
        <v>44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2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6</v>
      </c>
      <c r="N36" s="26">
        <f t="shared" si="3"/>
        <v>0</v>
      </c>
      <c r="O36" s="26">
        <f t="shared" si="3"/>
        <v>0</v>
      </c>
      <c r="P36" s="26">
        <f t="shared" si="3"/>
        <v>1</v>
      </c>
      <c r="Q36" s="26">
        <f t="shared" si="3"/>
        <v>1</v>
      </c>
      <c r="R36" s="26">
        <f t="shared" si="3"/>
        <v>3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5">
      <c r="A37" s="94"/>
      <c r="B37" s="25" t="s">
        <v>45</v>
      </c>
      <c r="C37" s="26">
        <f t="shared" ref="C37:U37" si="4">COUNTIF(C$5:C$33,2)</f>
        <v>1</v>
      </c>
      <c r="D37" s="26">
        <f t="shared" si="4"/>
        <v>2</v>
      </c>
      <c r="E37" s="26">
        <f t="shared" si="4"/>
        <v>0</v>
      </c>
      <c r="F37" s="26">
        <f t="shared" si="4"/>
        <v>3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0</v>
      </c>
      <c r="Q37" s="26">
        <f t="shared" si="4"/>
        <v>2</v>
      </c>
      <c r="R37" s="26">
        <f t="shared" si="4"/>
        <v>1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5">
      <c r="A38" s="95"/>
      <c r="B38" s="27" t="s">
        <v>46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1</v>
      </c>
      <c r="M38" s="26">
        <f t="shared" si="5"/>
        <v>1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0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1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5">
      <c r="A39" s="2"/>
      <c r="B39" s="28" t="s">
        <v>47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26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3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3">
      <c r="A41" s="2"/>
      <c r="B41" s="30" t="s">
        <v>48</v>
      </c>
      <c r="C41" s="32"/>
      <c r="D41" s="32"/>
      <c r="E41" s="2"/>
      <c r="F41" s="96" t="s">
        <v>49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2"/>
      <c r="V41" s="2"/>
      <c r="W41" s="2"/>
      <c r="X41" s="2"/>
      <c r="Y41" s="2"/>
      <c r="Z41" s="2"/>
      <c r="AA41" s="2"/>
    </row>
    <row r="42" spans="1:27" x14ac:dyDescent="0.3">
      <c r="A42" s="29">
        <v>1</v>
      </c>
      <c r="B42" s="33" t="s">
        <v>50</v>
      </c>
      <c r="C42" s="34"/>
      <c r="D42" s="35"/>
      <c r="E42" s="36" t="s">
        <v>51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3">
      <c r="A43" s="29"/>
      <c r="B43" s="38" t="s">
        <v>52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3">
      <c r="A44" s="29"/>
      <c r="B44" s="38" t="s">
        <v>53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3">
      <c r="A45" s="29">
        <v>2</v>
      </c>
      <c r="B45" s="33" t="s">
        <v>54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3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3">
      <c r="A47" s="43">
        <v>3</v>
      </c>
      <c r="B47" s="43" t="s">
        <v>55</v>
      </c>
      <c r="C47" s="40">
        <f>$C$45-$C$48</f>
        <v>23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3">
      <c r="A48" s="44">
        <v>4</v>
      </c>
      <c r="B48" s="44" t="s">
        <v>56</v>
      </c>
      <c r="C48" s="40">
        <f>COUNTIF($X$5:$X$33,"ну")+COUNTIF($X$5:$X$33,"ну1")</f>
        <v>4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3">
      <c r="A49" s="97" t="s">
        <v>57</v>
      </c>
      <c r="B49" s="98"/>
      <c r="C49" s="45">
        <f>COUNTIF($X$5:$X$33,"ну1")</f>
        <v>2</v>
      </c>
      <c r="D49" s="35"/>
      <c r="E49" s="36" t="s">
        <v>58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3">
      <c r="A50" s="29">
        <v>5</v>
      </c>
      <c r="B50" s="33" t="s">
        <v>59</v>
      </c>
      <c r="C50" s="46">
        <f>COUNTIF($X$5:$X$33,"отл")</f>
        <v>3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3">
      <c r="A51" s="29">
        <v>6</v>
      </c>
      <c r="B51" s="33" t="s">
        <v>60</v>
      </c>
      <c r="C51" s="46">
        <f>COUNTIF($X$5:$X$33,"хор")+COUNTIF($X$5:$X$33,"хор1")</f>
        <v>12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3">
      <c r="A52" s="97" t="s">
        <v>61</v>
      </c>
      <c r="B52" s="98"/>
      <c r="C52" s="47">
        <f>COUNTIF($X$5:$X$33,"хор1")</f>
        <v>1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" thickBot="1" x14ac:dyDescent="0.35">
      <c r="A53" s="29">
        <v>7</v>
      </c>
      <c r="B53" s="29" t="s">
        <v>62</v>
      </c>
      <c r="C53" s="48">
        <f>COUNTIF($X$5:$X$33,"у1")</f>
        <v>5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" thickBot="1" x14ac:dyDescent="0.35">
      <c r="A54" s="2"/>
      <c r="B54" s="90" t="s">
        <v>63</v>
      </c>
      <c r="C54" s="91"/>
      <c r="D54" s="49" t="s">
        <v>64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29">
        <v>8</v>
      </c>
      <c r="B55" s="33" t="s">
        <v>65</v>
      </c>
      <c r="C55" s="50">
        <f>$C$47</f>
        <v>23</v>
      </c>
      <c r="D55" s="51">
        <f>IFERROR(C55/$C$45*100,"0")</f>
        <v>85.18518518518519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thickBot="1" x14ac:dyDescent="0.35">
      <c r="A56" s="29">
        <v>9</v>
      </c>
      <c r="B56" s="52" t="s">
        <v>66</v>
      </c>
      <c r="C56" s="50">
        <f>$C$50+$C$51</f>
        <v>15</v>
      </c>
      <c r="D56" s="53">
        <f>IFERROR(C56/$C$45*100,"0")</f>
        <v>55.555555555555557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thickBot="1" x14ac:dyDescent="0.35">
      <c r="A57" s="2"/>
      <c r="B57" s="54" t="s">
        <v>67</v>
      </c>
      <c r="D57" s="55" t="s">
        <v>68</v>
      </c>
      <c r="E57" s="56"/>
      <c r="F57" s="56"/>
      <c r="G57" s="56"/>
      <c r="H57" s="57"/>
      <c r="I57" s="55" t="s">
        <v>69</v>
      </c>
      <c r="J57" s="56"/>
      <c r="K57" s="56"/>
      <c r="L57" s="58"/>
      <c r="M57" s="2"/>
      <c r="N57" s="55" t="s">
        <v>70</v>
      </c>
      <c r="O57" s="56"/>
      <c r="P57" s="56"/>
      <c r="Q57" s="56"/>
      <c r="R57" s="59"/>
      <c r="S57" s="58"/>
      <c r="T57" s="55" t="s">
        <v>69</v>
      </c>
      <c r="U57" s="56"/>
      <c r="V57" s="56"/>
      <c r="W57" s="58"/>
      <c r="X57" s="2"/>
    </row>
    <row r="58" spans="1:27" x14ac:dyDescent="0.3">
      <c r="A58" s="13" t="s">
        <v>71</v>
      </c>
      <c r="B58" s="61" t="str">
        <f t="array" ref="B58">IFERROR(INDEX($B$5:$B$33,SMALL(IF($A$58=$X$5:$X$33,ROW($B$5:$B$33)-4,""),ROW(D1))),"")</f>
        <v>Артеева Валя</v>
      </c>
      <c r="C58" s="13" t="s">
        <v>72</v>
      </c>
      <c r="D58" s="62" t="str">
        <f t="array" ref="D58">IFERROR(INDEX($B$5:$B$33,SMALL(IF($C$58=$X$5:$X$33,ROW($B$5:$B$33)-4,""),ROW(D1))),"")</f>
        <v xml:space="preserve">Никифоров Костя </v>
      </c>
      <c r="E58" s="63"/>
      <c r="F58" s="63"/>
      <c r="G58" s="66"/>
      <c r="H58" s="65"/>
      <c r="I58" s="62" t="str">
        <f t="array" ref="I58">IF(D58="","",INDEX($4:$4,SUMPRODUCT(COLUMN(C:W)*(INDEX(C:W,MATCH(D58,B$1:B$33,),)=$C$59))))</f>
        <v>русский язык</v>
      </c>
      <c r="J58" s="66"/>
      <c r="K58" s="66"/>
      <c r="L58" s="64"/>
      <c r="M58" s="13" t="s">
        <v>73</v>
      </c>
      <c r="N58" s="62" t="str">
        <f t="array" ref="N58">IFERROR(INDEX($B$5:$B$33,SMALL(IF($M$58=$X$5:$X$33,ROW($B$5:$B$33)-4,""),ROW(D1))),"")</f>
        <v xml:space="preserve">Кабанов Дмитрий </v>
      </c>
      <c r="O58" s="63"/>
      <c r="P58" s="63"/>
      <c r="Q58" s="63"/>
      <c r="R58" s="67"/>
      <c r="S58" s="63"/>
      <c r="T58" s="62" t="str">
        <f t="array" ref="T58">IF(N58="","",INDEX($4:$4,SUMPRODUCT(COLUMN(C:W)*(INDEX(C:W,MATCH(N58,B$1:B$33,),)=$M$59))))</f>
        <v>география</v>
      </c>
      <c r="U58" s="66"/>
      <c r="V58" s="66"/>
      <c r="W58" s="64"/>
      <c r="X58" s="2"/>
    </row>
    <row r="59" spans="1:27" x14ac:dyDescent="0.3">
      <c r="A59" s="2"/>
      <c r="B59" s="61" t="str">
        <f t="array" ref="B59">IFERROR(INDEX($B$5:$B$33,SMALL(IF($A$58=$X$5:$X$33,ROW($B$5:$B$33)-4,""),ROW(D2))),"")</f>
        <v xml:space="preserve">Давыдов Влад </v>
      </c>
      <c r="C59" s="13">
        <v>4</v>
      </c>
      <c r="D59" s="62" t="str">
        <f t="array" ref="D59">IFERROR(INDEX($B$5:$B$33,SMALL(IF($C$58=$X$5:$X$33,ROW($B$5:$B$33)-4,""),ROW(D2))),"")</f>
        <v/>
      </c>
      <c r="E59" s="41"/>
      <c r="F59" s="41"/>
      <c r="G59" s="41"/>
      <c r="H59" s="68"/>
      <c r="I59" s="62" t="str">
        <f t="array" ref="I59">IF(D59="","",INDEX($4:$4,SUMPRODUCT(COLUMN(C:W)*(INDEX(C:W,MATCH(D59,B$1:B$33,),)=$C$59))))</f>
        <v/>
      </c>
      <c r="J59" s="41"/>
      <c r="K59" s="41"/>
      <c r="L59" s="69"/>
      <c r="M59" s="13">
        <v>3</v>
      </c>
      <c r="N59" s="62" t="str">
        <f t="array" ref="N59">IFERROR(INDEX($B$5:$B$33,SMALL(IF($M$58=$X$5:$X$33,ROW($B$5:$B$33)-4,""),ROW(D2))),"")</f>
        <v xml:space="preserve">Никоненко Вероника </v>
      </c>
      <c r="O59" s="41"/>
      <c r="P59" s="41"/>
      <c r="Q59" s="41"/>
      <c r="R59" s="70"/>
      <c r="S59" s="41"/>
      <c r="T59" s="62" t="str">
        <f t="array" ref="T59">IF(N59="","",INDEX($4:$4,SUMPRODUCT(COLUMN(C:W)*(INDEX(C:W,MATCH(N59,B$1:B$33,),)=$M$59))))</f>
        <v>русский язык</v>
      </c>
      <c r="U59" s="41"/>
      <c r="V59" s="41"/>
      <c r="W59" s="69"/>
      <c r="X59" s="2"/>
    </row>
    <row r="60" spans="1:27" x14ac:dyDescent="0.3">
      <c r="A60" s="2"/>
      <c r="B60" s="61" t="str">
        <f t="array" ref="B60">IFERROR(INDEX($B$5:$B$33,SMALL(IF($A$58=$X$5:$X$33,ROW($B$5:$B$33)-4,""),ROW(D3))),"")</f>
        <v xml:space="preserve">Деров Андрей </v>
      </c>
      <c r="C60" s="2"/>
      <c r="D60" s="62" t="str">
        <f t="array" ref="D60">IFERROR(INDEX($B$5:$B$33,SMALL(IF($C$58=$X$5:$X$33,ROW($B$5:$B$33)-4,""),ROW(D3))),"")</f>
        <v/>
      </c>
      <c r="E60" s="41"/>
      <c r="F60" s="41"/>
      <c r="G60" s="41"/>
      <c r="H60" s="68"/>
      <c r="I60" s="62" t="str">
        <f t="array" ref="I60">IF(D60="","",INDEX($4:$4,SUMPRODUCT(COLUMN(C:W)*(INDEX(C:W,MATCH(D60,B$1:B$33,),)=$C$59))))</f>
        <v/>
      </c>
      <c r="J60" s="41"/>
      <c r="K60" s="41"/>
      <c r="L60" s="69"/>
      <c r="M60" s="2"/>
      <c r="N60" s="62" t="str">
        <f t="array" ref="N60">IFERROR(INDEX($B$5:$B$33,SMALL(IF($M$58=$X$5:$X$33,ROW($B$5:$B$33)-4,""),ROW(D3))),"")</f>
        <v xml:space="preserve">Прошкин Максим </v>
      </c>
      <c r="O60" s="41"/>
      <c r="P60" s="41"/>
      <c r="Q60" s="41"/>
      <c r="R60" s="70"/>
      <c r="S60" s="41"/>
      <c r="T60" s="62" t="str">
        <f t="array" ref="T60">IF(N60="","",INDEX($4:$4,SUMPRODUCT(COLUMN(C:W)*(INDEX(C:W,MATCH(N60,B$1:B$33,),)=$M$59))))</f>
        <v>биология</v>
      </c>
      <c r="U60" s="41"/>
      <c r="V60" s="41"/>
      <c r="W60" s="69"/>
      <c r="X60" s="2"/>
    </row>
    <row r="61" spans="1:27" x14ac:dyDescent="0.3">
      <c r="A61" s="2"/>
      <c r="B61" s="61" t="str">
        <f t="array" ref="B61">IFERROR(INDEX($B$5:$B$33,SMALL(IF($A$58=$X$5:$X$33,ROW($B$5:$B$33)-4,""),ROW(D4))),"")</f>
        <v>Евстигнеева Саша</v>
      </c>
      <c r="D61" s="62" t="str">
        <f t="array" ref="D61">IFERROR(INDEX($B$5:$B$33,SMALL(IF($C$58=$X$5:$X$33,ROW($B$5:$B$33)-4,""),ROW(D4))),"")</f>
        <v/>
      </c>
      <c r="E61" s="41"/>
      <c r="F61" s="41"/>
      <c r="G61" s="41"/>
      <c r="H61" s="68"/>
      <c r="I61" s="62" t="str">
        <f t="array" ref="I61">IF(D61="","",INDEX($4:$4,SUMPRODUCT(COLUMN(C:W)*(INDEX(C:W,MATCH(D61,B$1:B$33,),)=$C$59))))</f>
        <v/>
      </c>
      <c r="J61" s="41"/>
      <c r="K61" s="41"/>
      <c r="L61" s="69"/>
      <c r="M61" s="2"/>
      <c r="N61" s="62" t="str">
        <f t="array" ref="N61">IFERROR(INDEX($B$5:$B$33,SMALL(IF($M$58=$X$5:$X$33,ROW($B$5:$B$33)-4,""),ROW(D4))),"")</f>
        <v>Токарь Мария</v>
      </c>
      <c r="O61" s="41"/>
      <c r="P61" s="41"/>
      <c r="Q61" s="41"/>
      <c r="R61" s="70"/>
      <c r="S61" s="41"/>
      <c r="T61" s="62" t="str">
        <f t="array" ref="T61">IF(N61="","",INDEX($4:$4,SUMPRODUCT(COLUMN(C:W)*(INDEX(C:W,MATCH(N61,B$1:B$33,),)=$M$59))))</f>
        <v>биология</v>
      </c>
      <c r="U61" s="41"/>
      <c r="V61" s="41"/>
      <c r="W61" s="69"/>
      <c r="X61" s="2"/>
    </row>
    <row r="62" spans="1:27" x14ac:dyDescent="0.3">
      <c r="A62" s="2"/>
      <c r="B62" s="61" t="str">
        <f t="array" ref="B62">IFERROR(INDEX($B$5:$B$33,SMALL(IF($A$58=$X$5:$X$33,ROW($B$5:$B$33)-4,""),ROW(D5))),"")</f>
        <v xml:space="preserve">Мальгина Дарья </v>
      </c>
      <c r="C62" s="2"/>
      <c r="D62" s="62" t="str">
        <f t="array" ref="D62">IFERROR(INDEX($B$5:$B$33,SMALL(IF($C$58=$X$5:$X$33,ROW($B$5:$B$33)-4,""),ROW(D5))),"")</f>
        <v/>
      </c>
      <c r="E62" s="41"/>
      <c r="F62" s="41"/>
      <c r="G62" s="41"/>
      <c r="H62" s="68"/>
      <c r="I62" s="62" t="str">
        <f t="array" ref="I62">IF(D62="","",INDEX($4:$4,SUMPRODUCT(COLUMN(C:W)*(INDEX(C:W,MATCH(D62,B$1:B$33,),)=$C$59))))</f>
        <v/>
      </c>
      <c r="J62" s="41"/>
      <c r="K62" s="41"/>
      <c r="L62" s="69"/>
      <c r="M62" s="2"/>
      <c r="N62" s="62" t="str">
        <f t="array" ref="N62">IFERROR(INDEX($B$5:$B$33,SMALL(IF($M$58=$X$5:$X$33,ROW($B$5:$B$33)-4,""),ROW(D5))),"")</f>
        <v xml:space="preserve">Ульева Екатерина </v>
      </c>
      <c r="O62" s="41"/>
      <c r="P62" s="41"/>
      <c r="Q62" s="41"/>
      <c r="R62" s="70"/>
      <c r="S62" s="41"/>
      <c r="T62" s="62" t="str">
        <f t="array" ref="T62">IF(N62="","",INDEX($4:$4,SUMPRODUCT(COLUMN(C:W)*(INDEX(C:W,MATCH(N62,B$1:B$33,),)=$M$59))))</f>
        <v>биология</v>
      </c>
      <c r="U62" s="41"/>
      <c r="V62" s="41"/>
      <c r="W62" s="69"/>
      <c r="X62" s="2"/>
    </row>
    <row r="63" spans="1:27" x14ac:dyDescent="0.3">
      <c r="A63" s="2"/>
      <c r="B63" s="61" t="str">
        <f t="array" ref="B63">IFERROR(INDEX($B$5:$B$33,SMALL(IF($A$58=$X$5:$X$33,ROW($B$5:$B$33)-4,""),ROW(D6))),"")</f>
        <v xml:space="preserve">Минеев Андрей </v>
      </c>
      <c r="C63" s="2"/>
      <c r="D63" s="62" t="str">
        <f t="array" ref="D63">IFERROR(INDEX($B$5:$B$33,SMALL(IF($C$58=$X$5:$X$33,ROW($B$5:$B$33)-4,""),ROW(D6))),"")</f>
        <v/>
      </c>
      <c r="E63" s="41"/>
      <c r="F63" s="41"/>
      <c r="G63" s="41"/>
      <c r="H63" s="68"/>
      <c r="I63" s="62" t="str">
        <f t="array" ref="I63">IF(D63="","",INDEX($4:$4,SUMPRODUCT(COLUMN(C:W)*(INDEX(C:W,MATCH(D63,B$1:B$33,),)=$C$59))))</f>
        <v/>
      </c>
      <c r="J63" s="41"/>
      <c r="K63" s="41"/>
      <c r="L63" s="69"/>
      <c r="M63" s="2"/>
      <c r="N63" s="62" t="str">
        <f t="array" ref="N63">IFERROR(INDEX($B$5:$B$33,SMALL(IF($M$58=$X$5:$X$33,ROW($B$5:$B$33)-4,""),ROW(D6))),"")</f>
        <v/>
      </c>
      <c r="O63" s="41"/>
      <c r="P63" s="41"/>
      <c r="Q63" s="41"/>
      <c r="R63" s="70"/>
      <c r="S63" s="41"/>
      <c r="T63" s="62" t="str">
        <f t="array" ref="T63">IF(N63="","",INDEX($4:$4,SUMPRODUCT(COLUMN(C:W)*(INDEX(C:W,MATCH(N63,B$1:B$33,),)=$M$59))))</f>
        <v/>
      </c>
      <c r="U63" s="41"/>
      <c r="V63" s="41"/>
      <c r="W63" s="69"/>
      <c r="X63" s="2"/>
    </row>
    <row r="64" spans="1:27" x14ac:dyDescent="0.3">
      <c r="A64" s="2"/>
      <c r="B64" s="61" t="str">
        <f t="array" ref="B64">IFERROR(INDEX($B$5:$B$33,SMALL(IF($A$58=$X$5:$X$33,ROW($B$5:$B$33)-4,""),ROW(D7))),"")</f>
        <v>Никонов Леонид</v>
      </c>
      <c r="C64" s="2"/>
      <c r="D64" s="62" t="str">
        <f t="array" ref="D64">IFERROR(INDEX($B$5:$B$33,SMALL(IF($C$58=$X$5:$X$33,ROW($B$5:$B$33)-4,""),ROW(D7))),"")</f>
        <v/>
      </c>
      <c r="E64" s="41"/>
      <c r="F64" s="41"/>
      <c r="G64" s="41"/>
      <c r="H64" s="68"/>
      <c r="I64" s="62" t="str">
        <f t="array" ref="I64">IF(D64="","",INDEX($4:$4,SUMPRODUCT(COLUMN(C:W)*(INDEX(C:W,MATCH(D64,B$1:B$33,),)=$C$59))))</f>
        <v/>
      </c>
      <c r="J64" s="41"/>
      <c r="K64" s="41"/>
      <c r="L64" s="69"/>
      <c r="M64" s="2"/>
      <c r="N64" s="62" t="str">
        <f t="array" ref="N64">IFERROR(INDEX($B$5:$B$33,SMALL(IF($M$58=$X$5:$X$33,ROW($B$5:$B$33)-4,""),ROW(D7))),"")</f>
        <v/>
      </c>
      <c r="O64" s="41"/>
      <c r="P64" s="41"/>
      <c r="Q64" s="41"/>
      <c r="R64" s="70"/>
      <c r="S64" s="41"/>
      <c r="T64" s="62" t="str">
        <f t="array" ref="T64">IF(N64="","",INDEX($4:$4,SUMPRODUCT(COLUMN(C:W)*(INDEX(C:W,MATCH(N64,B$1:B$33,),)=$M$59))))</f>
        <v/>
      </c>
      <c r="U64" s="41"/>
      <c r="V64" s="41"/>
      <c r="W64" s="69"/>
      <c r="X64" s="2"/>
    </row>
    <row r="65" spans="1:33" x14ac:dyDescent="0.3">
      <c r="A65" s="2"/>
      <c r="B65" s="61" t="str">
        <f t="array" ref="B65">IFERROR(INDEX($B$5:$B$33,SMALL(IF($A$58=$X$5:$X$33,ROW($B$5:$B$33)-4,""),ROW(D8))),"")</f>
        <v xml:space="preserve">Орешников Андрей </v>
      </c>
      <c r="C65" s="2"/>
      <c r="D65" s="62" t="str">
        <f t="array" ref="D65">IFERROR(INDEX($B$5:$B$33,SMALL(IF($C$58=$X$5:$X$33,ROW($B$5:$B$33)-4,""),ROW(D8))),"")</f>
        <v/>
      </c>
      <c r="E65" s="41"/>
      <c r="F65" s="41"/>
      <c r="G65" s="41"/>
      <c r="H65" s="68"/>
      <c r="I65" s="62" t="str">
        <f t="array" ref="I65">IF(D65="","",INDEX($4:$4,SUMPRODUCT(COLUMN(C:W)*(INDEX(C:W,MATCH(D65,B$1:B$33,),)=$C$59))))</f>
        <v/>
      </c>
      <c r="J65" s="41"/>
      <c r="K65" s="41"/>
      <c r="L65" s="69"/>
      <c r="M65" s="2"/>
      <c r="N65" s="62" t="str">
        <f t="array" ref="N65">IFERROR(INDEX($B$5:$B$33,SMALL(IF($M$58=$X$5:$X$33,ROW($B$5:$B$33)-4,""),ROW(D8))),"")</f>
        <v/>
      </c>
      <c r="O65" s="41"/>
      <c r="P65" s="41"/>
      <c r="Q65" s="41"/>
      <c r="R65" s="70"/>
      <c r="S65" s="41"/>
      <c r="T65" s="62" t="str">
        <f t="array" ref="T65">IF(N65="","",INDEX($4:$4,SUMPRODUCT(COLUMN(C:W)*(INDEX(C:W,MATCH(N65,B$1:B$33,),)=$M$59))))</f>
        <v/>
      </c>
      <c r="U65" s="41"/>
      <c r="V65" s="41"/>
      <c r="W65" s="69"/>
      <c r="X65" s="2"/>
    </row>
    <row r="66" spans="1:33" x14ac:dyDescent="0.3">
      <c r="A66" s="2"/>
      <c r="B66" s="61" t="str">
        <f t="array" ref="B66">IFERROR(INDEX($B$5:$B$33,SMALL(IF($A$58=$X$5:$X$33,ROW($B$5:$B$33)-4,""),ROW(D9))),"")</f>
        <v xml:space="preserve">Пономарева Майя </v>
      </c>
      <c r="C66" s="2"/>
      <c r="D66" s="62" t="str">
        <f t="array" ref="D66">IFERROR(INDEX($B$5:$B$33,SMALL(IF($C$58=$X$5:$X$33,ROW($B$5:$B$33)-4,""),ROW(D9))),"")</f>
        <v/>
      </c>
      <c r="E66" s="41"/>
      <c r="F66" s="41"/>
      <c r="G66" s="41"/>
      <c r="H66" s="68"/>
      <c r="I66" s="62" t="str">
        <f t="array" ref="I66">IF(D66="","",INDEX($4:$4,SUMPRODUCT(COLUMN(C:W)*(INDEX(C:W,MATCH(D66,B$1:B$33,),)=$C$59))))</f>
        <v/>
      </c>
      <c r="J66" s="41"/>
      <c r="K66" s="41"/>
      <c r="L66" s="69"/>
      <c r="M66" s="2"/>
      <c r="N66" s="62" t="str">
        <f t="array" ref="N66">IFERROR(INDEX($B$5:$B$33,SMALL(IF($M$58=$X$5:$X$33,ROW($B$5:$B$33)-4,""),ROW(D9))),"")</f>
        <v/>
      </c>
      <c r="O66" s="41"/>
      <c r="P66" s="41"/>
      <c r="Q66" s="41"/>
      <c r="R66" s="70"/>
      <c r="S66" s="41"/>
      <c r="T66" s="62" t="str">
        <f t="array" ref="T66">IF(N66="","",INDEX($4:$4,SUMPRODUCT(COLUMN(C:W)*(INDEX(C:W,MATCH(N66,B$1:B$33,),)=$M$59))))</f>
        <v/>
      </c>
      <c r="U66" s="41"/>
      <c r="V66" s="41"/>
      <c r="W66" s="69"/>
      <c r="X66" s="2"/>
    </row>
    <row r="67" spans="1:33" x14ac:dyDescent="0.3">
      <c r="A67" s="2"/>
      <c r="B67" s="61" t="str">
        <f t="array" ref="B67">IFERROR(INDEX($B$5:$B$33,SMALL(IF($A$58=$X$5:$X$33,ROW($B$5:$B$33)-4,""),ROW(D10))),"")</f>
        <v>Примак Костя</v>
      </c>
      <c r="D67" s="62" t="str">
        <f t="array" ref="D67">IFERROR(INDEX($B$5:$B$33,SMALL(IF($C$58=$X$5:$X$33,ROW($B$5:$B$33)-4,""),ROW(D10))),"")</f>
        <v/>
      </c>
      <c r="E67" s="41"/>
      <c r="F67" s="41"/>
      <c r="G67" s="41"/>
      <c r="H67" s="68"/>
      <c r="I67" s="62" t="str">
        <f t="array" ref="I67">IF(D67="","",INDEX($4:$4,SUMPRODUCT(COLUMN(C:W)*(INDEX(C:W,MATCH(D67,B$1:B$33,),)=$C$59))))</f>
        <v/>
      </c>
      <c r="J67" s="41"/>
      <c r="K67" s="41"/>
      <c r="L67" s="69"/>
      <c r="N67" s="62" t="str">
        <f t="array" ref="N67">IFERROR(INDEX($B$5:$B$33,SMALL(IF($M$58=$X$5:$X$33,ROW($B$5:$B$33)-4,""),ROW(D10))),"")</f>
        <v/>
      </c>
      <c r="O67" s="41"/>
      <c r="P67" s="41"/>
      <c r="Q67" s="41"/>
      <c r="R67" s="70"/>
      <c r="S67" s="41"/>
      <c r="T67" s="62" t="str">
        <f t="array" ref="T67">IF(N67="","",INDEX($4:$4,SUMPRODUCT(COLUMN(C:W)*(INDEX(C:W,MATCH(N67,B$1:B$33,),)=$M$59))))</f>
        <v/>
      </c>
      <c r="U67" s="41"/>
      <c r="V67" s="41"/>
      <c r="W67" s="69"/>
      <c r="X67" s="2"/>
    </row>
    <row r="68" spans="1:33" x14ac:dyDescent="0.3">
      <c r="A68" s="2"/>
      <c r="B68" s="61" t="str">
        <f t="array" ref="B68">IFERROR(INDEX($B$5:$B$33,SMALL(IF($A$58=$X$5:$X$33,ROW($B$5:$B$33)-4,""),ROW(D11))),"")</f>
        <v>Старцев Дамир</v>
      </c>
      <c r="C68" s="2"/>
      <c r="D68" s="62" t="str">
        <f t="array" ref="D68">IFERROR(INDEX($B$5:$B$33,SMALL(IF($C$58=$X$5:$X$33,ROW($B$5:$B$33)-4,""),ROW(D11))),"")</f>
        <v/>
      </c>
      <c r="E68" s="41"/>
      <c r="F68" s="41"/>
      <c r="G68" s="41"/>
      <c r="H68" s="68"/>
      <c r="I68" s="62" t="str">
        <f t="array" ref="I68">IF(D68="","",INDEX($4:$4,SUMPRODUCT(COLUMN(C:W)*(INDEX(C:W,MATCH(D68,B$1:B$33,),)=$C$59))))</f>
        <v/>
      </c>
      <c r="J68" s="41"/>
      <c r="K68" s="41"/>
      <c r="L68" s="69"/>
      <c r="N68" s="62" t="str">
        <f t="array" ref="N68">IFERROR(INDEX($B$5:$B$33,SMALL(IF($M$58=$X$5:$X$33,ROW($B$5:$B$33)-4,""),ROW(D11))),"")</f>
        <v/>
      </c>
      <c r="O68" s="41"/>
      <c r="P68" s="41"/>
      <c r="Q68" s="41"/>
      <c r="R68" s="70"/>
      <c r="S68" s="41"/>
      <c r="T68" s="62" t="str">
        <f t="array" ref="T68">IF(N68="","",INDEX($4:$4,SUMPRODUCT(COLUMN(C:W)*(INDEX(C:W,MATCH(N68,B$1:B$33,),)=$M$59))))</f>
        <v/>
      </c>
      <c r="U68" s="41"/>
      <c r="V68" s="41"/>
      <c r="W68" s="69"/>
      <c r="X68" s="2"/>
      <c r="Y68" s="2"/>
      <c r="Z68" s="2"/>
      <c r="AA68" s="2"/>
    </row>
    <row r="69" spans="1:33" x14ac:dyDescent="0.3">
      <c r="A69" s="2"/>
      <c r="B69" s="61" t="str">
        <f t="array" ref="B69">IFERROR(INDEX($B$5:$B$33,SMALL(IF($A$58=$X$5:$X$33,ROW($B$5:$B$33)-4,""),ROW(D12))),"")</f>
        <v/>
      </c>
      <c r="D69" s="62" t="str">
        <f t="array" ref="D69">IFERROR(INDEX($B$5:$B$33,SMALL(IF($C$58=$X$5:$X$33,ROW($B$5:$B$33)-4,""),ROW(D12))),"")</f>
        <v/>
      </c>
      <c r="E69" s="41"/>
      <c r="F69" s="41"/>
      <c r="G69" s="41"/>
      <c r="H69" s="68"/>
      <c r="I69" s="62" t="str">
        <f t="array" ref="I69">IF(D69="","",INDEX($4:$4,SUMPRODUCT(COLUMN(C:W)*(INDEX(C:W,MATCH(D69,B$1:B$33,),)=$C$59))))</f>
        <v/>
      </c>
      <c r="J69" s="41"/>
      <c r="K69" s="41"/>
      <c r="L69" s="69"/>
      <c r="N69" s="62" t="str">
        <f t="array" ref="N69">IFERROR(INDEX($B$5:$B$33,SMALL(IF($M$58=$X$5:$X$33,ROW($B$5:$B$33)-4,""),ROW(D12))),"")</f>
        <v/>
      </c>
      <c r="O69" s="41"/>
      <c r="P69" s="41"/>
      <c r="Q69" s="41"/>
      <c r="R69" s="70"/>
      <c r="S69" s="41"/>
      <c r="T69" s="62" t="str">
        <f t="array" ref="T69">IF(N69="","",INDEX($4:$4,SUMPRODUCT(COLUMN(C:W)*(INDEX(C:W,MATCH(N69,B$1:B$33,),)=$M$59))))</f>
        <v/>
      </c>
      <c r="U69" s="41"/>
      <c r="V69" s="41"/>
      <c r="W69" s="69"/>
      <c r="X69" s="2"/>
      <c r="Y69" s="2"/>
      <c r="Z69" s="2"/>
      <c r="AA69" s="2"/>
    </row>
    <row r="70" spans="1:33" x14ac:dyDescent="0.3">
      <c r="A70" s="2"/>
      <c r="B70" s="61" t="str">
        <f t="array" ref="B70">IFERROR(INDEX($B$5:$B$33,SMALL(IF($A$58=$X$5:$X$33,ROW($B$5:$B$33)-4,""),ROW(D13))),"")</f>
        <v/>
      </c>
      <c r="D70" s="62" t="str">
        <f t="array" ref="D70">IFERROR(INDEX($B$5:$B$33,SMALL(IF($C$58=$X$5:$X$33,ROW($B$5:$B$33)-4,""),ROW(D13))),"")</f>
        <v/>
      </c>
      <c r="E70" s="41"/>
      <c r="F70" s="41"/>
      <c r="G70" s="41"/>
      <c r="H70" s="68"/>
      <c r="I70" s="62" t="str">
        <f t="array" ref="I70">IF(D70="","",INDEX($4:$4,SUMPRODUCT(COLUMN(C:W)*(INDEX(C:W,MATCH(D70,B$1:B$33,),)=$C$59))))</f>
        <v/>
      </c>
      <c r="J70" s="41"/>
      <c r="K70" s="41"/>
      <c r="L70" s="69"/>
      <c r="N70" s="62" t="str">
        <f t="array" ref="N70">IFERROR(INDEX($B$5:$B$33,SMALL(IF($M$58=$X$5:$X$33,ROW($B$5:$B$33)-4,""),ROW(D13))),"")</f>
        <v/>
      </c>
      <c r="O70" s="41"/>
      <c r="P70" s="41"/>
      <c r="Q70" s="41"/>
      <c r="R70" s="70"/>
      <c r="S70" s="41"/>
      <c r="T70" s="62" t="str">
        <f t="array" ref="T70">IF(N70="","",INDEX($4:$4,SUMPRODUCT(COLUMN(C:W)*(INDEX(C:W,MATCH(N70,B$1:B$33,),)=$M$59))))</f>
        <v/>
      </c>
      <c r="U70" s="41"/>
      <c r="V70" s="41"/>
      <c r="W70" s="69"/>
      <c r="X70" s="2"/>
      <c r="Y70" s="2"/>
      <c r="Z70" s="2"/>
      <c r="AA70" s="2"/>
    </row>
    <row r="71" spans="1:33" x14ac:dyDescent="0.3">
      <c r="A71" s="2"/>
      <c r="B71" s="61" t="str">
        <f t="array" ref="B71">IFERROR(INDEX($B$5:$B$33,SMALL(IF($A$58=$X$5:$X$33,ROW($B$5:$B$33)-4,""),ROW(D14))),"")</f>
        <v/>
      </c>
      <c r="D71" s="62" t="str">
        <f t="array" ref="D71">IFERROR(INDEX($B$5:$B$33,SMALL(IF($C$58=$X$5:$X$33,ROW($B$5:$B$33)-4,""),ROW(D14))),"")</f>
        <v/>
      </c>
      <c r="E71" s="41"/>
      <c r="F71" s="41"/>
      <c r="G71" s="41"/>
      <c r="H71" s="68"/>
      <c r="I71" s="62" t="str">
        <f t="array" ref="I71">IF(D71="","",INDEX($4:$4,SUMPRODUCT(COLUMN(C:W)*(INDEX(C:W,MATCH(D71,B$1:B$33,),)=$C$59))))</f>
        <v/>
      </c>
      <c r="J71" s="41"/>
      <c r="K71" s="41"/>
      <c r="L71" s="69"/>
      <c r="N71" s="62" t="str">
        <f t="array" ref="N71">IFERROR(INDEX($B$5:$B$33,SMALL(IF($M$58=$X$5:$X$33,ROW($B$5:$B$33)-4,""),ROW(D14))),"")</f>
        <v/>
      </c>
      <c r="O71" s="41"/>
      <c r="P71" s="41"/>
      <c r="Q71" s="41"/>
      <c r="R71" s="70"/>
      <c r="S71" s="41"/>
      <c r="T71" s="62" t="str">
        <f t="array" ref="T71">IF(N71="","",INDEX($4:$4,SUMPRODUCT(COLUMN(C:W)*(INDEX(C:W,MATCH(N71,B$1:B$33,),)=$M$59))))</f>
        <v/>
      </c>
      <c r="U71" s="41"/>
      <c r="V71" s="41"/>
      <c r="W71" s="69"/>
      <c r="X71" s="2"/>
      <c r="Y71" s="2"/>
      <c r="Z71" s="2"/>
      <c r="AA71" s="2"/>
    </row>
    <row r="72" spans="1:33" x14ac:dyDescent="0.3">
      <c r="A72" s="2"/>
      <c r="B72" s="61" t="str">
        <f t="array" ref="B72">IFERROR(INDEX($B$5:$B$33,SMALL(IF($A$58=$X$5:$X$33,ROW($B$5:$B$33)-4,""),ROW(D15))),"")</f>
        <v/>
      </c>
      <c r="D72" s="62" t="str">
        <f t="array" ref="D72">IFERROR(INDEX($B$5:$B$33,SMALL(IF($C$58=$X$5:$X$33,ROW($B$5:$B$33)-4,""),ROW(D15))),"")</f>
        <v/>
      </c>
      <c r="E72" s="41"/>
      <c r="F72" s="41"/>
      <c r="G72" s="41"/>
      <c r="H72" s="68"/>
      <c r="I72" s="62" t="str">
        <f t="array" ref="I72">IF(D72="","",INDEX($4:$4,SUMPRODUCT(COLUMN(C:W)*(INDEX(C:W,MATCH(D72,B$1:B$33,),)=$C$59))))</f>
        <v/>
      </c>
      <c r="J72" s="41"/>
      <c r="K72" s="41"/>
      <c r="L72" s="69"/>
      <c r="N72" s="62" t="str">
        <f t="array" ref="N72">IFERROR(INDEX($B$5:$B$33,SMALL(IF($M$58=$X$5:$X$33,ROW($B$5:$B$33)-4,""),ROW(D15))),"")</f>
        <v/>
      </c>
      <c r="O72" s="41"/>
      <c r="P72" s="41"/>
      <c r="Q72" s="41"/>
      <c r="R72" s="70"/>
      <c r="S72" s="41"/>
      <c r="T72" s="62" t="str">
        <f t="array" ref="T72">IF(N72="","",INDEX($4:$4,SUMPRODUCT(COLUMN(C:W)*(INDEX(C:W,MATCH(N72,B$1:B$33,),)=$M$59))))</f>
        <v/>
      </c>
      <c r="U72" s="41"/>
      <c r="V72" s="41"/>
      <c r="W72" s="69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3">
      <c r="A73" s="2"/>
      <c r="B73" s="61" t="str">
        <f t="array" ref="B73">IFERROR(INDEX($B$5:$B$33,SMALL(IF($A$58=$X$5:$X$33,ROW($B$5:$B$33)-4,""),ROW(D16))),"")</f>
        <v/>
      </c>
      <c r="D73" s="62" t="str">
        <f t="array" ref="D73">IFERROR(INDEX($B$5:$B$33,SMALL(IF($C$58=$X$5:$X$33,ROW($B$5:$B$33)-4,""),ROW(D16))),"")</f>
        <v/>
      </c>
      <c r="E73" s="41"/>
      <c r="F73" s="41"/>
      <c r="G73" s="41"/>
      <c r="H73" s="68"/>
      <c r="I73" s="62" t="str">
        <f t="array" ref="I73">IF(D73="","",INDEX($4:$4,SUMPRODUCT(COLUMN(C:W)*(INDEX(C:W,MATCH(D73,B$1:B$33,),)=$C$59))))</f>
        <v/>
      </c>
      <c r="J73" s="41"/>
      <c r="K73" s="41"/>
      <c r="L73" s="69"/>
      <c r="N73" s="62" t="str">
        <f t="array" ref="N73">IFERROR(INDEX($B$5:$B$33,SMALL(IF($M$58=$X$5:$X$33,ROW($B$5:$B$33)-4,""),ROW(D16))),"")</f>
        <v/>
      </c>
      <c r="O73" s="41"/>
      <c r="P73" s="41"/>
      <c r="Q73" s="41"/>
      <c r="R73" s="70"/>
      <c r="S73" s="41"/>
      <c r="T73" s="62" t="str">
        <f t="array" ref="T73">IF(N73="","",INDEX($4:$4,SUMPRODUCT(COLUMN(C:W)*(INDEX(C:W,MATCH(N73,B$1:B$33,),)=$M$59))))</f>
        <v/>
      </c>
      <c r="U73" s="41"/>
      <c r="V73" s="41"/>
      <c r="W73" s="69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" thickBot="1" x14ac:dyDescent="0.35"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" thickBot="1" x14ac:dyDescent="0.35">
      <c r="B75" s="71" t="s">
        <v>74</v>
      </c>
      <c r="D75" s="55" t="s">
        <v>75</v>
      </c>
      <c r="E75" s="60"/>
      <c r="F75" s="60"/>
      <c r="G75" s="60"/>
      <c r="H75" s="60"/>
      <c r="I75" s="60"/>
      <c r="J75" s="60"/>
      <c r="K75" s="60"/>
      <c r="L75" s="72"/>
      <c r="M75" s="2"/>
      <c r="N75" s="73" t="s">
        <v>56</v>
      </c>
      <c r="O75" s="56"/>
      <c r="P75" s="56"/>
      <c r="Q75" s="58"/>
      <c r="R75" s="55" t="s">
        <v>76</v>
      </c>
      <c r="S75" s="56"/>
      <c r="T75" s="56"/>
      <c r="U75" s="56"/>
      <c r="V75" s="56"/>
      <c r="W75" s="74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3">
      <c r="A76" s="13" t="s">
        <v>77</v>
      </c>
      <c r="B76" s="75" t="str">
        <f t="array" ref="B76">IFERROR(INDEX($B$5:$B$33,SMALL(IF($A$76=$X$5:$X$33,ROW($B$5:$B$33)-4,""),ROW(D1))),"")</f>
        <v>Дудкина Ева</v>
      </c>
      <c r="C76" s="13" t="s">
        <v>78</v>
      </c>
      <c r="D76" s="62" t="str">
        <f t="array" ref="D76">IFERROR(INDEX($B$5:$B$33,SMALL(IF($C$76=$X$5:$X$33,ROW($B$5:$B$33)-4,""),ROW(D1))),"")</f>
        <v>Аверина Катя</v>
      </c>
      <c r="E76" s="63"/>
      <c r="F76" s="63"/>
      <c r="G76" s="63"/>
      <c r="H76" s="65"/>
      <c r="I76" s="63" t="str">
        <f t="array" ref="I76">IF(D76="","",INDEX($4:$4,SUMPRODUCT(COLUMN(C:W)*(INDEX(C:W,MATCH(D76,B$1:B$33,),)=C$77:C$78))))</f>
        <v>математика</v>
      </c>
      <c r="J76" s="63"/>
      <c r="K76" s="63"/>
      <c r="L76" s="26"/>
      <c r="M76" s="76" t="s">
        <v>79</v>
      </c>
      <c r="N76" s="62" t="str">
        <f t="array" ref="N76">IFERROR(INDEX($B$5:$B$33,SMALL(IF($M$76=$X$5:$X$33,ROW($B$5:$B$33)-4,""),ROW(D1))),"")</f>
        <v xml:space="preserve">Горев Егор </v>
      </c>
      <c r="O76" s="63"/>
      <c r="P76" s="63"/>
      <c r="Q76" s="26"/>
      <c r="R76" s="101">
        <f t="array" ref="R76">IF(N76="","",SUMPRODUCT(COUNTIF(INDEX(C:W,MATCH(N76,B$1:B$33,),),M$77:M$78)))</f>
        <v>5</v>
      </c>
      <c r="S76" s="63" t="str">
        <f t="array" ref="S76">IF($R76&gt;5,"",LEFT(IF($N76="","",IFERROR(INDEX($4:$4,SMALL(IF(INDEX($C:$W,MATCH($N76,$B$1:$B$33,),)=$M$77:$M$78,COLUMN($C:$W)),COLUMN(A76))),"")),3))</f>
        <v>лит</v>
      </c>
      <c r="T76" s="63" t="str">
        <f t="array" ref="T76">IF($R76&gt;5,"",LEFT(IF($N76="","",IFERROR(INDEX($4:$4,SMALL(IF(INDEX($C:$W,MATCH($N76,$B$1:$B$33,),)=$M$77:$M$78,COLUMN($C:$W)),COLUMN(B76))),"")),3))</f>
        <v>мат</v>
      </c>
      <c r="U76" s="63" t="str">
        <f t="array" ref="U76">IF($R76&gt;5,"",LEFT(IF($N76="","",IFERROR(INDEX($4:$4,SMALL(IF(INDEX($C:$W,MATCH($N76,$B$1:$B$33,),)=$M$77:$M$78,COLUMN($C:$W)),COLUMN(C76))),"")),3))</f>
        <v>фзк</v>
      </c>
      <c r="V76" s="63" t="str">
        <f t="array" ref="V76">IF($R76&gt;5,"",LEFT(IF($N76="","",IFERROR(INDEX($4:$4,SMALL(IF(INDEX($C:$W,MATCH($N76,$B$1:$B$33,),)=$M$77:$M$78,COLUMN($C:$W)),COLUMN(D76))),"")),3))</f>
        <v>муз</v>
      </c>
      <c r="W76" s="63" t="str">
        <f t="array" ref="W76">IF($R76&gt;5,"",LEFT(IF($N76="","",IFERROR(INDEX($4:$4,SMALL(IF(INDEX($C:$W,MATCH($N76,$B$1:$B$33,),)=$M$77:$M$78,COLUMN($C:$W)),COLUMN(E76))),"")),3))</f>
        <v>род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3">
      <c r="A77" s="2"/>
      <c r="B77" s="75" t="str">
        <f t="array" ref="B77">IFERROR(INDEX($B$5:$B$33,SMALL(IF($A$76=$X$5:$X$33,ROW($B$5:$B$33)-4,""),ROW(D2))),"")</f>
        <v xml:space="preserve">Жаров Марат </v>
      </c>
      <c r="C77" s="13" t="s">
        <v>40</v>
      </c>
      <c r="D77" s="62" t="str">
        <f t="array" ref="D77">IFERROR(INDEX($B$5:$B$33,SMALL(IF($C$76=$X$5:$X$33,ROW($B$5:$B$33)-4,""),ROW(D2))),"")</f>
        <v xml:space="preserve">Чернов Сергей </v>
      </c>
      <c r="E77" s="41"/>
      <c r="F77" s="41"/>
      <c r="G77" s="41"/>
      <c r="H77" s="68"/>
      <c r="I77" s="63" t="str">
        <f t="array" ref="I77">IF(D77="","",INDEX($4:$4,SUMPRODUCT(COLUMN(C:W)*(INDEX(C:W,MATCH(D77,B$1:B$33,),)=C$77:C$78))))</f>
        <v>география</v>
      </c>
      <c r="J77" s="41"/>
      <c r="K77" s="41"/>
      <c r="L77" s="69"/>
      <c r="M77" s="13" t="s">
        <v>40</v>
      </c>
      <c r="N77" s="62" t="str">
        <f t="array" ref="N77">IFERROR(INDEX($B$5:$B$33,SMALL(IF($M$76=$X$5:$X$33,ROW($B$5:$B$33)-4,""),ROW(D2))),"")</f>
        <v xml:space="preserve">Яцук Алексей </v>
      </c>
      <c r="O77" s="41"/>
      <c r="P77" s="41"/>
      <c r="Q77" s="69"/>
      <c r="R77" s="100">
        <f t="array" ref="R77">IF(N77="","",SUMPRODUCT(COUNTIF(INDEX(C:W,MATCH(N77,B$1:B$33,),),M$77:M$78)))</f>
        <v>7</v>
      </c>
      <c r="S77" s="63" t="str">
        <f t="array" ref="S77">IF($R77&gt;5,"",LEFT(IF($N77="","",IFERROR(INDEX($4:$4,SMALL(IF(INDEX($C:$W,MATCH($N77,$B$1:$B$33,),)=$M$77:$M$78,COLUMN($C:$W)),COLUMN(A77))),"")),3))</f>
        <v/>
      </c>
      <c r="T77" s="63" t="str">
        <f t="array" ref="T77">IF($R77&gt;5,"",LEFT(IF($N77="","",IFERROR(INDEX($4:$4,SMALL(IF(INDEX($C:$W,MATCH($N77,$B$1:$B$33,),)=$M$77:$M$78,COLUMN($C:$W)),COLUMN(B77))),"")),3))</f>
        <v/>
      </c>
      <c r="U77" s="63" t="str">
        <f t="array" ref="U77">IF($R77&gt;5,"",LEFT(IF($N77="","",IFERROR(INDEX($4:$4,SMALL(IF(INDEX($C:$W,MATCH($N77,$B$1:$B$33,),)=$M$77:$M$78,COLUMN($C:$W)),COLUMN(C77))),"")),3))</f>
        <v/>
      </c>
      <c r="V77" s="63" t="str">
        <f t="array" ref="V77">IF($R77&gt;5,"",LEFT(IF($N77="","",IFERROR(INDEX($4:$4,SMALL(IF(INDEX($C:$W,MATCH($N77,$B$1:$B$33,),)=$M$77:$M$78,COLUMN($C:$W)),COLUMN(D77))),"")),3))</f>
        <v/>
      </c>
      <c r="W77" s="63" t="str">
        <f t="array" ref="W77">IF($R77&gt;5,"",LEFT(IF($N77="","",IFERROR(INDEX($4:$4,SMALL(IF(INDEX($C:$W,MATCH($N77,$B$1:$B$33,),)=$M$77:$M$78,COLUMN($C:$W)),COLUMN(E77))),"")),3))</f>
        <v/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3">
      <c r="A78" s="2"/>
      <c r="B78" s="75" t="str">
        <f t="array" ref="B78">IFERROR(INDEX($B$5:$B$33,SMALL(IF($A$76=$X$5:$X$33,ROW($B$5:$B$33)-4,""),ROW(D3))),"")</f>
        <v xml:space="preserve">Резвин Марк </v>
      </c>
      <c r="C78" s="13">
        <v>2</v>
      </c>
      <c r="D78" s="62" t="str">
        <f t="array" ref="D78">IFERROR(INDEX($B$5:$B$33,SMALL(IF($C$76=$X$5:$X$33,ROW($B$5:$B$33)-4,""),ROW(D3))),"")</f>
        <v/>
      </c>
      <c r="E78" s="41"/>
      <c r="F78" s="41"/>
      <c r="G78" s="41"/>
      <c r="H78" s="68"/>
      <c r="I78" s="63" t="str">
        <f t="array" ref="I78">IF(D78="","",INDEX($4:$4,SUMPRODUCT(COLUMN(C:W)*(INDEX(C:W,MATCH(D78,B$1:B$33,),)=C$77:C$78))))</f>
        <v/>
      </c>
      <c r="J78" s="41"/>
      <c r="K78" s="41"/>
      <c r="L78" s="69"/>
      <c r="M78" s="13">
        <v>2</v>
      </c>
      <c r="N78" s="62" t="str">
        <f t="array" ref="N78">IFERROR(INDEX($B$5:$B$33,SMALL(IF($M$76=$X$5:$X$33,ROW($B$5:$B$33)-4,""),ROW(D3))),"")</f>
        <v/>
      </c>
      <c r="O78" s="41"/>
      <c r="P78" s="41"/>
      <c r="Q78" s="69"/>
      <c r="R78" s="100" t="str">
        <f t="array" ref="R78">IF(N78="","",SUMPRODUCT(COUNTIF(INDEX(C:W,MATCH(N78,B$1:B$33,),),M$77:M$78)))</f>
        <v/>
      </c>
      <c r="S78" s="63" t="str">
        <f t="array" ref="S78">IF($R78&gt;5,"",LEFT(IF($N78="","",IFERROR(INDEX($4:$4,SMALL(IF(INDEX($C:$W,MATCH($N78,$B$1:$B$33,),)=$M$77:$M$78,COLUMN($C:$W)),COLUMN(A78))),"")),3))</f>
        <v/>
      </c>
      <c r="T78" s="63" t="str">
        <f t="array" ref="T78">IF($R78&gt;5,"",LEFT(IF($N78="","",IFERROR(INDEX($4:$4,SMALL(IF(INDEX($C:$W,MATCH($N78,$B$1:$B$33,),)=$M$77:$M$78,COLUMN($C:$W)),COLUMN(B78))),"")),3))</f>
        <v/>
      </c>
      <c r="U78" s="63" t="str">
        <f t="array" ref="U78">IF($R78&gt;5,"",LEFT(IF($N78="","",IFERROR(INDEX($4:$4,SMALL(IF(INDEX($C:$W,MATCH($N78,$B$1:$B$33,),)=$M$77:$M$78,COLUMN($C:$W)),COLUMN(C78))),"")),3))</f>
        <v/>
      </c>
      <c r="V78" s="63" t="str">
        <f t="array" ref="V78">IF($R78&gt;5,"",LEFT(IF($N78="","",IFERROR(INDEX($4:$4,SMALL(IF(INDEX($C:$W,MATCH($N78,$B$1:$B$33,),)=$M$77:$M$78,COLUMN($C:$W)),COLUMN(D78))),"")),3))</f>
        <v/>
      </c>
      <c r="W78" s="63" t="str">
        <f t="array" ref="W78">IF($R78&gt;5,"",LEFT(IF($N78="","",IFERROR(INDEX($4:$4,SMALL(IF(INDEX($C:$W,MATCH($N78,$B$1:$B$33,),)=$M$77:$M$78,COLUMN($C:$W)),COLUMN(E78))),"")),3))</f>
        <v/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3">
      <c r="A79" s="2"/>
      <c r="B79" s="75" t="str">
        <f t="array" ref="B79">IFERROR(INDEX($B$5:$B$33,SMALL(IF($A$76=$X$5:$X$33,ROW($B$5:$B$33)-4,""),ROW(D4))),"")</f>
        <v/>
      </c>
      <c r="D79" s="62" t="str">
        <f t="array" ref="D79">IFERROR(INDEX($B$5:$B$33,SMALL(IF($C$76=$X$5:$X$33,ROW($B$5:$B$33)-4,""),ROW(D4))),"")</f>
        <v/>
      </c>
      <c r="E79" s="41"/>
      <c r="F79" s="41"/>
      <c r="G79" s="41"/>
      <c r="H79" s="68"/>
      <c r="I79" s="63" t="str">
        <f t="array" ref="I79">IF(D79="","",INDEX($4:$4,SUMPRODUCT(COLUMN(C:W)*(INDEX(C:W,MATCH(D79,B$1:B$33,),)=C$77:C$78))))</f>
        <v/>
      </c>
      <c r="J79" s="41"/>
      <c r="K79" s="41"/>
      <c r="L79" s="69"/>
      <c r="M79" s="2"/>
      <c r="N79" s="62" t="str">
        <f t="array" ref="N79">IFERROR(INDEX($B$5:$B$33,SMALL(IF($M$76=$X$5:$X$33,ROW($B$5:$B$33)-4,""),ROW(D4))),"")</f>
        <v/>
      </c>
      <c r="O79" s="41"/>
      <c r="P79" s="41"/>
      <c r="Q79" s="69"/>
      <c r="R79" s="100" t="str">
        <f t="array" ref="R79">IF(N79="","",SUMPRODUCT(COUNTIF(INDEX(C:W,MATCH(N79,B$1:B$33,),),M$77:M$78)))</f>
        <v/>
      </c>
      <c r="S79" s="63" t="str">
        <f t="array" ref="S79">IF($R79&gt;5,"",LEFT(IF($N79="","",IFERROR(INDEX($4:$4,SMALL(IF(INDEX($C:$W,MATCH($N79,$B$1:$B$33,),)=$M$77:$M$78,COLUMN($C:$W)),COLUMN(A79))),"")),3))</f>
        <v/>
      </c>
      <c r="T79" s="63" t="str">
        <f t="array" ref="T79">IF($R79&gt;5,"",LEFT(IF($N79="","",IFERROR(INDEX($4:$4,SMALL(IF(INDEX($C:$W,MATCH($N79,$B$1:$B$33,),)=$M$77:$M$78,COLUMN($C:$W)),COLUMN(B79))),"")),3))</f>
        <v/>
      </c>
      <c r="U79" s="63" t="str">
        <f t="array" ref="U79">IF($R79&gt;5,"",LEFT(IF($N79="","",IFERROR(INDEX($4:$4,SMALL(IF(INDEX($C:$W,MATCH($N79,$B$1:$B$33,),)=$M$77:$M$78,COLUMN($C:$W)),COLUMN(C79))),"")),3))</f>
        <v/>
      </c>
      <c r="V79" s="63" t="str">
        <f t="array" ref="V79">IF($R79&gt;5,"",LEFT(IF($N79="","",IFERROR(INDEX($4:$4,SMALL(IF(INDEX($C:$W,MATCH($N79,$B$1:$B$33,),)=$M$77:$M$78,COLUMN($C:$W)),COLUMN(D79))),"")),3))</f>
        <v/>
      </c>
      <c r="W79" s="63" t="str">
        <f t="array" ref="W79">IF($R79&gt;5,"",LEFT(IF($N79="","",IFERROR(INDEX($4:$4,SMALL(IF(INDEX($C:$W,MATCH($N79,$B$1:$B$33,),)=$M$77:$M$78,COLUMN($C:$W)),COLUMN(E79))),"")),3))</f>
        <v/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3">
      <c r="A80" s="2"/>
      <c r="B80" s="75" t="str">
        <f t="array" ref="B80">IFERROR(INDEX($B$5:$B$33,SMALL(IF($A$76=$X$5:$X$33,ROW($B$5:$B$33)-4,""),ROW(D5))),"")</f>
        <v/>
      </c>
      <c r="C80" s="2"/>
      <c r="D80" s="62" t="str">
        <f t="array" ref="D80">IFERROR(INDEX($B$5:$B$33,SMALL(IF($C$76=$X$5:$X$33,ROW($B$5:$B$33)-4,""),ROW(D5))),"")</f>
        <v/>
      </c>
      <c r="E80" s="63"/>
      <c r="F80" s="63"/>
      <c r="G80" s="63"/>
      <c r="H80" s="68"/>
      <c r="I80" s="63" t="str">
        <f t="array" ref="I80">IF(D80="","",INDEX($4:$4,SUMPRODUCT(COLUMN(C:W)*(INDEX(C:W,MATCH(D80,B$1:B$33,),)=C$77:C$78))))</f>
        <v/>
      </c>
      <c r="J80" s="63"/>
      <c r="K80" s="63"/>
      <c r="L80" s="26"/>
      <c r="M80" s="2"/>
      <c r="N80" s="62" t="str">
        <f t="array" ref="N80">IFERROR(INDEX($B$5:$B$33,SMALL(IF($M$76=$X$5:$X$33,ROW($B$5:$B$33)-4,""),ROW(D5))),"")</f>
        <v/>
      </c>
      <c r="O80" s="41"/>
      <c r="P80" s="41"/>
      <c r="Q80" s="69"/>
      <c r="R80" s="100" t="str">
        <f t="array" ref="R80">IF(N80="","",SUMPRODUCT(COUNTIF(INDEX(C:W,MATCH(N80,B$1:B$33,),),M$77:M$78)))</f>
        <v/>
      </c>
      <c r="S80" s="63" t="str">
        <f t="array" ref="S80">IF($R80&gt;5,"",LEFT(IF($N80="","",IFERROR(INDEX($4:$4,SMALL(IF(INDEX($C:$W,MATCH($N80,$B$1:$B$33,),)=$M$77:$M$78,COLUMN($C:$W)),COLUMN(A80))),"")),3))</f>
        <v/>
      </c>
      <c r="T80" s="63" t="str">
        <f t="array" ref="T80">IF($R80&gt;5,"",LEFT(IF($N80="","",IFERROR(INDEX($4:$4,SMALL(IF(INDEX($C:$W,MATCH($N80,$B$1:$B$33,),)=$M$77:$M$78,COLUMN($C:$W)),COLUMN(B80))),"")),3))</f>
        <v/>
      </c>
      <c r="U80" s="63" t="str">
        <f t="array" ref="U80">IF($R80&gt;5,"",LEFT(IF($N80="","",IFERROR(INDEX($4:$4,SMALL(IF(INDEX($C:$W,MATCH($N80,$B$1:$B$33,),)=$M$77:$M$78,COLUMN($C:$W)),COLUMN(C80))),"")),3))</f>
        <v/>
      </c>
      <c r="V80" s="63" t="str">
        <f t="array" ref="V80">IF($R80&gt;5,"",LEFT(IF($N80="","",IFERROR(INDEX($4:$4,SMALL(IF(INDEX($C:$W,MATCH($N80,$B$1:$B$33,),)=$M$77:$M$78,COLUMN($C:$W)),COLUMN(D80))),"")),3))</f>
        <v/>
      </c>
      <c r="W80" s="63" t="str">
        <f t="array" ref="W80">IF($R80&gt;5,"",LEFT(IF($N80="","",IFERROR(INDEX($4:$4,SMALL(IF(INDEX($C:$W,MATCH($N80,$B$1:$B$33,),)=$M$77:$M$78,COLUMN($C:$W)),COLUMN(E80))),"")),3))</f>
        <v/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3">
      <c r="A81" s="2"/>
      <c r="B81" s="75" t="str">
        <f t="array" ref="B81">IFERROR(INDEX($B$5:$B$33,SMALL(IF($A$76=$X$5:$X$33,ROW($B$5:$B$33)-4,""),ROW(D6))),"")</f>
        <v/>
      </c>
      <c r="C81" s="2"/>
      <c r="D81" s="62" t="str">
        <f t="array" ref="D81">IFERROR(INDEX($B$5:$B$33,SMALL(IF($C$76=$X$5:$X$33,ROW($B$5:$B$33)-4,""),ROW(D6))),"")</f>
        <v/>
      </c>
      <c r="E81" s="41"/>
      <c r="F81" s="41"/>
      <c r="G81" s="41"/>
      <c r="H81" s="68"/>
      <c r="I81" s="63" t="str">
        <f t="array" ref="I81">IF(D81="","",INDEX($4:$4,SUMPRODUCT(COLUMN(C:W)*(INDEX(C:W,MATCH(D81,B$1:B$33,),)=C$77:C$78))))</f>
        <v/>
      </c>
      <c r="J81" s="41"/>
      <c r="K81" s="41"/>
      <c r="L81" s="69"/>
      <c r="M81" s="2"/>
      <c r="N81" s="62" t="str">
        <f t="array" ref="N81">IFERROR(INDEX($B$5:$B$33,SMALL(IF($M$76=$X$5:$X$33,ROW($B$5:$B$33)-4,""),ROW(D6))),"")</f>
        <v/>
      </c>
      <c r="O81" s="41"/>
      <c r="P81" s="41"/>
      <c r="Q81" s="69"/>
      <c r="R81" s="100" t="str">
        <f t="array" ref="R81">IF(N81="","",SUMPRODUCT(COUNTIF(INDEX(C:W,MATCH(N81,B$1:B$33,),),M$77:M$78)))</f>
        <v/>
      </c>
      <c r="S81" s="63" t="str">
        <f t="array" ref="S81">IF($R81&gt;5,"",LEFT(IF($N81="","",IFERROR(INDEX($4:$4,SMALL(IF(INDEX($C:$W,MATCH($N81,$B$1:$B$33,),)=$M$77:$M$78,COLUMN($C:$W)),COLUMN(A81))),"")),3))</f>
        <v/>
      </c>
      <c r="T81" s="63" t="str">
        <f t="array" ref="T81">IF($R81&gt;5,"",LEFT(IF($N81="","",IFERROR(INDEX($4:$4,SMALL(IF(INDEX($C:$W,MATCH($N81,$B$1:$B$33,),)=$M$77:$M$78,COLUMN($C:$W)),COLUMN(B81))),"")),3))</f>
        <v/>
      </c>
      <c r="U81" s="63" t="str">
        <f t="array" ref="U81">IF($R81&gt;5,"",LEFT(IF($N81="","",IFERROR(INDEX($4:$4,SMALL(IF(INDEX($C:$W,MATCH($N81,$B$1:$B$33,),)=$M$77:$M$78,COLUMN($C:$W)),COLUMN(C81))),"")),3))</f>
        <v/>
      </c>
      <c r="V81" s="63" t="str">
        <f t="array" ref="V81">IF($R81&gt;5,"",LEFT(IF($N81="","",IFERROR(INDEX($4:$4,SMALL(IF(INDEX($C:$W,MATCH($N81,$B$1:$B$33,),)=$M$77:$M$78,COLUMN($C:$W)),COLUMN(D81))),"")),3))</f>
        <v/>
      </c>
      <c r="W81" s="63" t="str">
        <f t="array" ref="W81">IF($R81&gt;5,"",LEFT(IF($N81="","",IFERROR(INDEX($4:$4,SMALL(IF(INDEX($C:$W,MATCH($N81,$B$1:$B$33,),)=$M$77:$M$78,COLUMN($C:$W)),COLUMN(E81))),"")),3))</f>
        <v/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3">
      <c r="A82" s="2"/>
      <c r="B82" s="75" t="str">
        <f t="array" ref="B82">IFERROR(INDEX($B$5:$B$33,SMALL(IF($A$76=$X$5:$X$33,ROW($B$5:$B$33)-4,""),ROW(D7))),"")</f>
        <v/>
      </c>
      <c r="C82" s="2"/>
      <c r="D82" s="62" t="str">
        <f t="array" ref="D82">IFERROR(INDEX($B$5:$B$33,SMALL(IF($C$76=$X$5:$X$33,ROW($B$5:$B$33)-4,""),ROW(D7))),"")</f>
        <v/>
      </c>
      <c r="E82" s="41"/>
      <c r="F82" s="41"/>
      <c r="G82" s="41"/>
      <c r="H82" s="68"/>
      <c r="I82" s="63" t="str">
        <f t="array" ref="I82">IF(D82="","",INDEX($4:$4,SUMPRODUCT(COLUMN(C:W)*(INDEX(C:W,MATCH(D82,B$1:B$33,),)=C$77:C$78))))</f>
        <v/>
      </c>
      <c r="J82" s="41"/>
      <c r="K82" s="41"/>
      <c r="L82" s="69"/>
      <c r="M82" s="2"/>
      <c r="N82" s="62" t="str">
        <f t="array" ref="N82">IFERROR(INDEX($B$5:$B$33,SMALL(IF($M$76=$X$5:$X$33,ROW($B$5:$B$33)-4,""),ROW(D7))),"")</f>
        <v/>
      </c>
      <c r="O82" s="41"/>
      <c r="P82" s="41"/>
      <c r="Q82" s="69"/>
      <c r="R82" s="100" t="str">
        <f t="array" ref="R82">IF(N82="","",SUMPRODUCT(COUNTIF(INDEX(C:W,MATCH(N82,B$1:B$33,),),M$77:M$78)))</f>
        <v/>
      </c>
      <c r="S82" s="63" t="str">
        <f t="array" ref="S82">IF($R82&gt;5,"",LEFT(IF($N82="","",IFERROR(INDEX($4:$4,SMALL(IF(INDEX($C:$W,MATCH($N82,$B$1:$B$33,),)=$M$77:$M$78,COLUMN($C:$W)),COLUMN(A82))),"")),3))</f>
        <v/>
      </c>
      <c r="T82" s="63" t="str">
        <f t="array" ref="T82">IF($R82&gt;5,"",LEFT(IF($N82="","",IFERROR(INDEX($4:$4,SMALL(IF(INDEX($C:$W,MATCH($N82,$B$1:$B$33,),)=$M$77:$M$78,COLUMN($C:$W)),COLUMN(B82))),"")),3))</f>
        <v/>
      </c>
      <c r="U82" s="63" t="str">
        <f t="array" ref="U82">IF($R82&gt;5,"",LEFT(IF($N82="","",IFERROR(INDEX($4:$4,SMALL(IF(INDEX($C:$W,MATCH($N82,$B$1:$B$33,),)=$M$77:$M$78,COLUMN($C:$W)),COLUMN(C82))),"")),3))</f>
        <v/>
      </c>
      <c r="V82" s="63" t="str">
        <f t="array" ref="V82">IF($R82&gt;5,"",LEFT(IF($N82="","",IFERROR(INDEX($4:$4,SMALL(IF(INDEX($C:$W,MATCH($N82,$B$1:$B$33,),)=$M$77:$M$78,COLUMN($C:$W)),COLUMN(D82))),"")),3))</f>
        <v/>
      </c>
      <c r="W82" s="63" t="str">
        <f t="array" ref="W82">IF($R82&gt;5,"",LEFT(IF($N82="","",IFERROR(INDEX($4:$4,SMALL(IF(INDEX($C:$W,MATCH($N82,$B$1:$B$33,),)=$M$77:$M$78,COLUMN($C:$W)),COLUMN(E82))),"")),3))</f>
        <v/>
      </c>
      <c r="X82" s="31"/>
      <c r="Y82" s="31"/>
      <c r="Z82" s="31"/>
      <c r="AA82" s="31"/>
      <c r="AB82" s="31"/>
      <c r="AC82" s="31"/>
      <c r="AD82" s="31"/>
      <c r="AE82" s="31"/>
      <c r="AF82" s="31"/>
      <c r="AG82" s="77"/>
    </row>
    <row r="83" spans="1:33" x14ac:dyDescent="0.3">
      <c r="A83" s="2"/>
      <c r="B83" s="75" t="str">
        <f t="array" ref="B83">IFERROR(INDEX($B$5:$B$33,SMALL(IF($A$76=$X$5:$X$33,ROW($B$5:$B$33)-4,""),ROW(D8))),"")</f>
        <v/>
      </c>
      <c r="D83" s="62" t="str">
        <f t="array" ref="D83">IFERROR(INDEX($B$5:$B$33,SMALL(IF($C$76=$X$5:$X$33,ROW($B$5:$B$33)-4,""),ROW(D8))),"")</f>
        <v/>
      </c>
      <c r="E83" s="41"/>
      <c r="F83" s="41"/>
      <c r="G83" s="41"/>
      <c r="H83" s="68"/>
      <c r="I83" s="63" t="str">
        <f t="array" ref="I83">IF(D83="","",INDEX($4:$4,SUMPRODUCT(COLUMN(C:W)*(INDEX(C:W,MATCH(D83,B$1:B$33,),)=C$77:C$78))))</f>
        <v/>
      </c>
      <c r="J83" s="41"/>
      <c r="K83" s="41"/>
      <c r="L83" s="69"/>
      <c r="M83" s="2"/>
      <c r="N83" s="62" t="str">
        <f t="array" ref="N83">IFERROR(INDEX($B$5:$B$33,SMALL(IF($M$76=$X$5:$X$33,ROW($B$5:$B$33)-4,""),ROW(D8))),"")</f>
        <v/>
      </c>
      <c r="O83" s="78"/>
      <c r="P83" s="78"/>
      <c r="Q83" s="79"/>
      <c r="R83" s="100" t="str">
        <f t="array" ref="R83">IF(N83="","",SUMPRODUCT(COUNTIF(INDEX(C:W,MATCH(N83,B$1:B$33,),),M$77:M$78)))</f>
        <v/>
      </c>
      <c r="S83" s="63" t="str">
        <f t="array" ref="S83">IF($R83&gt;5,"",LEFT(IF($N83="","",IFERROR(INDEX($4:$4,SMALL(IF(INDEX($C:$W,MATCH($N83,$B$1:$B$33,),)=$M$77:$M$78,COLUMN($C:$W)),COLUMN(A83))),"")),3))</f>
        <v/>
      </c>
      <c r="T83" s="63" t="str">
        <f t="array" ref="T83">IF($R83&gt;5,"",LEFT(IF($N83="","",IFERROR(INDEX($4:$4,SMALL(IF(INDEX($C:$W,MATCH($N83,$B$1:$B$33,),)=$M$77:$M$78,COLUMN($C:$W)),COLUMN(B83))),"")),3))</f>
        <v/>
      </c>
      <c r="U83" s="63" t="str">
        <f t="array" ref="U83">IF($R83&gt;5,"",LEFT(IF($N83="","",IFERROR(INDEX($4:$4,SMALL(IF(INDEX($C:$W,MATCH($N83,$B$1:$B$33,),)=$M$77:$M$78,COLUMN($C:$W)),COLUMN(C83))),"")),3))</f>
        <v/>
      </c>
      <c r="V83" s="63" t="str">
        <f t="array" ref="V83">IF($R83&gt;5,"",LEFT(IF($N83="","",IFERROR(INDEX($4:$4,SMALL(IF(INDEX($C:$W,MATCH($N83,$B$1:$B$33,),)=$M$77:$M$78,COLUMN($C:$W)),COLUMN(D83))),"")),3))</f>
        <v/>
      </c>
      <c r="W83" s="63" t="str">
        <f t="array" ref="W83">IF($R83&gt;5,"",LEFT(IF($N83="","",IFERROR(INDEX($4:$4,SMALL(IF(INDEX($C:$W,MATCH($N83,$B$1:$B$33,),)=$M$77:$M$78,COLUMN($C:$W)),COLUMN(E83))),"")),3))</f>
        <v/>
      </c>
      <c r="X83" s="31"/>
      <c r="Y83" s="31"/>
      <c r="Z83" s="31"/>
      <c r="AA83" s="31"/>
      <c r="AB83" s="31"/>
      <c r="AC83" s="31"/>
      <c r="AD83" s="31"/>
      <c r="AE83" s="31"/>
      <c r="AF83" s="31"/>
    </row>
    <row r="84" spans="1:33" x14ac:dyDescent="0.3">
      <c r="A84" s="2"/>
      <c r="B84" s="75" t="str">
        <f t="array" ref="B84">IFERROR(INDEX($B$5:$B$33,SMALL(IF($A$76=$X$5:$X$33,ROW($B$5:$B$33)-4,""),ROW(D9))),"")</f>
        <v/>
      </c>
      <c r="D84" s="62" t="str">
        <f t="array" ref="D84">IFERROR(INDEX($B$5:$B$33,SMALL(IF($C$76=$X$5:$X$33,ROW($B$5:$B$33)-4,""),ROW(D9))),"")</f>
        <v/>
      </c>
      <c r="E84" s="41"/>
      <c r="F84" s="41"/>
      <c r="G84" s="41"/>
      <c r="H84" s="68"/>
      <c r="I84" s="63" t="str">
        <f t="array" ref="I84">IF(D84="","",INDEX($4:$4,SUMPRODUCT(COLUMN(C:W)*(INDEX(C:W,MATCH(D84,B$1:B$33,),)=C$77:C$78))))</f>
        <v/>
      </c>
      <c r="J84" s="41"/>
      <c r="K84" s="41"/>
      <c r="L84" s="69"/>
      <c r="M84" s="2"/>
      <c r="N84" s="62" t="str">
        <f t="array" ref="N84">IFERROR(INDEX($B$5:$B$33,SMALL(IF($M$76=$X$5:$X$33,ROW($B$5:$B$33)-4,""),ROW(D9))),"")</f>
        <v/>
      </c>
      <c r="O84" s="78"/>
      <c r="P84" s="78"/>
      <c r="Q84" s="78"/>
      <c r="R84" s="100" t="str">
        <f t="array" ref="R84">IF(N84="","",SUMPRODUCT(COUNTIF(INDEX(C:W,MATCH(N84,B$1:B$33,),),M$77:M$78)))</f>
        <v/>
      </c>
      <c r="S84" s="63" t="str">
        <f t="array" ref="S84">IF($R84&gt;5,"",LEFT(IF($N84="","",IFERROR(INDEX($4:$4,SMALL(IF(INDEX($C:$W,MATCH($N84,$B$1:$B$33,),)=$M$77:$M$78,COLUMN($C:$W)),COLUMN(A84))),"")),3))</f>
        <v/>
      </c>
      <c r="T84" s="63" t="str">
        <f t="array" ref="T84">IF($R84&gt;5,"",LEFT(IF($N84="","",IFERROR(INDEX($4:$4,SMALL(IF(INDEX($C:$W,MATCH($N84,$B$1:$B$33,),)=$M$77:$M$78,COLUMN($C:$W)),COLUMN(B84))),"")),3))</f>
        <v/>
      </c>
      <c r="U84" s="63" t="str">
        <f t="array" ref="U84">IF($R84&gt;5,"",LEFT(IF($N84="","",IFERROR(INDEX($4:$4,SMALL(IF(INDEX($C:$W,MATCH($N84,$B$1:$B$33,),)=$M$77:$M$78,COLUMN($C:$W)),COLUMN(C84))),"")),3))</f>
        <v/>
      </c>
      <c r="V84" s="63" t="str">
        <f t="array" ref="V84">IF($R84&gt;5,"",LEFT(IF($N84="","",IFERROR(INDEX($4:$4,SMALL(IF(INDEX($C:$W,MATCH($N84,$B$1:$B$33,),)=$M$77:$M$78,COLUMN($C:$W)),COLUMN(D84))),"")),3))</f>
        <v/>
      </c>
      <c r="W84" s="63" t="str">
        <f t="array" ref="W84">IF($R84&gt;5,"",LEFT(IF($N84="","",IFERROR(INDEX($4:$4,SMALL(IF(INDEX($C:$W,MATCH($N84,$B$1:$B$33,),)=$M$77:$M$78,COLUMN($C:$W)),COLUMN(E84))),"")),3))</f>
        <v/>
      </c>
      <c r="X84" s="31"/>
      <c r="Y84" s="31"/>
      <c r="Z84" s="31"/>
      <c r="AA84" s="31"/>
      <c r="AB84" s="31"/>
      <c r="AC84" s="31"/>
      <c r="AD84" s="31"/>
      <c r="AE84" s="31"/>
      <c r="AF84" s="31"/>
    </row>
    <row r="85" spans="1:33" x14ac:dyDescent="0.3">
      <c r="A85" s="2"/>
      <c r="B85" s="75" t="str">
        <f t="array" ref="B85">IFERROR(INDEX($B$5:$B$33,SMALL(IF($A$76=$X$5:$X$33,ROW($B$5:$B$33)-4,""),ROW(D10))),"")</f>
        <v/>
      </c>
      <c r="D85" s="62" t="str">
        <f t="array" ref="D85">IFERROR(INDEX($B$5:$B$33,SMALL(IF($C$76=$X$5:$X$33,ROW($B$5:$B$33)-4,""),ROW(D10))),"")</f>
        <v/>
      </c>
      <c r="E85" s="41"/>
      <c r="F85" s="41"/>
      <c r="G85" s="41"/>
      <c r="H85" s="68"/>
      <c r="I85" s="63" t="str">
        <f t="array" ref="I85">IF(D85="","",INDEX($4:$4,SUMPRODUCT(COLUMN(C:W)*(INDEX(C:W,MATCH(D85,B$1:B$33,),)=C$77:C$78))))</f>
        <v/>
      </c>
      <c r="J85" s="41"/>
      <c r="K85" s="41"/>
      <c r="L85" s="69"/>
      <c r="M85" s="2"/>
      <c r="N85" s="62" t="str">
        <f t="array" ref="N85">IFERROR(INDEX($B$5:$B$33,SMALL(IF($M$76=$X$5:$X$33,ROW($B$5:$B$33)-4,""),ROW(D10))),"")</f>
        <v/>
      </c>
      <c r="O85" s="70"/>
      <c r="P85" s="70"/>
      <c r="Q85" s="70"/>
      <c r="R85" s="100" t="str">
        <f t="array" ref="R85">IF(N85="","",SUMPRODUCT(COUNTIF(INDEX(C:W,MATCH(N85,B$1:B$33,),),M$77:M$78)))</f>
        <v/>
      </c>
      <c r="S85" s="63" t="str">
        <f t="array" ref="S85">IF($R85&gt;5,"",LEFT(IF($N85="","",IFERROR(INDEX($4:$4,SMALL(IF(INDEX($C:$W,MATCH($N85,$B$1:$B$33,),)=$M$77:$M$78,COLUMN($C:$W)),COLUMN(A85))),"")),3))</f>
        <v/>
      </c>
      <c r="T85" s="63" t="str">
        <f t="array" ref="T85">IF($R85&gt;5,"",LEFT(IF($N85="","",IFERROR(INDEX($4:$4,SMALL(IF(INDEX($C:$W,MATCH($N85,$B$1:$B$33,),)=$M$77:$M$78,COLUMN($C:$W)),COLUMN(B85))),"")),3))</f>
        <v/>
      </c>
      <c r="U85" s="63" t="str">
        <f t="array" ref="U85">IF($R85&gt;5,"",LEFT(IF($N85="","",IFERROR(INDEX($4:$4,SMALL(IF(INDEX($C:$W,MATCH($N85,$B$1:$B$33,),)=$M$77:$M$78,COLUMN($C:$W)),COLUMN(C85))),"")),3))</f>
        <v/>
      </c>
      <c r="V85" s="63" t="str">
        <f t="array" ref="V85">IF($R85&gt;5,"",LEFT(IF($N85="","",IFERROR(INDEX($4:$4,SMALL(IF(INDEX($C:$W,MATCH($N85,$B$1:$B$33,),)=$M$77:$M$78,COLUMN($C:$W)),COLUMN(D85))),"")),3))</f>
        <v/>
      </c>
      <c r="W85" s="63" t="str">
        <f t="array" ref="W85">IF($R85&gt;5,"",LEFT(IF($N85="","",IFERROR(INDEX($4:$4,SMALL(IF(INDEX($C:$W,MATCH($N85,$B$1:$B$33,),)=$M$77:$M$78,COLUMN($C:$W)),COLUMN(E85))),"")),3))</f>
        <v/>
      </c>
      <c r="X85" s="31"/>
      <c r="Y85" s="31"/>
      <c r="Z85" s="31"/>
      <c r="AA85" s="31"/>
      <c r="AB85" s="31"/>
      <c r="AC85" s="31"/>
      <c r="AD85" s="31"/>
      <c r="AE85" s="31"/>
      <c r="AF85" s="31"/>
    </row>
    <row r="86" spans="1:33" x14ac:dyDescent="0.3">
      <c r="A86" s="2"/>
      <c r="B86" s="75" t="str">
        <f t="array" ref="B86">IFERROR(INDEX($B$5:$B$33,SMALL(IF($A$76=$X$5:$X$33,ROW($B$5:$B$33)-4,""),ROW(D11))),"")</f>
        <v/>
      </c>
      <c r="D86" s="62" t="str">
        <f t="array" ref="D86">IFERROR(INDEX($B$5:$B$33,SMALL(IF($C$76=$X$5:$X$33,ROW($B$5:$B$33)-4,""),ROW(D11))),"")</f>
        <v/>
      </c>
      <c r="E86" s="41"/>
      <c r="F86" s="41"/>
      <c r="G86" s="41"/>
      <c r="H86" s="68"/>
      <c r="I86" s="63" t="str">
        <f t="array" ref="I86">IF(D86="","",INDEX($4:$4,SUMPRODUCT(COLUMN(C:W)*(INDEX(C:W,MATCH(D86,B$1:B$33,),)=C$77:C$78))))</f>
        <v/>
      </c>
      <c r="J86" s="41"/>
      <c r="K86" s="41"/>
      <c r="L86" s="69"/>
      <c r="N86" s="62" t="str">
        <f t="array" ref="N86">IFERROR(INDEX($B$5:$B$33,SMALL(IF($M$76=$X$5:$X$33,ROW($B$5:$B$33)-4,""),ROW(D11))),"")</f>
        <v/>
      </c>
      <c r="O86" s="70"/>
      <c r="P86" s="70"/>
      <c r="Q86" s="70"/>
      <c r="R86" s="100" t="str">
        <f t="array" ref="R86">IF(N86="","",SUMPRODUCT(COUNTIF(INDEX(C:W,MATCH(N86,B$1:B$33,),),M$77:M$78)))</f>
        <v/>
      </c>
      <c r="S86" s="63" t="str">
        <f t="array" ref="S86">IF($R86&gt;5,"",LEFT(IF($N86="","",IFERROR(INDEX($4:$4,SMALL(IF(INDEX($C:$W,MATCH($N86,$B$1:$B$33,),)=$M$77:$M$78,COLUMN($C:$W)),COLUMN(A86))),"")),3))</f>
        <v/>
      </c>
      <c r="T86" s="63" t="str">
        <f t="array" ref="T86">IF($R86&gt;5,"",LEFT(IF($N86="","",IFERROR(INDEX($4:$4,SMALL(IF(INDEX($C:$W,MATCH($N86,$B$1:$B$33,),)=$M$77:$M$78,COLUMN($C:$W)),COLUMN(B86))),"")),3))</f>
        <v/>
      </c>
      <c r="U86" s="63" t="str">
        <f t="array" ref="U86">IF($R86&gt;5,"",LEFT(IF($N86="","",IFERROR(INDEX($4:$4,SMALL(IF(INDEX($C:$W,MATCH($N86,$B$1:$B$33,),)=$M$77:$M$78,COLUMN($C:$W)),COLUMN(C86))),"")),3))</f>
        <v/>
      </c>
      <c r="V86" s="63" t="str">
        <f t="array" ref="V86">IF($R86&gt;5,"",LEFT(IF($N86="","",IFERROR(INDEX($4:$4,SMALL(IF(INDEX($C:$W,MATCH($N86,$B$1:$B$33,),)=$M$77:$M$78,COLUMN($C:$W)),COLUMN(D86))),"")),3))</f>
        <v/>
      </c>
      <c r="W86" s="63" t="str">
        <f t="array" ref="W86">IF($R86&gt;5,"",LEFT(IF($N86="","",IFERROR(INDEX($4:$4,SMALL(IF(INDEX($C:$W,MATCH($N86,$B$1:$B$33,),)=$M$77:$M$78,COLUMN($C:$W)),COLUMN(E86))),"")),3))</f>
        <v/>
      </c>
      <c r="X86" s="31"/>
      <c r="Y86" s="31"/>
      <c r="Z86" s="31"/>
      <c r="AA86" s="31"/>
      <c r="AB86" s="31"/>
      <c r="AC86" s="31"/>
      <c r="AD86" s="31"/>
      <c r="AE86" s="31"/>
      <c r="AF86" s="31"/>
    </row>
    <row r="87" spans="1:33" x14ac:dyDescent="0.3">
      <c r="A87" s="2"/>
      <c r="B87" s="75" t="str">
        <f t="array" ref="B87">IFERROR(INDEX($B$5:$B$33,SMALL(IF($A$76=$X$5:$X$33,ROW($B$5:$B$33)-4,""),ROW(D12))),"")</f>
        <v/>
      </c>
      <c r="D87" s="62" t="str">
        <f t="array" ref="D87">IFERROR(INDEX($B$5:$B$33,SMALL(IF($C$76=$X$5:$X$33,ROW($B$5:$B$33)-4,""),ROW(D12))),"")</f>
        <v/>
      </c>
      <c r="E87" s="41"/>
      <c r="F87" s="41"/>
      <c r="G87" s="41"/>
      <c r="H87" s="68"/>
      <c r="I87" s="63" t="str">
        <f t="array" ref="I87">IF(D87="","",INDEX($4:$4,SUMPRODUCT(COLUMN(C:W)*(INDEX(C:W,MATCH(D87,B$1:B$33,),)=C$77:C$78))))</f>
        <v/>
      </c>
      <c r="J87" s="41"/>
      <c r="K87" s="41"/>
      <c r="L87" s="69"/>
      <c r="M87" s="2"/>
      <c r="N87" s="62" t="str">
        <f t="array" ref="N87">IFERROR(INDEX($B$5:$B$33,SMALL(IF($M$76=$X$5:$X$33,ROW($B$5:$B$33)-4,""),ROW(D12))),"")</f>
        <v/>
      </c>
      <c r="O87" s="70"/>
      <c r="P87" s="70"/>
      <c r="Q87" s="70"/>
      <c r="R87" s="100" t="str">
        <f t="array" ref="R87">IF(N87="","",SUMPRODUCT(COUNTIF(INDEX(C:W,MATCH(N87,B$1:B$33,),),M$77:M$78)))</f>
        <v/>
      </c>
      <c r="S87" s="63" t="str">
        <f t="array" ref="S87">IF($R87&gt;5,"",LEFT(IF($N87="","",IFERROR(INDEX($4:$4,SMALL(IF(INDEX($C:$W,MATCH($N87,$B$1:$B$33,),)=$M$77:$M$78,COLUMN($C:$W)),COLUMN(A87))),"")),3))</f>
        <v/>
      </c>
      <c r="T87" s="63" t="str">
        <f t="array" ref="T87">IF($R87&gt;5,"",LEFT(IF($N87="","",IFERROR(INDEX($4:$4,SMALL(IF(INDEX($C:$W,MATCH($N87,$B$1:$B$33,),)=$M$77:$M$78,COLUMN($C:$W)),COLUMN(B87))),"")),3))</f>
        <v/>
      </c>
      <c r="U87" s="63" t="str">
        <f t="array" ref="U87">IF($R87&gt;5,"",LEFT(IF($N87="","",IFERROR(INDEX($4:$4,SMALL(IF(INDEX($C:$W,MATCH($N87,$B$1:$B$33,),)=$M$77:$M$78,COLUMN($C:$W)),COLUMN(C87))),"")),3))</f>
        <v/>
      </c>
      <c r="V87" s="63" t="str">
        <f t="array" ref="V87">IF($R87&gt;5,"",LEFT(IF($N87="","",IFERROR(INDEX($4:$4,SMALL(IF(INDEX($C:$W,MATCH($N87,$B$1:$B$33,),)=$M$77:$M$78,COLUMN($C:$W)),COLUMN(D87))),"")),3))</f>
        <v/>
      </c>
      <c r="W87" s="63" t="str">
        <f t="array" ref="W87">IF($R87&gt;5,"",LEFT(IF($N87="","",IFERROR(INDEX($4:$4,SMALL(IF(INDEX($C:$W,MATCH($N87,$B$1:$B$33,),)=$M$77:$M$78,COLUMN($C:$W)),COLUMN(E87))),"")),3))</f>
        <v/>
      </c>
      <c r="X87" s="31"/>
      <c r="Y87" s="31"/>
      <c r="Z87" s="31"/>
      <c r="AA87" s="31"/>
      <c r="AB87" s="31"/>
      <c r="AC87" s="31"/>
      <c r="AD87" s="31"/>
      <c r="AE87" s="31"/>
      <c r="AF87" s="31"/>
    </row>
    <row r="88" spans="1:33" x14ac:dyDescent="0.3">
      <c r="A88" s="2"/>
      <c r="B88" s="75" t="str">
        <f t="array" ref="B88">IFERROR(INDEX($B$5:$B$33,SMALL(IF($A$76=$X$5:$X$33,ROW($B$5:$B$33)-4,""),ROW(D13))),"")</f>
        <v/>
      </c>
      <c r="D88" s="62" t="str">
        <f t="array" ref="D88">IFERROR(INDEX($B$5:$B$33,SMALL(IF($C$76=$X$5:$X$33,ROW($B$5:$B$33)-4,""),ROW(D13))),"")</f>
        <v/>
      </c>
      <c r="E88" s="41"/>
      <c r="F88" s="41"/>
      <c r="G88" s="41"/>
      <c r="H88" s="68"/>
      <c r="I88" s="63" t="str">
        <f t="array" ref="I88">IF(D88="","",INDEX($4:$4,SUMPRODUCT(COLUMN(C:W)*(INDEX(C:W,MATCH(D88,B$1:B$33,),)=C$77:C$78))))</f>
        <v/>
      </c>
      <c r="J88" s="41"/>
      <c r="K88" s="41"/>
      <c r="L88" s="69"/>
      <c r="M88" s="2"/>
      <c r="N88" s="62" t="str">
        <f t="array" ref="N88">IFERROR(INDEX($B$5:$B$33,SMALL(IF($M$76=$X$5:$X$33,ROW($B$5:$B$33)-4,""),ROW(D13))),"")</f>
        <v/>
      </c>
      <c r="O88" s="70"/>
      <c r="P88" s="70"/>
      <c r="Q88" s="70"/>
      <c r="R88" s="100" t="str">
        <f t="array" ref="R88">IF(N88="","",SUMPRODUCT(COUNTIF(INDEX(C:W,MATCH(N88,B$1:B$33,),),M$77:M$78)))</f>
        <v/>
      </c>
      <c r="S88" s="63" t="str">
        <f t="array" ref="S88">IF($R88&gt;5,"",LEFT(IF($N88="","",IFERROR(INDEX($4:$4,SMALL(IF(INDEX($C:$W,MATCH($N88,$B$1:$B$33,),)=$M$77:$M$78,COLUMN($C:$W)),COLUMN(A88))),"")),3))</f>
        <v/>
      </c>
      <c r="T88" s="63" t="str">
        <f t="array" ref="T88">IF($R88&gt;5,"",LEFT(IF($N88="","",IFERROR(INDEX($4:$4,SMALL(IF(INDEX($C:$W,MATCH($N88,$B$1:$B$33,),)=$M$77:$M$78,COLUMN($C:$W)),COLUMN(B88))),"")),3))</f>
        <v/>
      </c>
      <c r="U88" s="63" t="str">
        <f t="array" ref="U88">IF($R88&gt;5,"",LEFT(IF($N88="","",IFERROR(INDEX($4:$4,SMALL(IF(INDEX($C:$W,MATCH($N88,$B$1:$B$33,),)=$M$77:$M$78,COLUMN($C:$W)),COLUMN(C88))),"")),3))</f>
        <v/>
      </c>
      <c r="V88" s="63" t="str">
        <f t="array" ref="V88">IF($R88&gt;5,"",LEFT(IF($N88="","",IFERROR(INDEX($4:$4,SMALL(IF(INDEX($C:$W,MATCH($N88,$B$1:$B$33,),)=$M$77:$M$78,COLUMN($C:$W)),COLUMN(D88))),"")),3))</f>
        <v/>
      </c>
      <c r="W88" s="63" t="str">
        <f t="array" ref="W88">IF($R88&gt;5,"",LEFT(IF($N88="","",IFERROR(INDEX($4:$4,SMALL(IF(INDEX($C:$W,MATCH($N88,$B$1:$B$33,),)=$M$77:$M$78,COLUMN($C:$W)),COLUMN(E88))),"")),3))</f>
        <v/>
      </c>
      <c r="X88" s="31"/>
      <c r="Y88" s="31"/>
      <c r="Z88" s="31"/>
      <c r="AA88" s="31"/>
      <c r="AB88" s="31"/>
      <c r="AC88" s="31"/>
      <c r="AD88" s="31"/>
      <c r="AE88" s="31"/>
      <c r="AF88" s="31"/>
    </row>
    <row r="89" spans="1:33" x14ac:dyDescent="0.3">
      <c r="A89" s="2"/>
      <c r="B89" s="75" t="str">
        <f t="array" ref="B89">IFERROR(INDEX($B$5:$B$33,SMALL(IF($A$76=$X$5:$X$33,ROW($B$5:$B$33)-4,""),ROW(D14))),"")</f>
        <v/>
      </c>
      <c r="D89" s="62" t="str">
        <f t="array" ref="D89">IFERROR(INDEX($B$5:$B$33,SMALL(IF($C$76=$X$5:$X$33,ROW($B$5:$B$33)-4,""),ROW(D14))),"")</f>
        <v/>
      </c>
      <c r="E89" s="41"/>
      <c r="F89" s="41"/>
      <c r="G89" s="41"/>
      <c r="H89" s="68"/>
      <c r="I89" s="63" t="str">
        <f t="array" ref="I89">IF(D89="","",INDEX($4:$4,SUMPRODUCT(COLUMN(C:W)*(INDEX(C:W,MATCH(D89,B$1:B$33,),)=C$77:C$78))))</f>
        <v/>
      </c>
      <c r="J89" s="41"/>
      <c r="K89" s="41"/>
      <c r="L89" s="69"/>
      <c r="N89" s="62" t="str">
        <f t="array" ref="N89">IFERROR(INDEX($B$5:$B$33,SMALL(IF($M$76=$X$5:$X$33,ROW($B$5:$B$33)-4,""),ROW(D14))),"")</f>
        <v/>
      </c>
      <c r="O89" s="70"/>
      <c r="P89" s="70"/>
      <c r="Q89" s="70"/>
      <c r="R89" s="100" t="str">
        <f t="array" ref="R89">IF(N89="","",SUMPRODUCT(COUNTIF(INDEX(C:W,MATCH(N89,B$1:B$33,),),M$77:M$78)))</f>
        <v/>
      </c>
      <c r="S89" s="63" t="str">
        <f t="array" ref="S89">IF($R89&gt;5,"",LEFT(IF($N89="","",IFERROR(INDEX($4:$4,SMALL(IF(INDEX($C:$W,MATCH($N89,$B$1:$B$33,),)=$M$77:$M$78,COLUMN($C:$W)),COLUMN(A89))),"")),3))</f>
        <v/>
      </c>
      <c r="T89" s="63" t="str">
        <f t="array" ref="T89">IF($R89&gt;5,"",LEFT(IF($N89="","",IFERROR(INDEX($4:$4,SMALL(IF(INDEX($C:$W,MATCH($N89,$B$1:$B$33,),)=$M$77:$M$78,COLUMN($C:$W)),COLUMN(B89))),"")),3))</f>
        <v/>
      </c>
      <c r="U89" s="63" t="str">
        <f t="array" ref="U89">IF($R89&gt;5,"",LEFT(IF($N89="","",IFERROR(INDEX($4:$4,SMALL(IF(INDEX($C:$W,MATCH($N89,$B$1:$B$33,),)=$M$77:$M$78,COLUMN($C:$W)),COLUMN(C89))),"")),3))</f>
        <v/>
      </c>
      <c r="V89" s="63" t="str">
        <f t="array" ref="V89">IF($R89&gt;5,"",LEFT(IF($N89="","",IFERROR(INDEX($4:$4,SMALL(IF(INDEX($C:$W,MATCH($N89,$B$1:$B$33,),)=$M$77:$M$78,COLUMN($C:$W)),COLUMN(D89))),"")),3))</f>
        <v/>
      </c>
      <c r="W89" s="63" t="str">
        <f t="array" ref="W89">IF($R89&gt;5,"",LEFT(IF($N89="","",IFERROR(INDEX($4:$4,SMALL(IF(INDEX($C:$W,MATCH($N89,$B$1:$B$33,),)=$M$77:$M$78,COLUMN($C:$W)),COLUMN(E89))),"")),3))</f>
        <v/>
      </c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3">
      <c r="A90" s="2"/>
      <c r="B90" s="75" t="str">
        <f t="array" ref="B90">IFERROR(INDEX($B$5:$B$33,SMALL(IF($A$76=$X$5:$X$33,ROW($B$5:$B$33)-4,""),ROW(D15))),"")</f>
        <v/>
      </c>
      <c r="D90" s="62" t="str">
        <f t="array" ref="D90">IFERROR(INDEX($B$5:$B$33,SMALL(IF($C$76=$X$5:$X$33,ROW($B$5:$B$33)-4,""),ROW(D15))),"")</f>
        <v/>
      </c>
      <c r="E90" s="41"/>
      <c r="F90" s="41"/>
      <c r="G90" s="41"/>
      <c r="H90" s="68"/>
      <c r="I90" s="63" t="str">
        <f t="array" ref="I90">IF(D90="","",INDEX($4:$4,SUMPRODUCT(COLUMN(C:W)*(INDEX(C:W,MATCH(D90,B$1:B$33,),)=C$77:C$78))))</f>
        <v/>
      </c>
      <c r="J90" s="41"/>
      <c r="K90" s="41"/>
      <c r="L90" s="69"/>
      <c r="N90" s="62" t="str">
        <f t="array" ref="N90">IFERROR(INDEX($B$5:$B$33,SMALL(IF($M$76=$X$5:$X$33,ROW($B$5:$B$33)-4,""),ROW(D15))),"")</f>
        <v/>
      </c>
      <c r="O90" s="70"/>
      <c r="P90" s="70"/>
      <c r="Q90" s="70"/>
      <c r="R90" s="100" t="str">
        <f t="array" ref="R90">IF(N90="","",SUMPRODUCT(COUNTIF(INDEX(C:W,MATCH(N90,B$1:B$33,),),M$77:M$78)))</f>
        <v/>
      </c>
      <c r="S90" s="63" t="str">
        <f t="array" ref="S90">IF($R90&gt;5,"",LEFT(IF($N90="","",IFERROR(INDEX($4:$4,SMALL(IF(INDEX($C:$W,MATCH($N90,$B$1:$B$33,),)=$M$77:$M$78,COLUMN($C:$W)),COLUMN(A90))),"")),3))</f>
        <v/>
      </c>
      <c r="T90" s="63" t="str">
        <f t="array" ref="T90">IF($R90&gt;5,"",LEFT(IF($N90="","",IFERROR(INDEX($4:$4,SMALL(IF(INDEX($C:$W,MATCH($N90,$B$1:$B$33,),)=$M$77:$M$78,COLUMN($C:$W)),COLUMN(B90))),"")),3))</f>
        <v/>
      </c>
      <c r="U90" s="63" t="str">
        <f t="array" ref="U90">IF($R90&gt;5,"",LEFT(IF($N90="","",IFERROR(INDEX($4:$4,SMALL(IF(INDEX($C:$W,MATCH($N90,$B$1:$B$33,),)=$M$77:$M$78,COLUMN($C:$W)),COLUMN(C90))),"")),3))</f>
        <v/>
      </c>
      <c r="V90" s="63" t="str">
        <f t="array" ref="V90">IF($R90&gt;5,"",LEFT(IF($N90="","",IFERROR(INDEX($4:$4,SMALL(IF(INDEX($C:$W,MATCH($N90,$B$1:$B$33,),)=$M$77:$M$78,COLUMN($C:$W)),COLUMN(D90))),"")),3))</f>
        <v/>
      </c>
      <c r="W90" s="63" t="str">
        <f t="array" ref="W90">IF($R90&gt;5,"",LEFT(IF($N90="","",IFERROR(INDEX($4:$4,SMALL(IF(INDEX($C:$W,MATCH($N90,$B$1:$B$33,),)=$M$77:$M$78,COLUMN($C:$W)),COLUMN(E90))),"")),3))</f>
        <v/>
      </c>
      <c r="X90" s="31"/>
      <c r="Y90" s="31"/>
      <c r="Z90" s="31"/>
      <c r="AA90" s="31"/>
      <c r="AB90" s="31"/>
      <c r="AC90" s="31"/>
      <c r="AD90" s="31"/>
      <c r="AE90" s="31"/>
      <c r="AF90" s="31"/>
    </row>
    <row r="91" spans="1:33" x14ac:dyDescent="0.3">
      <c r="B91" s="80" t="s">
        <v>80</v>
      </c>
      <c r="C91" s="81"/>
      <c r="D91" s="81"/>
      <c r="E91" s="39"/>
      <c r="F91" s="39"/>
      <c r="G91" s="39"/>
      <c r="H91" s="39"/>
      <c r="I91" s="39"/>
      <c r="J91" s="39"/>
      <c r="K91" s="39"/>
      <c r="L91" s="39"/>
      <c r="M91" s="81"/>
      <c r="N91" s="2" t="s">
        <v>81</v>
      </c>
      <c r="O91" s="82"/>
      <c r="P91" s="39"/>
      <c r="Q91" s="39" t="s">
        <v>82</v>
      </c>
      <c r="R91" s="39"/>
      <c r="S91" s="39"/>
      <c r="T91" s="39"/>
      <c r="U91" s="83" t="s">
        <v>83</v>
      </c>
      <c r="V91" s="84" t="s">
        <v>84</v>
      </c>
      <c r="W91" s="2"/>
    </row>
  </sheetData>
  <mergeCells count="13">
    <mergeCell ref="B54:C54"/>
    <mergeCell ref="A34:A38"/>
    <mergeCell ref="F41:T41"/>
    <mergeCell ref="A49:B49"/>
    <mergeCell ref="A52:B52"/>
    <mergeCell ref="Y4:AD4"/>
    <mergeCell ref="Y7:AD9"/>
    <mergeCell ref="C1:S1"/>
    <mergeCell ref="C2:J2"/>
    <mergeCell ref="K2:L2"/>
    <mergeCell ref="M2:W2"/>
    <mergeCell ref="H3:I3"/>
    <mergeCell ref="J3:W3"/>
  </mergeCells>
  <dataValidations count="2">
    <dataValidation type="list" allowBlank="1" showInputMessage="1" showErrorMessage="1" sqref="C5:T33">
      <formula1>"2, 3, 4, 5, н\а"</formula1>
    </dataValidation>
    <dataValidation type="list" allowBlank="1" showInputMessage="1" showErrorMessage="1" sqref="U5:W33">
      <formula1>"а, н\а"</formula1>
    </dataValidation>
  </dataValidations>
  <pageMargins left="0.19685039370078741" right="0.19685039370078741" top="0.39370078740157483" bottom="0.39370078740157483" header="0" footer="0"/>
  <pageSetup paperSize="9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al</cp:lastModifiedBy>
  <cp:lastPrinted>2018-12-18T21:47:09Z</cp:lastPrinted>
  <dcterms:created xsi:type="dcterms:W3CDTF">2018-12-18T15:49:56Z</dcterms:created>
  <dcterms:modified xsi:type="dcterms:W3CDTF">2018-12-18T21:56:48Z</dcterms:modified>
</cp:coreProperties>
</file>