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5200" windowHeight="11085" activeTab="1"/>
  </bookViews>
  <sheets>
    <sheet name="Лист1" sheetId="1" r:id="rId1"/>
    <sheet name="Лист2" sheetId="2" r:id="rId2"/>
  </sheet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7" i="2" l="1" a="1"/>
  <c r="N77" i="2" s="1"/>
  <c r="S77" i="2" s="1" a="1"/>
  <c r="S77" i="2" s="1"/>
  <c r="N78" i="2" a="1"/>
  <c r="N78" i="2" s="1"/>
  <c r="T78" i="2" s="1" a="1"/>
  <c r="T78" i="2" s="1"/>
  <c r="N79" i="2" a="1"/>
  <c r="N79" i="2" s="1"/>
  <c r="S79" i="2" s="1" a="1"/>
  <c r="S79" i="2" s="1"/>
  <c r="N80" i="2" a="1"/>
  <c r="N80" i="2" s="1"/>
  <c r="T80" i="2" s="1" a="1"/>
  <c r="T80" i="2" s="1"/>
  <c r="N81" i="2" a="1"/>
  <c r="N81" i="2" s="1"/>
  <c r="S81" i="2" s="1" a="1"/>
  <c r="S81" i="2" s="1"/>
  <c r="N82" i="2" a="1"/>
  <c r="N82" i="2" s="1"/>
  <c r="T82" i="2" s="1" a="1"/>
  <c r="T82" i="2" s="1"/>
  <c r="N83" i="2" a="1"/>
  <c r="N83" i="2" s="1"/>
  <c r="S83" i="2" s="1" a="1"/>
  <c r="S83" i="2" s="1"/>
  <c r="N84" i="2" a="1"/>
  <c r="N84" i="2" s="1"/>
  <c r="T84" i="2" s="1" a="1"/>
  <c r="T84" i="2" s="1"/>
  <c r="N85" i="2" a="1"/>
  <c r="N85" i="2" s="1"/>
  <c r="S85" i="2" s="1" a="1"/>
  <c r="S85" i="2" s="1"/>
  <c r="N86" i="2" a="1"/>
  <c r="N86" i="2" s="1"/>
  <c r="T86" i="2" s="1" a="1"/>
  <c r="T86" i="2" s="1"/>
  <c r="N87" i="2" a="1"/>
  <c r="N87" i="2" s="1"/>
  <c r="S87" i="2" s="1" a="1"/>
  <c r="S87" i="2" s="1"/>
  <c r="N88" i="2" a="1"/>
  <c r="N88" i="2" s="1"/>
  <c r="T88" i="2" s="1" a="1"/>
  <c r="T88" i="2" s="1"/>
  <c r="N89" i="2" a="1"/>
  <c r="N89" i="2" s="1"/>
  <c r="S89" i="2" s="1" a="1"/>
  <c r="S89" i="2" s="1"/>
  <c r="N90" i="2" a="1"/>
  <c r="N90" i="2" s="1"/>
  <c r="T90" i="2" s="1" a="1"/>
  <c r="T90" i="2" s="1"/>
  <c r="N76" i="2" a="1"/>
  <c r="N76" i="2" s="1"/>
  <c r="S76" i="2" s="1" a="1"/>
  <c r="S76" i="2" s="1"/>
  <c r="N59" i="2" a="1"/>
  <c r="N59" i="2" s="1"/>
  <c r="T59" i="2" s="1"/>
  <c r="N60" i="2" a="1"/>
  <c r="N60" i="2" s="1"/>
  <c r="T60" i="2" s="1"/>
  <c r="N61" i="2" a="1"/>
  <c r="N61" i="2" s="1"/>
  <c r="T61" i="2" s="1"/>
  <c r="N62" i="2" a="1"/>
  <c r="N62" i="2" s="1"/>
  <c r="T62" i="2" s="1"/>
  <c r="N63" i="2" a="1"/>
  <c r="N63" i="2" s="1"/>
  <c r="T63" i="2" s="1"/>
  <c r="N64" i="2" a="1"/>
  <c r="N64" i="2" s="1"/>
  <c r="T64" i="2" s="1"/>
  <c r="N65" i="2" a="1"/>
  <c r="N65" i="2" s="1"/>
  <c r="T65" i="2" s="1"/>
  <c r="N66" i="2" a="1"/>
  <c r="N66" i="2" s="1"/>
  <c r="T66" i="2" s="1"/>
  <c r="N67" i="2" a="1"/>
  <c r="N67" i="2" s="1"/>
  <c r="T67" i="2" s="1"/>
  <c r="N68" i="2" a="1"/>
  <c r="N68" i="2" s="1"/>
  <c r="T68" i="2" s="1"/>
  <c r="N69" i="2" a="1"/>
  <c r="N69" i="2" s="1"/>
  <c r="T69" i="2" s="1"/>
  <c r="N70" i="2" a="1"/>
  <c r="N70" i="2" s="1"/>
  <c r="T70" i="2" s="1"/>
  <c r="N71" i="2" a="1"/>
  <c r="N71" i="2" s="1"/>
  <c r="T71" i="2" s="1"/>
  <c r="N72" i="2" a="1"/>
  <c r="N72" i="2" s="1"/>
  <c r="T72" i="2" s="1"/>
  <c r="N73" i="2" a="1"/>
  <c r="N73" i="2" s="1"/>
  <c r="T73" i="2" s="1"/>
  <c r="N58" i="2" a="1"/>
  <c r="N58" i="2" s="1"/>
  <c r="T58" i="2" s="1"/>
  <c r="D58" i="2" a="1"/>
  <c r="D58" i="2" s="1"/>
  <c r="I58" i="2" s="1"/>
  <c r="D59" i="2" a="1"/>
  <c r="D59" i="2" s="1"/>
  <c r="I59" i="2" s="1"/>
  <c r="D60" i="2" a="1"/>
  <c r="D60" i="2" s="1"/>
  <c r="I60" i="2" s="1"/>
  <c r="D61" i="2" a="1"/>
  <c r="D61" i="2" s="1"/>
  <c r="I61" i="2" s="1"/>
  <c r="D62" i="2" a="1"/>
  <c r="D62" i="2" s="1"/>
  <c r="I62" i="2" s="1"/>
  <c r="D63" i="2" a="1"/>
  <c r="D63" i="2" s="1"/>
  <c r="I63" i="2" s="1"/>
  <c r="D64" i="2" a="1"/>
  <c r="D64" i="2" s="1"/>
  <c r="I64" i="2" s="1"/>
  <c r="D65" i="2" a="1"/>
  <c r="D65" i="2" s="1"/>
  <c r="I65" i="2" s="1"/>
  <c r="D66" i="2" a="1"/>
  <c r="D66" i="2" s="1"/>
  <c r="I66" i="2" s="1"/>
  <c r="D67" i="2" a="1"/>
  <c r="D67" i="2" s="1"/>
  <c r="I67" i="2" s="1"/>
  <c r="D68" i="2" a="1"/>
  <c r="D68" i="2" s="1"/>
  <c r="I68" i="2" s="1"/>
  <c r="D69" i="2" a="1"/>
  <c r="D69" i="2" s="1"/>
  <c r="I69" i="2" s="1"/>
  <c r="D70" i="2" a="1"/>
  <c r="D70" i="2" s="1"/>
  <c r="I70" i="2" s="1"/>
  <c r="D71" i="2" a="1"/>
  <c r="D71" i="2" s="1"/>
  <c r="I71" i="2" s="1"/>
  <c r="D72" i="2" a="1"/>
  <c r="D72" i="2" s="1"/>
  <c r="I72" i="2" s="1"/>
  <c r="D73" i="2" a="1"/>
  <c r="D73" i="2" s="1"/>
  <c r="I73" i="2" s="1"/>
  <c r="D77" i="2" a="1"/>
  <c r="D77" i="2" s="1"/>
  <c r="I77" i="2" s="1" a="1"/>
  <c r="I77" i="2" s="1"/>
  <c r="D78" i="2" a="1"/>
  <c r="D78" i="2" s="1"/>
  <c r="I78" i="2" s="1" a="1"/>
  <c r="I78" i="2" s="1"/>
  <c r="D79" i="2" a="1"/>
  <c r="D79" i="2" s="1"/>
  <c r="I79" i="2" s="1" a="1"/>
  <c r="I79" i="2" s="1"/>
  <c r="D80" i="2" a="1"/>
  <c r="D80" i="2" s="1"/>
  <c r="I80" i="2" s="1" a="1"/>
  <c r="I80" i="2" s="1"/>
  <c r="D81" i="2" a="1"/>
  <c r="D81" i="2" s="1"/>
  <c r="I81" i="2" s="1" a="1"/>
  <c r="I81" i="2" s="1"/>
  <c r="D82" i="2" a="1"/>
  <c r="D82" i="2" s="1"/>
  <c r="I82" i="2" s="1" a="1"/>
  <c r="I82" i="2" s="1"/>
  <c r="D83" i="2" a="1"/>
  <c r="D83" i="2" s="1"/>
  <c r="I83" i="2" s="1" a="1"/>
  <c r="I83" i="2" s="1"/>
  <c r="D84" i="2" a="1"/>
  <c r="D84" i="2" s="1"/>
  <c r="I84" i="2" s="1" a="1"/>
  <c r="I84" i="2" s="1"/>
  <c r="D85" i="2" a="1"/>
  <c r="D85" i="2" s="1"/>
  <c r="I85" i="2" s="1" a="1"/>
  <c r="I85" i="2" s="1"/>
  <c r="D86" i="2" a="1"/>
  <c r="D86" i="2" s="1"/>
  <c r="I86" i="2" s="1" a="1"/>
  <c r="I86" i="2" s="1"/>
  <c r="D87" i="2" a="1"/>
  <c r="D87" i="2" s="1"/>
  <c r="I87" i="2" s="1" a="1"/>
  <c r="I87" i="2" s="1"/>
  <c r="D88" i="2" a="1"/>
  <c r="D88" i="2" s="1"/>
  <c r="I88" i="2" s="1" a="1"/>
  <c r="I88" i="2" s="1"/>
  <c r="D89" i="2" a="1"/>
  <c r="D89" i="2" s="1"/>
  <c r="I89" i="2" s="1" a="1"/>
  <c r="I89" i="2" s="1"/>
  <c r="D90" i="2" a="1"/>
  <c r="D90" i="2" s="1"/>
  <c r="I90" i="2" s="1" a="1"/>
  <c r="I90" i="2" s="1"/>
  <c r="D76" i="2" a="1"/>
  <c r="D76" i="2" s="1"/>
  <c r="I76" i="2" s="1" a="1"/>
  <c r="I76" i="2" s="1"/>
  <c r="R90" i="2" l="1" a="1"/>
  <c r="R90" i="2" s="1"/>
  <c r="R88" i="2" a="1"/>
  <c r="R88" i="2" s="1"/>
  <c r="R86" i="2" a="1"/>
  <c r="R86" i="2" s="1"/>
  <c r="R84" i="2" a="1"/>
  <c r="R84" i="2" s="1"/>
  <c r="R82" i="2" a="1"/>
  <c r="R82" i="2" s="1"/>
  <c r="R80" i="2" a="1"/>
  <c r="R80" i="2" s="1"/>
  <c r="R78" i="2" a="1"/>
  <c r="R78" i="2" s="1"/>
  <c r="R89" i="2" a="1"/>
  <c r="R89" i="2" s="1"/>
  <c r="R87" i="2" a="1"/>
  <c r="R87" i="2" s="1"/>
  <c r="R85" i="2" a="1"/>
  <c r="R85" i="2" s="1"/>
  <c r="R83" i="2" a="1"/>
  <c r="R83" i="2" s="1"/>
  <c r="R81" i="2" a="1"/>
  <c r="R81" i="2" s="1"/>
  <c r="R79" i="2" a="1"/>
  <c r="R79" i="2" s="1"/>
  <c r="R77" i="2" a="1"/>
  <c r="R77" i="2" s="1"/>
  <c r="R76" i="2" a="1"/>
  <c r="R76" i="2" s="1"/>
  <c r="W90" i="2" a="1"/>
  <c r="W90" i="2" s="1"/>
  <c r="U90" i="2" a="1"/>
  <c r="U90" i="2" s="1"/>
  <c r="S90" i="2" a="1"/>
  <c r="S90" i="2" s="1"/>
  <c r="V89" i="2" a="1"/>
  <c r="V89" i="2" s="1"/>
  <c r="T89" i="2" a="1"/>
  <c r="T89" i="2" s="1"/>
  <c r="W88" i="2" a="1"/>
  <c r="W88" i="2" s="1"/>
  <c r="U88" i="2" a="1"/>
  <c r="U88" i="2" s="1"/>
  <c r="S88" i="2" a="1"/>
  <c r="S88" i="2" s="1"/>
  <c r="V87" i="2" a="1"/>
  <c r="V87" i="2" s="1"/>
  <c r="T87" i="2" a="1"/>
  <c r="T87" i="2" s="1"/>
  <c r="W86" i="2" a="1"/>
  <c r="W86" i="2" s="1"/>
  <c r="U86" i="2" a="1"/>
  <c r="U86" i="2" s="1"/>
  <c r="S86" i="2" a="1"/>
  <c r="S86" i="2" s="1"/>
  <c r="V85" i="2" a="1"/>
  <c r="V85" i="2" s="1"/>
  <c r="T85" i="2" a="1"/>
  <c r="T85" i="2" s="1"/>
  <c r="W84" i="2" a="1"/>
  <c r="W84" i="2" s="1"/>
  <c r="U84" i="2" a="1"/>
  <c r="U84" i="2" s="1"/>
  <c r="S84" i="2" a="1"/>
  <c r="S84" i="2" s="1"/>
  <c r="V83" i="2" a="1"/>
  <c r="V83" i="2" s="1"/>
  <c r="T83" i="2" a="1"/>
  <c r="T83" i="2" s="1"/>
  <c r="W82" i="2" a="1"/>
  <c r="W82" i="2" s="1"/>
  <c r="U82" i="2" a="1"/>
  <c r="U82" i="2" s="1"/>
  <c r="S82" i="2" a="1"/>
  <c r="S82" i="2" s="1"/>
  <c r="V81" i="2" a="1"/>
  <c r="V81" i="2" s="1"/>
  <c r="T81" i="2" a="1"/>
  <c r="T81" i="2" s="1"/>
  <c r="W80" i="2" a="1"/>
  <c r="W80" i="2" s="1"/>
  <c r="U80" i="2" a="1"/>
  <c r="U80" i="2" s="1"/>
  <c r="S80" i="2" a="1"/>
  <c r="S80" i="2" s="1"/>
  <c r="V79" i="2" a="1"/>
  <c r="V79" i="2" s="1"/>
  <c r="T79" i="2" a="1"/>
  <c r="T79" i="2" s="1"/>
  <c r="W78" i="2" a="1"/>
  <c r="W78" i="2" s="1"/>
  <c r="U78" i="2" a="1"/>
  <c r="U78" i="2" s="1"/>
  <c r="S78" i="2" a="1"/>
  <c r="S78" i="2" s="1"/>
  <c r="V77" i="2" a="1"/>
  <c r="V77" i="2" s="1"/>
  <c r="T77" i="2" a="1"/>
  <c r="T77" i="2" s="1"/>
  <c r="V90" i="2" a="1"/>
  <c r="V90" i="2" s="1"/>
  <c r="W89" i="2" a="1"/>
  <c r="W89" i="2" s="1"/>
  <c r="U89" i="2" a="1"/>
  <c r="U89" i="2" s="1"/>
  <c r="V88" i="2" a="1"/>
  <c r="V88" i="2" s="1"/>
  <c r="W87" i="2" a="1"/>
  <c r="W87" i="2" s="1"/>
  <c r="U87" i="2" a="1"/>
  <c r="U87" i="2" s="1"/>
  <c r="V86" i="2" a="1"/>
  <c r="V86" i="2" s="1"/>
  <c r="W85" i="2" a="1"/>
  <c r="W85" i="2" s="1"/>
  <c r="U85" i="2" a="1"/>
  <c r="U85" i="2" s="1"/>
  <c r="V84" i="2" a="1"/>
  <c r="V84" i="2" s="1"/>
  <c r="W83" i="2" a="1"/>
  <c r="W83" i="2" s="1"/>
  <c r="U83" i="2" a="1"/>
  <c r="U83" i="2" s="1"/>
  <c r="V82" i="2" a="1"/>
  <c r="V82" i="2" s="1"/>
  <c r="W81" i="2" a="1"/>
  <c r="W81" i="2" s="1"/>
  <c r="U81" i="2" a="1"/>
  <c r="U81" i="2" s="1"/>
  <c r="V80" i="2" a="1"/>
  <c r="V80" i="2" s="1"/>
  <c r="W79" i="2" a="1"/>
  <c r="W79" i="2" s="1"/>
  <c r="U79" i="2" a="1"/>
  <c r="U79" i="2" s="1"/>
  <c r="V78" i="2" a="1"/>
  <c r="V78" i="2" s="1"/>
  <c r="W77" i="2" a="1"/>
  <c r="W77" i="2" s="1"/>
  <c r="U77" i="2" a="1"/>
  <c r="U77" i="2" s="1"/>
  <c r="W76" i="2" a="1"/>
  <c r="W76" i="2" s="1"/>
  <c r="U76" i="2" a="1"/>
  <c r="U76" i="2" s="1"/>
  <c r="V76" i="2" a="1"/>
  <c r="V76" i="2" s="1"/>
  <c r="T76" i="2" a="1"/>
  <c r="T76" i="2" s="1"/>
  <c r="AE77" i="2" a="1"/>
  <c r="AE77" i="2" s="1"/>
  <c r="AE76" i="2" a="1"/>
  <c r="AE76" i="2" s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C45" i="2"/>
  <c r="W39" i="2"/>
  <c r="V39" i="2"/>
  <c r="U39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B63" i="2" l="1" a="1"/>
  <c r="B63" i="2" s="1"/>
  <c r="B67" i="2" a="1"/>
  <c r="B67" i="2" s="1"/>
  <c r="B60" i="2" a="1"/>
  <c r="B60" i="2" s="1"/>
  <c r="B71" i="2" a="1"/>
  <c r="B71" i="2" s="1"/>
  <c r="B72" i="2" a="1"/>
  <c r="B72" i="2" s="1"/>
  <c r="C53" i="2"/>
  <c r="B58" i="2" a="1"/>
  <c r="B58" i="2" s="1"/>
  <c r="B59" i="2" a="1"/>
  <c r="B59" i="2" s="1"/>
  <c r="B76" i="2" a="1"/>
  <c r="B66" i="2" a="1"/>
  <c r="B66" i="2" s="1"/>
  <c r="B68" i="2" a="1"/>
  <c r="B68" i="2" s="1"/>
  <c r="C50" i="2"/>
  <c r="B64" i="2" a="1"/>
  <c r="B64" i="2" s="1"/>
  <c r="B70" i="2" a="1"/>
  <c r="B70" i="2" s="1"/>
  <c r="B61" i="2" a="1"/>
  <c r="B61" i="2" s="1"/>
  <c r="B65" i="2" a="1"/>
  <c r="B65" i="2" s="1"/>
  <c r="B69" i="2" a="1"/>
  <c r="B69" i="2" s="1"/>
  <c r="B73" i="2" a="1"/>
  <c r="B73" i="2" s="1"/>
  <c r="B62" i="2" a="1"/>
  <c r="B62" i="2" s="1"/>
  <c r="C51" i="2"/>
  <c r="C48" i="2"/>
  <c r="C47" i="2" s="1"/>
  <c r="C55" i="2" s="1"/>
  <c r="D55" i="2" s="1"/>
  <c r="C52" i="2"/>
  <c r="C49" i="2"/>
  <c r="C45" i="1"/>
  <c r="W39" i="1"/>
  <c r="V39" i="1"/>
  <c r="U39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X33" i="1"/>
  <c r="X32" i="1"/>
  <c r="X31" i="1"/>
  <c r="X30" i="1"/>
  <c r="X29" i="1"/>
  <c r="X28" i="1"/>
  <c r="X27" i="1"/>
  <c r="X26" i="1"/>
  <c r="X25" i="1"/>
  <c r="X24" i="1"/>
  <c r="X23" i="1"/>
  <c r="X22" i="1"/>
  <c r="B72" i="1" s="1" a="1"/>
  <c r="B72" i="1" s="1"/>
  <c r="X21" i="1"/>
  <c r="X20" i="1"/>
  <c r="X19" i="1"/>
  <c r="X18" i="1"/>
  <c r="B71" i="1" s="1" a="1"/>
  <c r="B71" i="1" s="1"/>
  <c r="X17" i="1"/>
  <c r="X16" i="1"/>
  <c r="B68" i="1" s="1" a="1"/>
  <c r="B68" i="1" s="1"/>
  <c r="X15" i="1"/>
  <c r="X14" i="1"/>
  <c r="B67" i="1" s="1" a="1"/>
  <c r="B67" i="1" s="1"/>
  <c r="X13" i="1"/>
  <c r="X12" i="1"/>
  <c r="B64" i="1" s="1" a="1"/>
  <c r="B64" i="1" s="1"/>
  <c r="X11" i="1"/>
  <c r="X10" i="1"/>
  <c r="B63" i="1" s="1" a="1"/>
  <c r="B63" i="1" s="1"/>
  <c r="X9" i="1"/>
  <c r="X8" i="1"/>
  <c r="N67" i="1" s="1" a="1"/>
  <c r="N67" i="1" s="1"/>
  <c r="T67" i="1" s="1" a="1"/>
  <c r="T67" i="1" s="1"/>
  <c r="X7" i="1"/>
  <c r="X6" i="1"/>
  <c r="X5" i="1"/>
  <c r="B90" i="2" l="1"/>
  <c r="B86" i="2"/>
  <c r="B82" i="2"/>
  <c r="B78" i="2"/>
  <c r="B89" i="2"/>
  <c r="B85" i="2"/>
  <c r="B81" i="2"/>
  <c r="B77" i="2"/>
  <c r="B88" i="2"/>
  <c r="B84" i="2"/>
  <c r="B80" i="2"/>
  <c r="B76" i="2"/>
  <c r="B87" i="2"/>
  <c r="B83" i="2"/>
  <c r="B79" i="2"/>
  <c r="C56" i="2"/>
  <c r="D56" i="2" s="1"/>
  <c r="B58" i="1" a="1"/>
  <c r="B58" i="1" s="1"/>
  <c r="B60" i="1" a="1"/>
  <c r="B60" i="1" s="1"/>
  <c r="C53" i="1"/>
  <c r="B59" i="1" a="1"/>
  <c r="B59" i="1" s="1"/>
  <c r="B76" i="1" a="1"/>
  <c r="B66" i="1" a="1"/>
  <c r="B66" i="1" s="1"/>
  <c r="N69" i="1" a="1"/>
  <c r="N69" i="1" s="1"/>
  <c r="T69" i="1" s="1" a="1"/>
  <c r="T69" i="1" s="1"/>
  <c r="D71" i="1" a="1"/>
  <c r="D71" i="1" s="1"/>
  <c r="I71" i="1" s="1" a="1"/>
  <c r="I71" i="1" s="1"/>
  <c r="C50" i="1"/>
  <c r="B70" i="1" a="1"/>
  <c r="B70" i="1" s="1"/>
  <c r="N71" i="1" a="1"/>
  <c r="N71" i="1" s="1"/>
  <c r="T71" i="1" s="1" a="1"/>
  <c r="T71" i="1" s="1"/>
  <c r="D73" i="1" a="1"/>
  <c r="D73" i="1" s="1"/>
  <c r="I73" i="1" s="1" a="1"/>
  <c r="I73" i="1" s="1"/>
  <c r="D69" i="1" a="1"/>
  <c r="D69" i="1" s="1"/>
  <c r="I69" i="1" s="1" a="1"/>
  <c r="I69" i="1" s="1"/>
  <c r="B61" i="1" a="1"/>
  <c r="B61" i="1" s="1"/>
  <c r="B65" i="1" a="1"/>
  <c r="B65" i="1" s="1"/>
  <c r="B69" i="1" a="1"/>
  <c r="B69" i="1" s="1"/>
  <c r="B73" i="1" a="1"/>
  <c r="B73" i="1" s="1"/>
  <c r="B62" i="1" a="1"/>
  <c r="B62" i="1" s="1"/>
  <c r="D67" i="1" a="1"/>
  <c r="D67" i="1" s="1"/>
  <c r="I67" i="1" s="1" a="1"/>
  <c r="I67" i="1" s="1"/>
  <c r="N73" i="1" a="1"/>
  <c r="N73" i="1" s="1"/>
  <c r="T73" i="1" s="1" a="1"/>
  <c r="T73" i="1" s="1"/>
  <c r="D76" i="1" a="1"/>
  <c r="C51" i="1"/>
  <c r="C48" i="1"/>
  <c r="C47" i="1" s="1"/>
  <c r="C55" i="1" s="1"/>
  <c r="D55" i="1" s="1"/>
  <c r="C52" i="1"/>
  <c r="D58" i="1" a="1"/>
  <c r="N58" i="1" a="1"/>
  <c r="D68" i="1" a="1"/>
  <c r="D68" i="1" s="1"/>
  <c r="I68" i="1" s="1" a="1"/>
  <c r="I68" i="1" s="1"/>
  <c r="N68" i="1" a="1"/>
  <c r="N68" i="1" s="1"/>
  <c r="T68" i="1" s="1" a="1"/>
  <c r="T68" i="1" s="1"/>
  <c r="D70" i="1" a="1"/>
  <c r="D70" i="1" s="1"/>
  <c r="I70" i="1" s="1" a="1"/>
  <c r="I70" i="1" s="1"/>
  <c r="N70" i="1" a="1"/>
  <c r="N70" i="1" s="1"/>
  <c r="T70" i="1" s="1" a="1"/>
  <c r="T70" i="1" s="1"/>
  <c r="D72" i="1" a="1"/>
  <c r="D72" i="1" s="1"/>
  <c r="I72" i="1" s="1" a="1"/>
  <c r="I72" i="1" s="1"/>
  <c r="N72" i="1" a="1"/>
  <c r="N72" i="1" s="1"/>
  <c r="T72" i="1" s="1" a="1"/>
  <c r="T72" i="1" s="1"/>
  <c r="N76" i="1" a="1"/>
  <c r="C49" i="1"/>
  <c r="N66" i="1" l="1"/>
  <c r="T66" i="1" s="1" a="1"/>
  <c r="T66" i="1" s="1"/>
  <c r="N62" i="1"/>
  <c r="T62" i="1" s="1" a="1"/>
  <c r="T62" i="1" s="1"/>
  <c r="N58" i="1"/>
  <c r="T58" i="1" s="1" a="1"/>
  <c r="T58" i="1" s="1"/>
  <c r="N65" i="1"/>
  <c r="T65" i="1" s="1" a="1"/>
  <c r="T65" i="1" s="1"/>
  <c r="N61" i="1"/>
  <c r="T61" i="1" s="1" a="1"/>
  <c r="T61" i="1" s="1"/>
  <c r="N64" i="1"/>
  <c r="T64" i="1" s="1" a="1"/>
  <c r="T64" i="1" s="1"/>
  <c r="N60" i="1"/>
  <c r="T60" i="1" s="1" a="1"/>
  <c r="T60" i="1" s="1"/>
  <c r="N59" i="1"/>
  <c r="T59" i="1" s="1" a="1"/>
  <c r="T59" i="1" s="1"/>
  <c r="N63" i="1"/>
  <c r="T63" i="1" s="1" a="1"/>
  <c r="T63" i="1" s="1"/>
  <c r="N88" i="1"/>
  <c r="N84" i="1"/>
  <c r="N80" i="1"/>
  <c r="N76" i="1"/>
  <c r="N87" i="1"/>
  <c r="N83" i="1"/>
  <c r="N79" i="1"/>
  <c r="N90" i="1"/>
  <c r="N86" i="1"/>
  <c r="N82" i="1"/>
  <c r="N78" i="1"/>
  <c r="N89" i="1"/>
  <c r="N85" i="1"/>
  <c r="N81" i="1"/>
  <c r="N77" i="1"/>
  <c r="D66" i="1"/>
  <c r="I66" i="1" s="1" a="1"/>
  <c r="I66" i="1" s="1"/>
  <c r="D62" i="1"/>
  <c r="I62" i="1" s="1" a="1"/>
  <c r="I62" i="1" s="1"/>
  <c r="D58" i="1"/>
  <c r="I58" i="1" s="1" a="1"/>
  <c r="I58" i="1" s="1"/>
  <c r="D65" i="1"/>
  <c r="I65" i="1" s="1" a="1"/>
  <c r="I65" i="1" s="1"/>
  <c r="D61" i="1"/>
  <c r="I61" i="1" s="1" a="1"/>
  <c r="I61" i="1" s="1"/>
  <c r="D64" i="1"/>
  <c r="I64" i="1" s="1" a="1"/>
  <c r="I64" i="1" s="1"/>
  <c r="D60" i="1"/>
  <c r="I60" i="1" s="1" a="1"/>
  <c r="I60" i="1" s="1"/>
  <c r="D63" i="1"/>
  <c r="I63" i="1" s="1" a="1"/>
  <c r="I63" i="1" s="1"/>
  <c r="D59" i="1"/>
  <c r="I59" i="1" s="1" a="1"/>
  <c r="I59" i="1" s="1"/>
  <c r="D90" i="1"/>
  <c r="I90" i="1" s="1" a="1"/>
  <c r="I90" i="1" s="1"/>
  <c r="D86" i="1"/>
  <c r="I86" i="1" s="1" a="1"/>
  <c r="I86" i="1" s="1"/>
  <c r="D82" i="1"/>
  <c r="I82" i="1" s="1" a="1"/>
  <c r="I82" i="1" s="1"/>
  <c r="D78" i="1"/>
  <c r="I78" i="1" s="1" a="1"/>
  <c r="I78" i="1" s="1"/>
  <c r="D89" i="1"/>
  <c r="I89" i="1" s="1" a="1"/>
  <c r="I89" i="1" s="1"/>
  <c r="D85" i="1"/>
  <c r="I85" i="1" s="1" a="1"/>
  <c r="I85" i="1" s="1"/>
  <c r="D81" i="1"/>
  <c r="I81" i="1" s="1" a="1"/>
  <c r="I81" i="1" s="1"/>
  <c r="D77" i="1"/>
  <c r="I77" i="1" s="1" a="1"/>
  <c r="I77" i="1" s="1"/>
  <c r="D88" i="1"/>
  <c r="I88" i="1" s="1" a="1"/>
  <c r="I88" i="1" s="1"/>
  <c r="D84" i="1"/>
  <c r="I84" i="1" s="1" a="1"/>
  <c r="I84" i="1" s="1"/>
  <c r="D80" i="1"/>
  <c r="I80" i="1" s="1" a="1"/>
  <c r="I80" i="1" s="1"/>
  <c r="D76" i="1"/>
  <c r="I76" i="1" s="1" a="1"/>
  <c r="I76" i="1" s="1"/>
  <c r="D87" i="1"/>
  <c r="I87" i="1" s="1" a="1"/>
  <c r="I87" i="1" s="1"/>
  <c r="D83" i="1"/>
  <c r="I83" i="1" s="1" a="1"/>
  <c r="I83" i="1" s="1"/>
  <c r="D79" i="1"/>
  <c r="I79" i="1" s="1" a="1"/>
  <c r="I79" i="1" s="1"/>
  <c r="C56" i="1"/>
  <c r="D56" i="1" s="1"/>
  <c r="B90" i="1"/>
  <c r="B86" i="1"/>
  <c r="B82" i="1"/>
  <c r="B78" i="1"/>
  <c r="B89" i="1"/>
  <c r="B85" i="1"/>
  <c r="B81" i="1"/>
  <c r="B77" i="1"/>
  <c r="B88" i="1"/>
  <c r="B84" i="1"/>
  <c r="B80" i="1"/>
  <c r="B76" i="1"/>
  <c r="B87" i="1"/>
  <c r="B83" i="1"/>
  <c r="B79" i="1"/>
</calcChain>
</file>

<file path=xl/sharedStrings.xml><?xml version="1.0" encoding="utf-8"?>
<sst xmlns="http://schemas.openxmlformats.org/spreadsheetml/2006/main" count="407" uniqueCount="118">
  <si>
    <t>Страница1</t>
  </si>
  <si>
    <t>ВЕДОМОСТЬ</t>
  </si>
  <si>
    <t>инструкция</t>
  </si>
  <si>
    <t xml:space="preserve">успеваемости обучающихся </t>
  </si>
  <si>
    <t>5а</t>
  </si>
  <si>
    <r>
      <t xml:space="preserve">Заполнить поле </t>
    </r>
    <r>
      <rPr>
        <b/>
        <i/>
        <sz val="11"/>
        <color theme="1"/>
        <rFont val="Calibri"/>
        <family val="2"/>
        <charset val="204"/>
        <scheme val="minor"/>
      </rPr>
      <t>класс</t>
    </r>
  </si>
  <si>
    <t>за</t>
  </si>
  <si>
    <t>четверть 2018-2019 уч.год</t>
  </si>
  <si>
    <r>
      <rPr>
        <b/>
        <i/>
        <sz val="11"/>
        <color theme="1"/>
        <rFont val="Calibri"/>
        <family val="2"/>
        <charset val="204"/>
        <scheme val="minor"/>
      </rPr>
      <t>четверть</t>
    </r>
    <r>
      <rPr>
        <sz val="11"/>
        <color theme="1"/>
        <rFont val="Calibri"/>
        <family val="2"/>
        <charset val="204"/>
        <scheme val="minor"/>
      </rPr>
      <t>, (</t>
    </r>
    <r>
      <rPr>
        <b/>
        <i/>
        <sz val="11"/>
        <color theme="1"/>
        <rFont val="Calibri"/>
        <family val="2"/>
        <charset val="204"/>
        <scheme val="minor"/>
      </rPr>
      <t>полугодие</t>
    </r>
    <r>
      <rPr>
        <sz val="11"/>
        <color theme="1"/>
        <rFont val="Calibri"/>
        <family val="2"/>
        <charset val="204"/>
        <scheme val="minor"/>
      </rPr>
      <t>)</t>
    </r>
  </si>
  <si>
    <t>№ п\п</t>
  </si>
  <si>
    <t>ФИО обучающегося</t>
  </si>
  <si>
    <t>русский язык</t>
  </si>
  <si>
    <t>литература</t>
  </si>
  <si>
    <t>английский язык</t>
  </si>
  <si>
    <t>математика</t>
  </si>
  <si>
    <t>алгебра</t>
  </si>
  <si>
    <t>геометрия</t>
  </si>
  <si>
    <t>информатика</t>
  </si>
  <si>
    <t>история</t>
  </si>
  <si>
    <t>обществознание</t>
  </si>
  <si>
    <t>география</t>
  </si>
  <si>
    <t>биология</t>
  </si>
  <si>
    <t>физика</t>
  </si>
  <si>
    <t>химия</t>
  </si>
  <si>
    <t>технология</t>
  </si>
  <si>
    <t>физкультура</t>
  </si>
  <si>
    <t>ОБЖ</t>
  </si>
  <si>
    <t>музыка</t>
  </si>
  <si>
    <t>ИЗО</t>
  </si>
  <si>
    <t>коми язык</t>
  </si>
  <si>
    <t>родной язык</t>
  </si>
  <si>
    <t>ОДКНР</t>
  </si>
  <si>
    <t>а</t>
  </si>
  <si>
    <r>
      <t xml:space="preserve">Заполнить </t>
    </r>
    <r>
      <rPr>
        <b/>
        <i/>
        <sz val="11"/>
        <color theme="1"/>
        <rFont val="Calibri"/>
        <family val="2"/>
        <charset val="204"/>
        <scheme val="minor"/>
      </rPr>
      <t>Сведения о движении</t>
    </r>
  </si>
  <si>
    <t>обучающихся</t>
  </si>
  <si>
    <t>Остальные поля будут заполнены автоматически</t>
  </si>
  <si>
    <t xml:space="preserve">Печать:  1 и 2 страницу, </t>
  </si>
  <si>
    <r>
      <t xml:space="preserve">Поля </t>
    </r>
    <r>
      <rPr>
        <b/>
        <i/>
        <sz val="11"/>
        <color theme="1"/>
        <rFont val="Calibri"/>
        <family val="2"/>
        <charset val="204"/>
        <scheme val="minor"/>
      </rPr>
      <t>Количество к началу,</t>
    </r>
  </si>
  <si>
    <r>
      <t xml:space="preserve"> </t>
    </r>
    <r>
      <rPr>
        <b/>
        <i/>
        <sz val="11"/>
        <color theme="1"/>
        <rFont val="Calibri"/>
        <family val="2"/>
        <charset val="204"/>
        <scheme val="minor"/>
      </rPr>
      <t>Выбыло, Прибыло,</t>
    </r>
  </si>
  <si>
    <r>
      <t xml:space="preserve">и </t>
    </r>
    <r>
      <rPr>
        <b/>
        <i/>
        <sz val="11"/>
        <color theme="1"/>
        <rFont val="Calibri"/>
        <family val="2"/>
        <charset val="204"/>
        <scheme val="minor"/>
      </rPr>
      <t>Сведения о движении обучающихся</t>
    </r>
  </si>
  <si>
    <t>можно заполнить вручную после печати</t>
  </si>
  <si>
    <t>н\а</t>
  </si>
  <si>
    <t>отметка</t>
  </si>
  <si>
    <t>"5" (отлично)</t>
  </si>
  <si>
    <t>"4"(хорошо)</t>
  </si>
  <si>
    <t>"3" (удовл.)</t>
  </si>
  <si>
    <t>"2" (плохо)</t>
  </si>
  <si>
    <t>"н\а" (не аттестован)</t>
  </si>
  <si>
    <t>аттестован</t>
  </si>
  <si>
    <t>Страница 2</t>
  </si>
  <si>
    <t>Сведения о движении обучающихся</t>
  </si>
  <si>
    <t>Количество к началу</t>
  </si>
  <si>
    <t>Прибыли (Ф.И.О.)</t>
  </si>
  <si>
    <t>Выбыло</t>
  </si>
  <si>
    <t>Прибыло</t>
  </si>
  <si>
    <t>Количество к концу</t>
  </si>
  <si>
    <t>Успевают</t>
  </si>
  <si>
    <t>Не успевают</t>
  </si>
  <si>
    <t>из них c одной "2"(н\а)</t>
  </si>
  <si>
    <t>Выбыли (Ф.И.О.)</t>
  </si>
  <si>
    <t>Кол-во отличников</t>
  </si>
  <si>
    <t>Кол-во хорошистов</t>
  </si>
  <si>
    <t>из них c одной "4"</t>
  </si>
  <si>
    <t>Резерв (с одной "3")</t>
  </si>
  <si>
    <t>кол-во</t>
  </si>
  <si>
    <t>%</t>
  </si>
  <si>
    <t>Всего успеваемость</t>
  </si>
  <si>
    <t>Всего качество</t>
  </si>
  <si>
    <t>Хорошисты</t>
  </si>
  <si>
    <t>с одной "4"</t>
  </si>
  <si>
    <t>предмет</t>
  </si>
  <si>
    <t>с одной "3"</t>
  </si>
  <si>
    <t>хор</t>
  </si>
  <si>
    <t>хор1</t>
  </si>
  <si>
    <t>у1</t>
  </si>
  <si>
    <t>Отличники</t>
  </si>
  <si>
    <t>не успевает (с одной "2" или "н\а")</t>
  </si>
  <si>
    <t>количество</t>
  </si>
  <si>
    <t>отл</t>
  </si>
  <si>
    <t>ну1</t>
  </si>
  <si>
    <t>ну</t>
  </si>
  <si>
    <t>Классный руководитель</t>
  </si>
  <si>
    <t>Дата   "</t>
  </si>
  <si>
    <t>"</t>
  </si>
  <si>
    <t>20__</t>
  </si>
  <si>
    <t>__г</t>
  </si>
  <si>
    <t>класса МОУ</t>
  </si>
  <si>
    <t>Аверина Катя</t>
  </si>
  <si>
    <t>Артеева Валя</t>
  </si>
  <si>
    <t xml:space="preserve">Воинов Егор </t>
  </si>
  <si>
    <t xml:space="preserve">Горев Егор </t>
  </si>
  <si>
    <t xml:space="preserve">Давыдов Влад </t>
  </si>
  <si>
    <t xml:space="preserve">Деров Андрей </t>
  </si>
  <si>
    <t>Дудкина Ева</t>
  </si>
  <si>
    <t>Евстигнеева Саша</t>
  </si>
  <si>
    <t xml:space="preserve">Жаров Марат </t>
  </si>
  <si>
    <t xml:space="preserve">Климко Владимир </t>
  </si>
  <si>
    <t xml:space="preserve">Кабанов Дмитрий </t>
  </si>
  <si>
    <t xml:space="preserve">Мальгина Дарья </t>
  </si>
  <si>
    <t xml:space="preserve">Минеев Андрей </t>
  </si>
  <si>
    <t>Никонов Леонид</t>
  </si>
  <si>
    <t xml:space="preserve">Никифоров Костя </t>
  </si>
  <si>
    <t xml:space="preserve">Никоненко Вероника </t>
  </si>
  <si>
    <t xml:space="preserve">Носков Арсений </t>
  </si>
  <si>
    <t xml:space="preserve">Орешников Андрей </t>
  </si>
  <si>
    <t xml:space="preserve">Пономарева Майя </t>
  </si>
  <si>
    <t>Примак Костя</t>
  </si>
  <si>
    <t xml:space="preserve">Прошкин Максим </t>
  </si>
  <si>
    <t xml:space="preserve">Резвин Марк </t>
  </si>
  <si>
    <t>Старцев Дамир</t>
  </si>
  <si>
    <t>Токарь Мария</t>
  </si>
  <si>
    <t xml:space="preserve">Ульева Екатерина </t>
  </si>
  <si>
    <t xml:space="preserve">Чернов Сергей </t>
  </si>
  <si>
    <t xml:space="preserve">Яцук Алексей </t>
  </si>
  <si>
    <r>
      <t xml:space="preserve">Заполнить поля </t>
    </r>
    <r>
      <rPr>
        <b/>
        <i/>
        <sz val="11"/>
        <color theme="1"/>
        <rFont val="Calibri"/>
        <family val="2"/>
        <charset val="204"/>
        <scheme val="minor"/>
      </rPr>
      <t>ФИО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i/>
        <sz val="11"/>
        <color theme="1"/>
        <rFont val="Calibri"/>
        <family val="2"/>
        <charset val="204"/>
        <scheme val="minor"/>
      </rPr>
      <t>оценки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i/>
        <sz val="11"/>
        <color theme="1"/>
        <rFont val="Calibri"/>
        <family val="2"/>
        <charset val="204"/>
        <scheme val="minor"/>
      </rPr>
      <t>Количество к началу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i/>
        <sz val="11"/>
        <color theme="1"/>
        <rFont val="Calibri"/>
        <family val="2"/>
        <charset val="204"/>
        <scheme val="minor"/>
      </rPr>
      <t>Выбыло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i/>
        <sz val="11"/>
        <color theme="1"/>
        <rFont val="Calibri"/>
        <family val="2"/>
        <charset val="204"/>
        <scheme val="minor"/>
      </rPr>
      <t>Прибыло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Не успевают количество</t>
    </r>
    <r>
      <rPr>
        <sz val="11"/>
        <color theme="1"/>
        <rFont val="Calibri"/>
        <family val="2"/>
        <charset val="204"/>
        <scheme val="minor"/>
      </rPr>
      <t>; Коми, Родной, ОДКНР -</t>
    </r>
    <r>
      <rPr>
        <b/>
        <sz val="11"/>
        <color theme="1"/>
        <rFont val="Calibri"/>
        <family val="2"/>
        <charset val="204"/>
        <scheme val="minor"/>
      </rPr>
      <t xml:space="preserve"> а</t>
    </r>
    <r>
      <rPr>
        <sz val="11"/>
        <color theme="1"/>
        <rFont val="Calibri"/>
        <family val="2"/>
        <charset val="204"/>
        <scheme val="minor"/>
      </rPr>
      <t xml:space="preserve"> или</t>
    </r>
    <r>
      <rPr>
        <b/>
        <sz val="11"/>
        <color theme="1"/>
        <rFont val="Calibri"/>
        <family val="2"/>
        <charset val="204"/>
        <scheme val="minor"/>
      </rPr>
      <t xml:space="preserve"> не\а</t>
    </r>
  </si>
  <si>
    <t xml:space="preserve">  Не успевают количество</t>
  </si>
  <si>
    <t>надо формулу выдающую предметы</t>
  </si>
  <si>
    <t>пример на 2 листе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</si>
</sst>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rgb="FF111111"/>
      <name val="Arial"/>
      <family val="2"/>
      <charset val="204"/>
    </font>
    <font>
      <i/>
      <u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Protection="1"/>
    <xf numFmtId="0" fontId="3" fillId="0" borderId="0" xfId="0" applyFont="1" applyProtection="1"/>
    <xf numFmtId="0" fontId="0" fillId="0" borderId="0" xfId="0" applyAlignment="1" applyProtection="1">
      <alignment horizontal="right"/>
    </xf>
    <xf numFmtId="0" fontId="0" fillId="0" borderId="2" xfId="0" applyBorder="1" applyAlignment="1" applyProtection="1">
      <alignment horizontal="center" vertical="center" textRotation="90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Protection="1"/>
    <xf numFmtId="49" fontId="5" fillId="0" borderId="4" xfId="0" applyNumberFormat="1" applyFont="1" applyBorder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2" fillId="0" borderId="0" xfId="0" applyFont="1" applyProtection="1"/>
    <xf numFmtId="0" fontId="0" fillId="0" borderId="9" xfId="0" applyBorder="1" applyProtection="1"/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4" fillId="0" borderId="0" xfId="0" applyFont="1" applyProtection="1"/>
    <xf numFmtId="0" fontId="0" fillId="0" borderId="9" xfId="0" applyBorder="1" applyProtection="1">
      <protection locked="0"/>
    </xf>
    <xf numFmtId="0" fontId="0" fillId="0" borderId="13" xfId="0" applyBorder="1" applyProtection="1"/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Alignment="1" applyProtection="1">
      <alignment horizontal="left" vertical="center" indent="1"/>
    </xf>
    <xf numFmtId="0" fontId="0" fillId="0" borderId="18" xfId="0" applyBorder="1" applyProtection="1"/>
    <xf numFmtId="0" fontId="0" fillId="0" borderId="2" xfId="0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left" vertical="center" indent="1"/>
    </xf>
    <xf numFmtId="0" fontId="0" fillId="0" borderId="11" xfId="0" applyBorder="1" applyProtection="1"/>
    <xf numFmtId="0" fontId="0" fillId="0" borderId="0" xfId="0" applyFill="1" applyBorder="1" applyAlignment="1" applyProtection="1">
      <alignment horizontal="left" vertical="center" indent="1"/>
    </xf>
    <xf numFmtId="0" fontId="0" fillId="0" borderId="0" xfId="0" applyBorder="1" applyProtection="1"/>
    <xf numFmtId="0" fontId="1" fillId="0" borderId="0" xfId="0" applyFont="1" applyBorder="1" applyAlignment="1" applyProtection="1">
      <alignment vertical="center"/>
    </xf>
    <xf numFmtId="0" fontId="0" fillId="0" borderId="11" xfId="0" applyFill="1" applyBorder="1" applyAlignment="1" applyProtection="1">
      <alignment horizontal="left" vertical="center"/>
    </xf>
    <xf numFmtId="0" fontId="1" fillId="0" borderId="11" xfId="0" applyFont="1" applyBorder="1" applyProtection="1">
      <protection locked="0"/>
    </xf>
    <xf numFmtId="0" fontId="0" fillId="0" borderId="20" xfId="0" applyBorder="1" applyProtection="1"/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1" xfId="0" applyFill="1" applyBorder="1" applyAlignment="1" applyProtection="1">
      <alignment horizontal="left" vertical="center" indent="1"/>
    </xf>
    <xf numFmtId="0" fontId="0" fillId="0" borderId="1" xfId="0" applyBorder="1" applyProtection="1">
      <protection locked="0"/>
    </xf>
    <xf numFmtId="0" fontId="1" fillId="0" borderId="11" xfId="0" applyFont="1" applyBorder="1" applyProtection="1"/>
    <xf numFmtId="0" fontId="0" fillId="0" borderId="22" xfId="0" applyBorder="1" applyProtection="1"/>
    <xf numFmtId="0" fontId="0" fillId="0" borderId="22" xfId="0" applyFill="1" applyBorder="1" applyAlignment="1" applyProtection="1">
      <alignment horizontal="left" vertical="center"/>
    </xf>
    <xf numFmtId="0" fontId="0" fillId="0" borderId="12" xfId="0" applyBorder="1" applyAlignment="1" applyProtection="1"/>
    <xf numFmtId="0" fontId="0" fillId="0" borderId="12" xfId="0" applyFill="1" applyBorder="1" applyAlignment="1" applyProtection="1">
      <alignment vertical="center"/>
    </xf>
    <xf numFmtId="0" fontId="7" fillId="0" borderId="11" xfId="0" applyFont="1" applyBorder="1" applyAlignment="1" applyProtection="1">
      <alignment horizontal="left"/>
    </xf>
    <xf numFmtId="0" fontId="1" fillId="0" borderId="11" xfId="0" applyFont="1" applyBorder="1" applyAlignment="1" applyProtection="1">
      <alignment horizontal="right"/>
    </xf>
    <xf numFmtId="0" fontId="7" fillId="0" borderId="12" xfId="0" applyFont="1" applyBorder="1" applyAlignment="1" applyProtection="1">
      <alignment horizontal="left"/>
    </xf>
    <xf numFmtId="0" fontId="7" fillId="0" borderId="12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/>
    </xf>
    <xf numFmtId="0" fontId="4" fillId="0" borderId="11" xfId="0" applyFont="1" applyBorder="1" applyProtection="1"/>
    <xf numFmtId="0" fontId="4" fillId="0" borderId="8" xfId="0" applyFont="1" applyBorder="1" applyProtection="1"/>
    <xf numFmtId="0" fontId="0" fillId="0" borderId="25" xfId="0" applyFill="1" applyBorder="1" applyAlignment="1" applyProtection="1">
      <alignment horizontal="left" vertical="center"/>
    </xf>
    <xf numFmtId="0" fontId="4" fillId="0" borderId="26" xfId="0" applyFont="1" applyBorder="1" applyProtection="1"/>
    <xf numFmtId="0" fontId="4" fillId="0" borderId="2" xfId="0" applyFont="1" applyFill="1" applyBorder="1" applyAlignment="1" applyProtection="1">
      <alignment horizontal="left" vertical="center"/>
    </xf>
    <xf numFmtId="0" fontId="1" fillId="0" borderId="27" xfId="0" applyFont="1" applyBorder="1" applyProtection="1"/>
    <xf numFmtId="0" fontId="0" fillId="0" borderId="28" xfId="0" applyBorder="1" applyProtection="1"/>
    <xf numFmtId="0" fontId="0" fillId="0" borderId="29" xfId="0" applyBorder="1"/>
    <xf numFmtId="0" fontId="0" fillId="0" borderId="29" xfId="0" applyBorder="1" applyProtection="1"/>
    <xf numFmtId="0" fontId="0" fillId="0" borderId="28" xfId="0" applyBorder="1"/>
    <xf numFmtId="0" fontId="1" fillId="0" borderId="28" xfId="0" applyFont="1" applyBorder="1" applyProtection="1"/>
    <xf numFmtId="0" fontId="0" fillId="0" borderId="8" xfId="0" applyFill="1" applyBorder="1" applyAlignment="1" applyProtection="1">
      <alignment horizontal="left" vertical="center"/>
    </xf>
    <xf numFmtId="0" fontId="0" fillId="0" borderId="30" xfId="0" applyBorder="1" applyProtection="1"/>
    <xf numFmtId="0" fontId="0" fillId="0" borderId="12" xfId="0" applyBorder="1" applyProtection="1"/>
    <xf numFmtId="0" fontId="0" fillId="0" borderId="1" xfId="0" applyBorder="1" applyProtection="1"/>
    <xf numFmtId="0" fontId="0" fillId="0" borderId="31" xfId="0" applyBorder="1" applyProtection="1"/>
    <xf numFmtId="0" fontId="0" fillId="0" borderId="31" xfId="0" applyBorder="1"/>
    <xf numFmtId="0" fontId="0" fillId="0" borderId="32" xfId="0" applyBorder="1" applyProtection="1"/>
    <xf numFmtId="0" fontId="0" fillId="0" borderId="32" xfId="0" applyBorder="1"/>
    <xf numFmtId="0" fontId="0" fillId="0" borderId="7" xfId="0" applyBorder="1" applyProtection="1"/>
    <xf numFmtId="0" fontId="0" fillId="0" borderId="23" xfId="0" applyBorder="1"/>
    <xf numFmtId="0" fontId="0" fillId="0" borderId="23" xfId="0" applyBorder="1" applyProtection="1"/>
    <xf numFmtId="0" fontId="0" fillId="0" borderId="22" xfId="0" applyBorder="1"/>
    <xf numFmtId="0" fontId="0" fillId="0" borderId="12" xfId="0" applyFont="1" applyBorder="1" applyProtection="1"/>
    <xf numFmtId="0" fontId="4" fillId="0" borderId="2" xfId="0" applyFont="1" applyBorder="1" applyProtection="1"/>
    <xf numFmtId="0" fontId="1" fillId="0" borderId="29" xfId="0" applyFont="1" applyBorder="1" applyProtection="1"/>
    <xf numFmtId="0" fontId="4" fillId="0" borderId="27" xfId="0" applyFont="1" applyBorder="1" applyProtection="1"/>
    <xf numFmtId="0" fontId="0" fillId="0" borderId="33" xfId="0" applyBorder="1" applyProtection="1"/>
    <xf numFmtId="0" fontId="0" fillId="0" borderId="8" xfId="0" applyBorder="1" applyProtection="1"/>
    <xf numFmtId="0" fontId="2" fillId="0" borderId="0" xfId="0" applyFont="1"/>
    <xf numFmtId="0" fontId="0" fillId="0" borderId="34" xfId="0" applyBorder="1" applyProtection="1"/>
    <xf numFmtId="0" fontId="0" fillId="0" borderId="0" xfId="0" applyBorder="1"/>
    <xf numFmtId="0" fontId="0" fillId="0" borderId="21" xfId="0" applyBorder="1" applyProtection="1"/>
    <xf numFmtId="0" fontId="0" fillId="0" borderId="35" xfId="0" applyBorder="1" applyProtection="1"/>
    <xf numFmtId="0" fontId="1" fillId="0" borderId="0" xfId="0" applyFont="1" applyProtection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Protection="1"/>
    <xf numFmtId="0" fontId="8" fillId="0" borderId="0" xfId="0" applyFont="1"/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</xf>
    <xf numFmtId="0" fontId="0" fillId="0" borderId="22" xfId="0" applyBorder="1" applyAlignment="1" applyProtection="1">
      <alignment horizontal="right"/>
    </xf>
    <xf numFmtId="0" fontId="0" fillId="0" borderId="24" xfId="0" applyBorder="1" applyAlignment="1" applyProtection="1">
      <alignment horizontal="right"/>
    </xf>
    <xf numFmtId="0" fontId="0" fillId="0" borderId="0" xfId="0" applyFill="1" applyBorder="1" applyAlignment="1" applyProtection="1">
      <alignment horizontal="left" vertical="top" wrapText="1"/>
    </xf>
    <xf numFmtId="0" fontId="6" fillId="0" borderId="0" xfId="0" applyFont="1" applyAlignment="1" applyProtection="1">
      <alignment horizontal="center" wrapText="1"/>
    </xf>
    <xf numFmtId="0" fontId="0" fillId="0" borderId="17" xfId="0" applyBorder="1" applyAlignment="1" applyProtection="1">
      <alignment vertical="center" textRotation="90"/>
    </xf>
    <xf numFmtId="0" fontId="0" fillId="0" borderId="19" xfId="0" applyBorder="1" applyAlignment="1" applyProtection="1">
      <alignment vertical="center" textRotation="90"/>
    </xf>
    <xf numFmtId="0" fontId="0" fillId="0" borderId="13" xfId="0" applyBorder="1" applyAlignment="1" applyProtection="1">
      <alignment vertical="center" textRotation="90"/>
    </xf>
    <xf numFmtId="0" fontId="1" fillId="0" borderId="0" xfId="0" applyFont="1" applyAlignment="1" applyProtection="1">
      <alignment horizontal="center" vertical="center"/>
    </xf>
    <xf numFmtId="0" fontId="0" fillId="0" borderId="12" xfId="0" applyFill="1" applyBorder="1" applyAlignment="1" applyProtection="1">
      <alignment horizontal="right" vertical="center"/>
    </xf>
    <xf numFmtId="0" fontId="0" fillId="0" borderId="23" xfId="0" applyFill="1" applyBorder="1" applyAlignment="1" applyProtection="1">
      <alignment horizontal="right" vertical="center"/>
    </xf>
    <xf numFmtId="0" fontId="0" fillId="2" borderId="30" xfId="0" applyFill="1" applyBorder="1" applyProtection="1"/>
    <xf numFmtId="0" fontId="0" fillId="2" borderId="1" xfId="0" applyFill="1" applyBorder="1" applyProtection="1"/>
    <xf numFmtId="0" fontId="9" fillId="0" borderId="0" xfId="0" applyFont="1"/>
    <xf numFmtId="0" fontId="0" fillId="2" borderId="30" xfId="0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1"/>
  <sheetViews>
    <sheetView topLeftCell="A58" workbookViewId="0">
      <selection activeCell="Z80" sqref="Z80"/>
    </sheetView>
  </sheetViews>
  <sheetFormatPr defaultRowHeight="15" x14ac:dyDescent="0.25"/>
  <cols>
    <col min="1" max="1" width="3.28515625" customWidth="1"/>
    <col min="2" max="2" width="18.85546875" customWidth="1"/>
    <col min="3" max="3" width="3.7109375" customWidth="1"/>
    <col min="4" max="4" width="4" customWidth="1"/>
    <col min="5" max="23" width="3.7109375" customWidth="1"/>
    <col min="24" max="24" width="3.85546875" customWidth="1"/>
  </cols>
  <sheetData>
    <row r="1" spans="1:27" ht="19.5" customHeight="1" x14ac:dyDescent="0.35">
      <c r="A1" s="1"/>
      <c r="B1" s="1" t="s">
        <v>0</v>
      </c>
      <c r="C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1"/>
      <c r="U1" s="1"/>
      <c r="V1" s="1"/>
      <c r="W1" s="1"/>
      <c r="X1" s="2"/>
      <c r="Y1" s="3" t="s">
        <v>2</v>
      </c>
      <c r="Z1" s="2"/>
      <c r="AA1" s="2"/>
    </row>
    <row r="2" spans="1:27" ht="15" customHeight="1" x14ac:dyDescent="0.25">
      <c r="A2" s="1"/>
      <c r="B2" s="1"/>
      <c r="C2" s="91" t="s">
        <v>3</v>
      </c>
      <c r="D2" s="91"/>
      <c r="E2" s="91"/>
      <c r="F2" s="91"/>
      <c r="G2" s="91"/>
      <c r="H2" s="91"/>
      <c r="I2" s="91"/>
      <c r="J2" s="91"/>
      <c r="K2" s="92" t="s">
        <v>4</v>
      </c>
      <c r="L2" s="92"/>
      <c r="M2" s="93" t="s">
        <v>86</v>
      </c>
      <c r="N2" s="93"/>
      <c r="O2" s="93"/>
      <c r="P2" s="93"/>
      <c r="Q2" s="93"/>
      <c r="R2" s="93"/>
      <c r="S2" s="93"/>
      <c r="T2" s="93"/>
      <c r="U2" s="93"/>
      <c r="V2" s="93"/>
      <c r="W2" s="93"/>
      <c r="X2" s="2"/>
      <c r="Y2" s="2" t="s">
        <v>5</v>
      </c>
      <c r="Z2" s="2"/>
      <c r="AA2" s="2"/>
    </row>
    <row r="3" spans="1:27" ht="15" customHeight="1" thickBot="1" x14ac:dyDescent="0.3">
      <c r="A3" s="4"/>
      <c r="B3" s="2"/>
      <c r="C3" s="2"/>
      <c r="D3" s="2"/>
      <c r="E3" s="2"/>
      <c r="F3" s="2"/>
      <c r="G3" s="2" t="s">
        <v>6</v>
      </c>
      <c r="H3" s="94">
        <v>1</v>
      </c>
      <c r="I3" s="94"/>
      <c r="J3" s="95" t="s">
        <v>7</v>
      </c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2"/>
      <c r="Y3" s="2" t="s">
        <v>8</v>
      </c>
      <c r="Z3" s="2"/>
      <c r="AA3" s="2"/>
    </row>
    <row r="4" spans="1:27" ht="91.9" customHeight="1" thickBot="1" x14ac:dyDescent="0.3">
      <c r="A4" s="5" t="s">
        <v>9</v>
      </c>
      <c r="B4" s="6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5" t="s">
        <v>16</v>
      </c>
      <c r="I4" s="5" t="s">
        <v>17</v>
      </c>
      <c r="J4" s="5" t="s">
        <v>18</v>
      </c>
      <c r="K4" s="5" t="s">
        <v>19</v>
      </c>
      <c r="L4" s="5" t="s">
        <v>20</v>
      </c>
      <c r="M4" s="5" t="s">
        <v>21</v>
      </c>
      <c r="N4" s="5" t="s">
        <v>22</v>
      </c>
      <c r="O4" s="5" t="s">
        <v>23</v>
      </c>
      <c r="P4" s="5" t="s">
        <v>24</v>
      </c>
      <c r="Q4" s="5" t="s">
        <v>25</v>
      </c>
      <c r="R4" s="5" t="s">
        <v>26</v>
      </c>
      <c r="S4" s="5" t="s">
        <v>27</v>
      </c>
      <c r="T4" s="5" t="s">
        <v>28</v>
      </c>
      <c r="U4" s="5" t="s">
        <v>29</v>
      </c>
      <c r="V4" s="5" t="s">
        <v>30</v>
      </c>
      <c r="W4" s="5" t="s">
        <v>31</v>
      </c>
      <c r="X4" s="2"/>
      <c r="Y4" s="98" t="s">
        <v>114</v>
      </c>
      <c r="Z4" s="98"/>
      <c r="AA4" s="98"/>
    </row>
    <row r="5" spans="1:27" ht="17.100000000000001" customHeight="1" x14ac:dyDescent="0.25">
      <c r="A5" s="7">
        <v>1</v>
      </c>
      <c r="B5" s="8" t="s">
        <v>87</v>
      </c>
      <c r="C5" s="9">
        <v>4</v>
      </c>
      <c r="D5" s="10">
        <v>5</v>
      </c>
      <c r="E5" s="10"/>
      <c r="F5" s="10">
        <v>2</v>
      </c>
      <c r="G5" s="10"/>
      <c r="H5" s="10"/>
      <c r="I5" s="10"/>
      <c r="J5" s="10"/>
      <c r="K5" s="10"/>
      <c r="L5" s="10">
        <v>4</v>
      </c>
      <c r="M5" s="10">
        <v>4</v>
      </c>
      <c r="N5" s="10"/>
      <c r="O5" s="10"/>
      <c r="P5" s="10">
        <v>5</v>
      </c>
      <c r="Q5" s="10">
        <v>3</v>
      </c>
      <c r="R5" s="10">
        <v>4</v>
      </c>
      <c r="S5" s="10">
        <v>5</v>
      </c>
      <c r="T5" s="10">
        <v>5</v>
      </c>
      <c r="U5" s="10" t="s">
        <v>32</v>
      </c>
      <c r="V5" s="11" t="s">
        <v>32</v>
      </c>
      <c r="W5" s="12" t="s">
        <v>32</v>
      </c>
      <c r="X5" s="13" t="str">
        <f t="shared" ref="X5:X33" si="0">IF(COUNTIF($C5:$W5,"н\а")+COUNTIF($C5:$W5,"2")&gt;1,"ну",IF(COUNTIF($C5:$W5,"н\а")+COUNTIF($C5:$W5,"2")=1,"ну1",IF(COUNTIF($C5:$W5,"3")&gt;1,"у",IF(COUNTIF($C5:$W5,"3")=1,"у1",IF(COUNTIF($C5:$W5,"4")&gt;1,"хор",IF(COUNTIF($C5:$W5,"4")=1,"хор1",IF(COUNTIF($C5:$W5,"5")&gt;=1,"отл","")))))))</f>
        <v>ну1</v>
      </c>
      <c r="Y5" s="2" t="s">
        <v>33</v>
      </c>
      <c r="Z5" s="2"/>
      <c r="AA5" s="2"/>
    </row>
    <row r="6" spans="1:27" ht="17.100000000000001" customHeight="1" x14ac:dyDescent="0.25">
      <c r="A6" s="14">
        <v>2</v>
      </c>
      <c r="B6" s="8" t="s">
        <v>88</v>
      </c>
      <c r="C6" s="15">
        <v>4</v>
      </c>
      <c r="D6" s="16">
        <v>4</v>
      </c>
      <c r="E6" s="16"/>
      <c r="F6" s="16">
        <v>4</v>
      </c>
      <c r="G6" s="16"/>
      <c r="H6" s="16"/>
      <c r="I6" s="16"/>
      <c r="J6" s="16"/>
      <c r="K6" s="16"/>
      <c r="L6" s="16">
        <v>4</v>
      </c>
      <c r="M6" s="16">
        <v>4</v>
      </c>
      <c r="N6" s="16"/>
      <c r="O6" s="16"/>
      <c r="P6" s="16">
        <v>4</v>
      </c>
      <c r="Q6" s="16">
        <v>5</v>
      </c>
      <c r="R6" s="16">
        <v>5</v>
      </c>
      <c r="S6" s="16">
        <v>5</v>
      </c>
      <c r="T6" s="16">
        <v>5</v>
      </c>
      <c r="U6" s="16" t="s">
        <v>32</v>
      </c>
      <c r="V6" s="17" t="s">
        <v>32</v>
      </c>
      <c r="W6" s="16" t="s">
        <v>32</v>
      </c>
      <c r="X6" s="13" t="str">
        <f t="shared" si="0"/>
        <v>хор</v>
      </c>
      <c r="Y6" s="18" t="s">
        <v>34</v>
      </c>
      <c r="Z6" s="2"/>
      <c r="AA6" s="2"/>
    </row>
    <row r="7" spans="1:27" ht="17.100000000000001" customHeight="1" x14ac:dyDescent="0.25">
      <c r="A7" s="14">
        <v>3</v>
      </c>
      <c r="B7" s="8" t="s">
        <v>89</v>
      </c>
      <c r="C7" s="15">
        <v>4</v>
      </c>
      <c r="D7" s="16">
        <v>4</v>
      </c>
      <c r="E7" s="16"/>
      <c r="F7" s="16">
        <v>4</v>
      </c>
      <c r="G7" s="16"/>
      <c r="H7" s="16"/>
      <c r="I7" s="16"/>
      <c r="J7" s="16"/>
      <c r="K7" s="16"/>
      <c r="L7" s="16">
        <v>4</v>
      </c>
      <c r="M7" s="16">
        <v>3</v>
      </c>
      <c r="N7" s="16"/>
      <c r="O7" s="16"/>
      <c r="P7" s="16">
        <v>4</v>
      </c>
      <c r="Q7" s="16">
        <v>4</v>
      </c>
      <c r="R7" s="16">
        <v>3</v>
      </c>
      <c r="S7" s="16">
        <v>5</v>
      </c>
      <c r="T7" s="16">
        <v>5</v>
      </c>
      <c r="U7" s="16" t="s">
        <v>32</v>
      </c>
      <c r="V7" s="17" t="s">
        <v>32</v>
      </c>
      <c r="W7" s="16" t="s">
        <v>32</v>
      </c>
      <c r="X7" s="13" t="str">
        <f t="shared" si="0"/>
        <v>у</v>
      </c>
      <c r="Y7" s="99" t="s">
        <v>35</v>
      </c>
      <c r="Z7" s="99"/>
      <c r="AA7" s="99"/>
    </row>
    <row r="8" spans="1:27" ht="17.100000000000001" customHeight="1" x14ac:dyDescent="0.25">
      <c r="A8" s="14">
        <v>4</v>
      </c>
      <c r="B8" s="8" t="s">
        <v>90</v>
      </c>
      <c r="C8" s="15">
        <v>4</v>
      </c>
      <c r="D8" s="16">
        <v>2</v>
      </c>
      <c r="E8" s="16"/>
      <c r="F8" s="16">
        <v>2</v>
      </c>
      <c r="G8" s="16"/>
      <c r="H8" s="16"/>
      <c r="I8" s="16"/>
      <c r="J8" s="16"/>
      <c r="K8" s="16"/>
      <c r="L8" s="16">
        <v>4</v>
      </c>
      <c r="M8" s="16">
        <v>4</v>
      </c>
      <c r="N8" s="16"/>
      <c r="O8" s="16"/>
      <c r="P8" s="16">
        <v>4</v>
      </c>
      <c r="Q8" s="16">
        <v>2</v>
      </c>
      <c r="R8" s="16">
        <v>4</v>
      </c>
      <c r="S8" s="16" t="s">
        <v>41</v>
      </c>
      <c r="T8" s="16">
        <v>5</v>
      </c>
      <c r="U8" s="16" t="s">
        <v>32</v>
      </c>
      <c r="V8" s="17" t="s">
        <v>41</v>
      </c>
      <c r="W8" s="16" t="s">
        <v>32</v>
      </c>
      <c r="X8" s="13" t="str">
        <f t="shared" si="0"/>
        <v>ну</v>
      </c>
      <c r="Y8" s="99"/>
      <c r="Z8" s="99"/>
      <c r="AA8" s="99"/>
    </row>
    <row r="9" spans="1:27" ht="17.100000000000001" customHeight="1" x14ac:dyDescent="0.25">
      <c r="A9" s="14">
        <v>5</v>
      </c>
      <c r="B9" s="8" t="s">
        <v>91</v>
      </c>
      <c r="C9" s="15">
        <v>4</v>
      </c>
      <c r="D9" s="16">
        <v>4</v>
      </c>
      <c r="E9" s="16"/>
      <c r="F9" s="16">
        <v>4</v>
      </c>
      <c r="G9" s="16"/>
      <c r="H9" s="16"/>
      <c r="I9" s="16"/>
      <c r="J9" s="16"/>
      <c r="K9" s="16"/>
      <c r="L9" s="16">
        <v>5</v>
      </c>
      <c r="M9" s="16">
        <v>4</v>
      </c>
      <c r="N9" s="16"/>
      <c r="O9" s="16"/>
      <c r="P9" s="16">
        <v>5</v>
      </c>
      <c r="Q9" s="16">
        <v>5</v>
      </c>
      <c r="R9" s="16">
        <v>5</v>
      </c>
      <c r="S9" s="16">
        <v>5</v>
      </c>
      <c r="T9" s="16">
        <v>5</v>
      </c>
      <c r="U9" s="16" t="s">
        <v>32</v>
      </c>
      <c r="V9" s="17" t="s">
        <v>32</v>
      </c>
      <c r="W9" s="16" t="s">
        <v>32</v>
      </c>
      <c r="X9" s="13" t="str">
        <f t="shared" si="0"/>
        <v>хор</v>
      </c>
      <c r="Y9" s="2"/>
      <c r="Z9" s="2"/>
      <c r="AA9" s="2"/>
    </row>
    <row r="10" spans="1:27" ht="17.100000000000001" customHeight="1" x14ac:dyDescent="0.25">
      <c r="A10" s="14">
        <v>6</v>
      </c>
      <c r="B10" s="8" t="s">
        <v>92</v>
      </c>
      <c r="C10" s="15">
        <v>4</v>
      </c>
      <c r="D10" s="16">
        <v>5</v>
      </c>
      <c r="E10" s="16"/>
      <c r="F10" s="16">
        <v>5</v>
      </c>
      <c r="G10" s="16"/>
      <c r="H10" s="16"/>
      <c r="I10" s="16"/>
      <c r="J10" s="16"/>
      <c r="K10" s="16"/>
      <c r="L10" s="16">
        <v>4</v>
      </c>
      <c r="M10" s="16">
        <v>4</v>
      </c>
      <c r="N10" s="16"/>
      <c r="O10" s="16"/>
      <c r="P10" s="16">
        <v>4</v>
      </c>
      <c r="Q10" s="16">
        <v>5</v>
      </c>
      <c r="R10" s="16">
        <v>4</v>
      </c>
      <c r="S10" s="16">
        <v>5</v>
      </c>
      <c r="T10" s="16">
        <v>5</v>
      </c>
      <c r="U10" s="16" t="s">
        <v>32</v>
      </c>
      <c r="V10" s="17" t="s">
        <v>32</v>
      </c>
      <c r="W10" s="16" t="s">
        <v>32</v>
      </c>
      <c r="X10" s="13" t="str">
        <f t="shared" si="0"/>
        <v>хор</v>
      </c>
      <c r="Y10" s="2" t="s">
        <v>36</v>
      </c>
      <c r="Z10" s="2"/>
      <c r="AA10" s="2"/>
    </row>
    <row r="11" spans="1:27" ht="17.100000000000001" customHeight="1" x14ac:dyDescent="0.25">
      <c r="A11" s="14">
        <v>7</v>
      </c>
      <c r="B11" s="8" t="s">
        <v>93</v>
      </c>
      <c r="C11" s="15">
        <v>5</v>
      </c>
      <c r="D11" s="16">
        <v>5</v>
      </c>
      <c r="E11" s="16"/>
      <c r="F11" s="16">
        <v>5</v>
      </c>
      <c r="G11" s="16"/>
      <c r="H11" s="16"/>
      <c r="I11" s="16"/>
      <c r="J11" s="16"/>
      <c r="K11" s="16"/>
      <c r="L11" s="16">
        <v>5</v>
      </c>
      <c r="M11" s="16">
        <v>4</v>
      </c>
      <c r="N11" s="16"/>
      <c r="O11" s="16"/>
      <c r="P11" s="16">
        <v>5</v>
      </c>
      <c r="Q11" s="16">
        <v>5</v>
      </c>
      <c r="R11" s="16">
        <v>5</v>
      </c>
      <c r="S11" s="16">
        <v>5</v>
      </c>
      <c r="T11" s="16">
        <v>5</v>
      </c>
      <c r="U11" s="16" t="s">
        <v>32</v>
      </c>
      <c r="V11" s="17" t="s">
        <v>32</v>
      </c>
      <c r="W11" s="16" t="s">
        <v>32</v>
      </c>
      <c r="X11" s="13" t="str">
        <f t="shared" si="0"/>
        <v>хор1</v>
      </c>
      <c r="Y11" s="2"/>
      <c r="Z11" s="2"/>
      <c r="AA11" s="2"/>
    </row>
    <row r="12" spans="1:27" ht="17.100000000000001" customHeight="1" x14ac:dyDescent="0.25">
      <c r="A12" s="14">
        <v>8</v>
      </c>
      <c r="B12" s="8" t="s">
        <v>94</v>
      </c>
      <c r="C12" s="15">
        <v>4</v>
      </c>
      <c r="D12" s="16">
        <v>5</v>
      </c>
      <c r="E12" s="16"/>
      <c r="F12" s="16">
        <v>4</v>
      </c>
      <c r="G12" s="16"/>
      <c r="H12" s="16"/>
      <c r="I12" s="16"/>
      <c r="J12" s="16"/>
      <c r="K12" s="16"/>
      <c r="L12" s="16">
        <v>4</v>
      </c>
      <c r="M12" s="16">
        <v>4</v>
      </c>
      <c r="N12" s="16"/>
      <c r="O12" s="16"/>
      <c r="P12" s="16">
        <v>4</v>
      </c>
      <c r="Q12" s="16">
        <v>5</v>
      </c>
      <c r="R12" s="16">
        <v>4</v>
      </c>
      <c r="S12" s="16">
        <v>5</v>
      </c>
      <c r="T12" s="16">
        <v>5</v>
      </c>
      <c r="U12" s="16" t="s">
        <v>32</v>
      </c>
      <c r="V12" s="17" t="s">
        <v>32</v>
      </c>
      <c r="W12" s="16" t="s">
        <v>32</v>
      </c>
      <c r="X12" s="13" t="str">
        <f t="shared" si="0"/>
        <v>хор</v>
      </c>
      <c r="Y12" s="2"/>
      <c r="Z12" s="2"/>
      <c r="AA12" s="2"/>
    </row>
    <row r="13" spans="1:27" ht="17.100000000000001" customHeight="1" x14ac:dyDescent="0.25">
      <c r="A13" s="14">
        <v>9</v>
      </c>
      <c r="B13" s="8" t="s">
        <v>95</v>
      </c>
      <c r="C13" s="15">
        <v>4</v>
      </c>
      <c r="D13" s="16">
        <v>5</v>
      </c>
      <c r="E13" s="16"/>
      <c r="F13" s="16">
        <v>5</v>
      </c>
      <c r="G13" s="16"/>
      <c r="H13" s="16"/>
      <c r="I13" s="16"/>
      <c r="J13" s="16"/>
      <c r="K13" s="16"/>
      <c r="L13" s="16">
        <v>5</v>
      </c>
      <c r="M13" s="16">
        <v>3</v>
      </c>
      <c r="N13" s="16"/>
      <c r="O13" s="16"/>
      <c r="P13" s="16">
        <v>4</v>
      </c>
      <c r="Q13" s="16">
        <v>5</v>
      </c>
      <c r="R13" s="16">
        <v>5</v>
      </c>
      <c r="S13" s="16">
        <v>5</v>
      </c>
      <c r="T13" s="16">
        <v>5</v>
      </c>
      <c r="U13" s="16" t="s">
        <v>32</v>
      </c>
      <c r="V13" s="17" t="s">
        <v>32</v>
      </c>
      <c r="W13" s="16" t="s">
        <v>32</v>
      </c>
      <c r="X13" s="13" t="str">
        <f t="shared" si="0"/>
        <v>у1</v>
      </c>
      <c r="Y13" s="2" t="s">
        <v>37</v>
      </c>
      <c r="Z13" s="2"/>
      <c r="AA13" s="2"/>
    </row>
    <row r="14" spans="1:27" ht="17.100000000000001" customHeight="1" x14ac:dyDescent="0.25">
      <c r="A14" s="14">
        <v>10</v>
      </c>
      <c r="B14" s="8" t="s">
        <v>96</v>
      </c>
      <c r="C14" s="15">
        <v>3</v>
      </c>
      <c r="D14" s="16">
        <v>4</v>
      </c>
      <c r="E14" s="16"/>
      <c r="F14" s="16">
        <v>3</v>
      </c>
      <c r="G14" s="16"/>
      <c r="H14" s="16"/>
      <c r="I14" s="16"/>
      <c r="J14" s="16"/>
      <c r="K14" s="16"/>
      <c r="L14" s="16">
        <v>4</v>
      </c>
      <c r="M14" s="16">
        <v>4</v>
      </c>
      <c r="N14" s="16"/>
      <c r="O14" s="16"/>
      <c r="P14" s="16">
        <v>4</v>
      </c>
      <c r="Q14" s="16">
        <v>5</v>
      </c>
      <c r="R14" s="16">
        <v>3</v>
      </c>
      <c r="S14" s="16">
        <v>5</v>
      </c>
      <c r="T14" s="16">
        <v>5</v>
      </c>
      <c r="U14" s="16" t="s">
        <v>32</v>
      </c>
      <c r="V14" s="17" t="s">
        <v>32</v>
      </c>
      <c r="W14" s="16" t="s">
        <v>32</v>
      </c>
      <c r="X14" s="13" t="str">
        <f t="shared" si="0"/>
        <v>у</v>
      </c>
      <c r="Y14" s="2" t="s">
        <v>38</v>
      </c>
      <c r="Z14" s="2"/>
      <c r="AA14" s="2"/>
    </row>
    <row r="15" spans="1:27" ht="17.100000000000001" customHeight="1" x14ac:dyDescent="0.25">
      <c r="A15" s="14">
        <v>11</v>
      </c>
      <c r="B15" s="8" t="s">
        <v>97</v>
      </c>
      <c r="C15" s="15">
        <v>4</v>
      </c>
      <c r="D15" s="16">
        <v>4</v>
      </c>
      <c r="E15" s="16"/>
      <c r="F15" s="16">
        <v>4</v>
      </c>
      <c r="G15" s="16"/>
      <c r="H15" s="16"/>
      <c r="I15" s="16"/>
      <c r="J15" s="16"/>
      <c r="K15" s="16"/>
      <c r="L15" s="16">
        <v>3</v>
      </c>
      <c r="M15" s="16">
        <v>4</v>
      </c>
      <c r="N15" s="16"/>
      <c r="O15" s="16"/>
      <c r="P15" s="16">
        <v>4</v>
      </c>
      <c r="Q15" s="16">
        <v>5</v>
      </c>
      <c r="R15" s="16">
        <v>4</v>
      </c>
      <c r="S15" s="16">
        <v>5</v>
      </c>
      <c r="T15" s="16">
        <v>5</v>
      </c>
      <c r="U15" s="16" t="s">
        <v>32</v>
      </c>
      <c r="V15" s="17" t="s">
        <v>32</v>
      </c>
      <c r="W15" s="16" t="s">
        <v>32</v>
      </c>
      <c r="X15" s="13" t="str">
        <f t="shared" si="0"/>
        <v>у1</v>
      </c>
      <c r="Y15" s="18" t="s">
        <v>115</v>
      </c>
      <c r="Z15" s="2"/>
      <c r="AA15" s="2"/>
    </row>
    <row r="16" spans="1:27" ht="17.100000000000001" customHeight="1" x14ac:dyDescent="0.25">
      <c r="A16" s="14">
        <v>12</v>
      </c>
      <c r="B16" s="8" t="s">
        <v>98</v>
      </c>
      <c r="C16" s="15">
        <v>4</v>
      </c>
      <c r="D16" s="16">
        <v>4</v>
      </c>
      <c r="E16" s="16"/>
      <c r="F16" s="16">
        <v>4</v>
      </c>
      <c r="G16" s="16"/>
      <c r="H16" s="16"/>
      <c r="I16" s="16"/>
      <c r="J16" s="16"/>
      <c r="K16" s="16"/>
      <c r="L16" s="16">
        <v>4</v>
      </c>
      <c r="M16" s="16">
        <v>4</v>
      </c>
      <c r="N16" s="16"/>
      <c r="O16" s="16"/>
      <c r="P16" s="16">
        <v>5</v>
      </c>
      <c r="Q16" s="16">
        <v>5</v>
      </c>
      <c r="R16" s="16">
        <v>4</v>
      </c>
      <c r="S16" s="16">
        <v>5</v>
      </c>
      <c r="T16" s="16">
        <v>5</v>
      </c>
      <c r="U16" s="16" t="s">
        <v>32</v>
      </c>
      <c r="V16" s="17" t="s">
        <v>32</v>
      </c>
      <c r="W16" s="16" t="s">
        <v>32</v>
      </c>
      <c r="X16" s="13" t="str">
        <f t="shared" si="0"/>
        <v>хор</v>
      </c>
      <c r="Y16" s="2" t="s">
        <v>39</v>
      </c>
      <c r="Z16" s="2"/>
      <c r="AA16" s="2"/>
    </row>
    <row r="17" spans="1:27" ht="17.100000000000001" customHeight="1" x14ac:dyDescent="0.25">
      <c r="A17" s="14">
        <v>13</v>
      </c>
      <c r="B17" s="8" t="s">
        <v>99</v>
      </c>
      <c r="C17" s="15">
        <v>5</v>
      </c>
      <c r="D17" s="16">
        <v>5</v>
      </c>
      <c r="E17" s="16"/>
      <c r="F17" s="16">
        <v>4</v>
      </c>
      <c r="G17" s="16"/>
      <c r="H17" s="16"/>
      <c r="I17" s="16"/>
      <c r="J17" s="16"/>
      <c r="K17" s="16"/>
      <c r="L17" s="16">
        <v>5</v>
      </c>
      <c r="M17" s="16">
        <v>4</v>
      </c>
      <c r="N17" s="16"/>
      <c r="O17" s="16"/>
      <c r="P17" s="16">
        <v>5</v>
      </c>
      <c r="Q17" s="16">
        <v>4</v>
      </c>
      <c r="R17" s="16">
        <v>4</v>
      </c>
      <c r="S17" s="16">
        <v>5</v>
      </c>
      <c r="T17" s="16">
        <v>5</v>
      </c>
      <c r="U17" s="16" t="s">
        <v>32</v>
      </c>
      <c r="V17" s="17" t="s">
        <v>32</v>
      </c>
      <c r="W17" s="16" t="s">
        <v>32</v>
      </c>
      <c r="X17" s="13" t="str">
        <f t="shared" si="0"/>
        <v>хор</v>
      </c>
      <c r="Y17" s="2" t="s">
        <v>40</v>
      </c>
      <c r="Z17" s="2"/>
      <c r="AA17" s="2"/>
    </row>
    <row r="18" spans="1:27" ht="17.100000000000001" customHeight="1" x14ac:dyDescent="0.25">
      <c r="A18" s="14">
        <v>14</v>
      </c>
      <c r="B18" s="8" t="s">
        <v>100</v>
      </c>
      <c r="C18" s="15">
        <v>4</v>
      </c>
      <c r="D18" s="16">
        <v>4</v>
      </c>
      <c r="E18" s="16"/>
      <c r="F18" s="16">
        <v>4</v>
      </c>
      <c r="G18" s="16"/>
      <c r="H18" s="16"/>
      <c r="I18" s="16"/>
      <c r="J18" s="16"/>
      <c r="K18" s="16"/>
      <c r="L18" s="16">
        <v>4</v>
      </c>
      <c r="M18" s="16">
        <v>4</v>
      </c>
      <c r="N18" s="16"/>
      <c r="O18" s="16"/>
      <c r="P18" s="16">
        <v>4</v>
      </c>
      <c r="Q18" s="16">
        <v>5</v>
      </c>
      <c r="R18" s="16">
        <v>4</v>
      </c>
      <c r="S18" s="16">
        <v>5</v>
      </c>
      <c r="T18" s="16">
        <v>5</v>
      </c>
      <c r="U18" s="16" t="s">
        <v>32</v>
      </c>
      <c r="V18" s="17" t="s">
        <v>32</v>
      </c>
      <c r="W18" s="16" t="s">
        <v>32</v>
      </c>
      <c r="X18" s="13" t="str">
        <f t="shared" si="0"/>
        <v>хор</v>
      </c>
      <c r="Y18" s="2"/>
      <c r="Z18" s="2"/>
      <c r="AA18" s="2"/>
    </row>
    <row r="19" spans="1:27" ht="17.100000000000001" customHeight="1" x14ac:dyDescent="0.25">
      <c r="A19" s="14">
        <v>15</v>
      </c>
      <c r="B19" s="8" t="s">
        <v>101</v>
      </c>
      <c r="C19" s="15">
        <v>4</v>
      </c>
      <c r="D19" s="16">
        <v>5</v>
      </c>
      <c r="E19" s="16"/>
      <c r="F19" s="16">
        <v>5</v>
      </c>
      <c r="G19" s="16"/>
      <c r="H19" s="16"/>
      <c r="I19" s="16"/>
      <c r="J19" s="16"/>
      <c r="K19" s="16"/>
      <c r="L19" s="16">
        <v>5</v>
      </c>
      <c r="M19" s="16">
        <v>5</v>
      </c>
      <c r="N19" s="16"/>
      <c r="O19" s="16"/>
      <c r="P19" s="16">
        <v>5</v>
      </c>
      <c r="Q19" s="16">
        <v>5</v>
      </c>
      <c r="R19" s="16">
        <v>5</v>
      </c>
      <c r="S19" s="16">
        <v>5</v>
      </c>
      <c r="T19" s="16">
        <v>5</v>
      </c>
      <c r="U19" s="16" t="s">
        <v>32</v>
      </c>
      <c r="V19" s="17" t="s">
        <v>32</v>
      </c>
      <c r="W19" s="16" t="s">
        <v>32</v>
      </c>
      <c r="X19" s="13" t="str">
        <f t="shared" si="0"/>
        <v>хор1</v>
      </c>
      <c r="Y19" s="2"/>
      <c r="Z19" s="2"/>
      <c r="AA19" s="2"/>
    </row>
    <row r="20" spans="1:27" ht="17.100000000000001" customHeight="1" x14ac:dyDescent="0.25">
      <c r="A20" s="14">
        <v>16</v>
      </c>
      <c r="B20" s="8" t="s">
        <v>102</v>
      </c>
      <c r="C20" s="15">
        <v>3</v>
      </c>
      <c r="D20" s="16">
        <v>4</v>
      </c>
      <c r="E20" s="16"/>
      <c r="F20" s="16">
        <v>4</v>
      </c>
      <c r="G20" s="16"/>
      <c r="H20" s="16"/>
      <c r="I20" s="16"/>
      <c r="J20" s="16"/>
      <c r="K20" s="16"/>
      <c r="L20" s="16">
        <v>4</v>
      </c>
      <c r="M20" s="16">
        <v>4</v>
      </c>
      <c r="N20" s="16"/>
      <c r="O20" s="16"/>
      <c r="P20" s="16">
        <v>4</v>
      </c>
      <c r="Q20" s="16">
        <v>4</v>
      </c>
      <c r="R20" s="16">
        <v>5</v>
      </c>
      <c r="S20" s="16">
        <v>5</v>
      </c>
      <c r="T20" s="16">
        <v>5</v>
      </c>
      <c r="U20" s="16" t="s">
        <v>32</v>
      </c>
      <c r="V20" s="17" t="s">
        <v>32</v>
      </c>
      <c r="W20" s="16" t="s">
        <v>32</v>
      </c>
      <c r="X20" s="13" t="str">
        <f t="shared" si="0"/>
        <v>у1</v>
      </c>
      <c r="Y20" s="2"/>
      <c r="Z20" s="2"/>
      <c r="AA20" s="2"/>
    </row>
    <row r="21" spans="1:27" ht="17.100000000000001" customHeight="1" x14ac:dyDescent="0.25">
      <c r="A21" s="14">
        <v>17</v>
      </c>
      <c r="B21" s="8" t="s">
        <v>103</v>
      </c>
      <c r="C21" s="15">
        <v>4</v>
      </c>
      <c r="D21" s="16">
        <v>4</v>
      </c>
      <c r="E21" s="16"/>
      <c r="F21" s="16">
        <v>3</v>
      </c>
      <c r="G21" s="16"/>
      <c r="H21" s="16"/>
      <c r="I21" s="16"/>
      <c r="J21" s="16"/>
      <c r="K21" s="16"/>
      <c r="L21" s="16">
        <v>4</v>
      </c>
      <c r="M21" s="16">
        <v>3</v>
      </c>
      <c r="N21" s="16"/>
      <c r="O21" s="16"/>
      <c r="P21" s="16">
        <v>4</v>
      </c>
      <c r="Q21" s="16">
        <v>5</v>
      </c>
      <c r="R21" s="16">
        <v>3</v>
      </c>
      <c r="S21" s="16">
        <v>5</v>
      </c>
      <c r="T21" s="16">
        <v>5</v>
      </c>
      <c r="U21" s="16" t="s">
        <v>32</v>
      </c>
      <c r="V21" s="17" t="s">
        <v>32</v>
      </c>
      <c r="W21" s="16" t="s">
        <v>32</v>
      </c>
      <c r="X21" s="13" t="str">
        <f t="shared" si="0"/>
        <v>у</v>
      </c>
      <c r="Y21" s="2"/>
      <c r="Z21" s="2"/>
      <c r="AA21" s="2"/>
    </row>
    <row r="22" spans="1:27" ht="17.100000000000001" customHeight="1" x14ac:dyDescent="0.25">
      <c r="A22" s="14">
        <v>18</v>
      </c>
      <c r="B22" s="8" t="s">
        <v>104</v>
      </c>
      <c r="C22" s="15">
        <v>4</v>
      </c>
      <c r="D22" s="16">
        <v>5</v>
      </c>
      <c r="E22" s="16"/>
      <c r="F22" s="16">
        <v>4</v>
      </c>
      <c r="G22" s="16"/>
      <c r="H22" s="16"/>
      <c r="I22" s="16"/>
      <c r="J22" s="16"/>
      <c r="K22" s="16"/>
      <c r="L22" s="16">
        <v>5</v>
      </c>
      <c r="M22" s="16">
        <v>5</v>
      </c>
      <c r="N22" s="16"/>
      <c r="O22" s="16"/>
      <c r="P22" s="16">
        <v>5</v>
      </c>
      <c r="Q22" s="16">
        <v>4</v>
      </c>
      <c r="R22" s="16">
        <v>5</v>
      </c>
      <c r="S22" s="16">
        <v>5</v>
      </c>
      <c r="T22" s="16">
        <v>5</v>
      </c>
      <c r="U22" s="16" t="s">
        <v>32</v>
      </c>
      <c r="V22" s="17" t="s">
        <v>32</v>
      </c>
      <c r="W22" s="16" t="s">
        <v>32</v>
      </c>
      <c r="X22" s="13" t="str">
        <f t="shared" si="0"/>
        <v>хор</v>
      </c>
      <c r="Y22" s="2"/>
      <c r="Z22" s="2"/>
      <c r="AA22" s="2"/>
    </row>
    <row r="23" spans="1:27" ht="17.100000000000001" customHeight="1" x14ac:dyDescent="0.25">
      <c r="A23" s="14">
        <v>19</v>
      </c>
      <c r="B23" s="8" t="s">
        <v>105</v>
      </c>
      <c r="C23" s="15">
        <v>4</v>
      </c>
      <c r="D23" s="16">
        <v>5</v>
      </c>
      <c r="E23" s="16"/>
      <c r="F23" s="16">
        <v>4</v>
      </c>
      <c r="G23" s="16"/>
      <c r="H23" s="16"/>
      <c r="I23" s="16"/>
      <c r="J23" s="16"/>
      <c r="K23" s="16"/>
      <c r="L23" s="16">
        <v>4</v>
      </c>
      <c r="M23" s="16">
        <v>4</v>
      </c>
      <c r="N23" s="16"/>
      <c r="O23" s="16"/>
      <c r="P23" s="16">
        <v>4</v>
      </c>
      <c r="Q23" s="16">
        <v>5</v>
      </c>
      <c r="R23" s="16">
        <v>5</v>
      </c>
      <c r="S23" s="16">
        <v>5</v>
      </c>
      <c r="T23" s="16">
        <v>5</v>
      </c>
      <c r="U23" s="16" t="s">
        <v>32</v>
      </c>
      <c r="V23" s="17" t="s">
        <v>32</v>
      </c>
      <c r="W23" s="16" t="s">
        <v>32</v>
      </c>
      <c r="X23" s="13" t="str">
        <f t="shared" si="0"/>
        <v>хор</v>
      </c>
      <c r="Y23" s="2"/>
      <c r="Z23" s="2"/>
      <c r="AA23" s="2"/>
    </row>
    <row r="24" spans="1:27" ht="17.100000000000001" customHeight="1" x14ac:dyDescent="0.25">
      <c r="A24" s="14">
        <v>20</v>
      </c>
      <c r="B24" s="8" t="s">
        <v>106</v>
      </c>
      <c r="C24" s="15">
        <v>4</v>
      </c>
      <c r="D24" s="16">
        <v>4</v>
      </c>
      <c r="E24" s="16"/>
      <c r="F24" s="16">
        <v>4</v>
      </c>
      <c r="G24" s="16"/>
      <c r="H24" s="16"/>
      <c r="I24" s="16"/>
      <c r="J24" s="16"/>
      <c r="K24" s="16"/>
      <c r="L24" s="16">
        <v>4</v>
      </c>
      <c r="M24" s="16">
        <v>4</v>
      </c>
      <c r="N24" s="16"/>
      <c r="O24" s="16"/>
      <c r="P24" s="16">
        <v>4</v>
      </c>
      <c r="Q24" s="16">
        <v>4</v>
      </c>
      <c r="R24" s="16">
        <v>4</v>
      </c>
      <c r="S24" s="16">
        <v>5</v>
      </c>
      <c r="T24" s="16">
        <v>5</v>
      </c>
      <c r="U24" s="16" t="s">
        <v>32</v>
      </c>
      <c r="V24" s="17" t="s">
        <v>32</v>
      </c>
      <c r="W24" s="16" t="s">
        <v>32</v>
      </c>
      <c r="X24" s="13" t="str">
        <f t="shared" si="0"/>
        <v>хор</v>
      </c>
      <c r="Y24" s="2"/>
      <c r="Z24" s="2"/>
      <c r="AA24" s="2"/>
    </row>
    <row r="25" spans="1:27" ht="17.100000000000001" customHeight="1" x14ac:dyDescent="0.25">
      <c r="A25" s="14">
        <v>21</v>
      </c>
      <c r="B25" s="8" t="s">
        <v>107</v>
      </c>
      <c r="C25" s="15">
        <v>4</v>
      </c>
      <c r="D25" s="16">
        <v>4</v>
      </c>
      <c r="E25" s="16"/>
      <c r="F25" s="16">
        <v>4</v>
      </c>
      <c r="G25" s="16"/>
      <c r="H25" s="16"/>
      <c r="I25" s="16"/>
      <c r="J25" s="16"/>
      <c r="K25" s="16"/>
      <c r="L25" s="16">
        <v>4</v>
      </c>
      <c r="M25" s="16">
        <v>3</v>
      </c>
      <c r="N25" s="16"/>
      <c r="O25" s="16"/>
      <c r="P25" s="16">
        <v>4</v>
      </c>
      <c r="Q25" s="16">
        <v>5</v>
      </c>
      <c r="R25" s="16">
        <v>4</v>
      </c>
      <c r="S25" s="16">
        <v>5</v>
      </c>
      <c r="T25" s="16">
        <v>5</v>
      </c>
      <c r="U25" s="16" t="s">
        <v>32</v>
      </c>
      <c r="V25" s="17" t="s">
        <v>32</v>
      </c>
      <c r="W25" s="16" t="s">
        <v>32</v>
      </c>
      <c r="X25" s="13" t="str">
        <f t="shared" si="0"/>
        <v>у1</v>
      </c>
      <c r="Y25" s="2"/>
      <c r="Z25" s="2"/>
      <c r="AA25" s="2"/>
    </row>
    <row r="26" spans="1:27" ht="17.100000000000001" customHeight="1" x14ac:dyDescent="0.25">
      <c r="A26" s="14">
        <v>22</v>
      </c>
      <c r="B26" s="8" t="s">
        <v>108</v>
      </c>
      <c r="C26" s="15">
        <v>5</v>
      </c>
      <c r="D26" s="16">
        <v>5</v>
      </c>
      <c r="E26" s="16"/>
      <c r="F26" s="16">
        <v>5</v>
      </c>
      <c r="G26" s="16"/>
      <c r="H26" s="16"/>
      <c r="I26" s="16"/>
      <c r="J26" s="16"/>
      <c r="K26" s="16"/>
      <c r="L26" s="16">
        <v>5</v>
      </c>
      <c r="M26" s="16">
        <v>5</v>
      </c>
      <c r="N26" s="16"/>
      <c r="O26" s="16"/>
      <c r="P26" s="16">
        <v>5</v>
      </c>
      <c r="Q26" s="16">
        <v>5</v>
      </c>
      <c r="R26" s="16">
        <v>5</v>
      </c>
      <c r="S26" s="16">
        <v>5</v>
      </c>
      <c r="T26" s="16">
        <v>5</v>
      </c>
      <c r="U26" s="16" t="s">
        <v>32</v>
      </c>
      <c r="V26" s="17" t="s">
        <v>32</v>
      </c>
      <c r="W26" s="16" t="s">
        <v>32</v>
      </c>
      <c r="X26" s="13" t="str">
        <f t="shared" si="0"/>
        <v>отл</v>
      </c>
      <c r="Y26" s="2"/>
      <c r="Z26" s="2"/>
      <c r="AA26" s="2"/>
    </row>
    <row r="27" spans="1:27" ht="17.100000000000001" customHeight="1" x14ac:dyDescent="0.25">
      <c r="A27" s="14">
        <v>23</v>
      </c>
      <c r="B27" s="8" t="s">
        <v>109</v>
      </c>
      <c r="C27" s="15">
        <v>4</v>
      </c>
      <c r="D27" s="16">
        <v>5</v>
      </c>
      <c r="E27" s="16"/>
      <c r="F27" s="16">
        <v>4</v>
      </c>
      <c r="G27" s="16"/>
      <c r="H27" s="16"/>
      <c r="I27" s="16"/>
      <c r="J27" s="16"/>
      <c r="K27" s="16"/>
      <c r="L27" s="16">
        <v>4</v>
      </c>
      <c r="M27" s="16">
        <v>4</v>
      </c>
      <c r="N27" s="16"/>
      <c r="O27" s="16"/>
      <c r="P27" s="16">
        <v>4</v>
      </c>
      <c r="Q27" s="16">
        <v>4</v>
      </c>
      <c r="R27" s="16">
        <v>5</v>
      </c>
      <c r="S27" s="16">
        <v>5</v>
      </c>
      <c r="T27" s="16">
        <v>5</v>
      </c>
      <c r="U27" s="16" t="s">
        <v>32</v>
      </c>
      <c r="V27" s="17" t="s">
        <v>32</v>
      </c>
      <c r="W27" s="16" t="s">
        <v>32</v>
      </c>
      <c r="X27" s="13" t="str">
        <f t="shared" si="0"/>
        <v>хор</v>
      </c>
      <c r="Y27" s="2"/>
      <c r="Z27" s="2"/>
      <c r="AA27" s="2"/>
    </row>
    <row r="28" spans="1:27" ht="17.100000000000001" customHeight="1" x14ac:dyDescent="0.25">
      <c r="A28" s="14">
        <v>24</v>
      </c>
      <c r="B28" s="8" t="s">
        <v>110</v>
      </c>
      <c r="C28" s="15">
        <v>4</v>
      </c>
      <c r="D28" s="16">
        <v>4</v>
      </c>
      <c r="E28" s="16"/>
      <c r="F28" s="16">
        <v>4</v>
      </c>
      <c r="G28" s="16"/>
      <c r="H28" s="16"/>
      <c r="I28" s="16"/>
      <c r="J28" s="16"/>
      <c r="K28" s="16"/>
      <c r="L28" s="16">
        <v>4</v>
      </c>
      <c r="M28" s="16">
        <v>3</v>
      </c>
      <c r="N28" s="16"/>
      <c r="O28" s="16"/>
      <c r="P28" s="16">
        <v>4</v>
      </c>
      <c r="Q28" s="16">
        <v>4</v>
      </c>
      <c r="R28" s="16">
        <v>4</v>
      </c>
      <c r="S28" s="16">
        <v>5</v>
      </c>
      <c r="T28" s="16">
        <v>5</v>
      </c>
      <c r="U28" s="16" t="s">
        <v>32</v>
      </c>
      <c r="V28" s="17" t="s">
        <v>32</v>
      </c>
      <c r="W28" s="16" t="s">
        <v>32</v>
      </c>
      <c r="X28" s="13" t="str">
        <f t="shared" si="0"/>
        <v>у1</v>
      </c>
      <c r="Y28" s="2"/>
      <c r="Z28" s="2"/>
      <c r="AA28" s="2"/>
    </row>
    <row r="29" spans="1:27" ht="17.100000000000001" customHeight="1" x14ac:dyDescent="0.25">
      <c r="A29" s="14">
        <v>25</v>
      </c>
      <c r="B29" s="8" t="s">
        <v>111</v>
      </c>
      <c r="C29" s="15">
        <v>4</v>
      </c>
      <c r="D29" s="16">
        <v>4</v>
      </c>
      <c r="E29" s="16"/>
      <c r="F29" s="16">
        <v>4</v>
      </c>
      <c r="G29" s="16"/>
      <c r="H29" s="16"/>
      <c r="I29" s="16"/>
      <c r="J29" s="16"/>
      <c r="K29" s="16"/>
      <c r="L29" s="16">
        <v>4</v>
      </c>
      <c r="M29" s="16">
        <v>3</v>
      </c>
      <c r="N29" s="16"/>
      <c r="O29" s="16"/>
      <c r="P29" s="16">
        <v>5</v>
      </c>
      <c r="Q29" s="16">
        <v>5</v>
      </c>
      <c r="R29" s="16">
        <v>5</v>
      </c>
      <c r="S29" s="16">
        <v>5</v>
      </c>
      <c r="T29" s="16">
        <v>5</v>
      </c>
      <c r="U29" s="16" t="s">
        <v>32</v>
      </c>
      <c r="V29" s="17" t="s">
        <v>32</v>
      </c>
      <c r="W29" s="16" t="s">
        <v>32</v>
      </c>
      <c r="X29" s="13" t="str">
        <f t="shared" si="0"/>
        <v>у1</v>
      </c>
      <c r="Y29" s="2"/>
      <c r="Z29" s="2"/>
      <c r="AA29" s="2"/>
    </row>
    <row r="30" spans="1:27" ht="17.100000000000001" customHeight="1" x14ac:dyDescent="0.25">
      <c r="A30" s="14">
        <v>26</v>
      </c>
      <c r="B30" s="8" t="s">
        <v>112</v>
      </c>
      <c r="C30" s="15">
        <v>4</v>
      </c>
      <c r="D30" s="16">
        <v>4</v>
      </c>
      <c r="E30" s="16"/>
      <c r="F30" s="16">
        <v>4</v>
      </c>
      <c r="G30" s="16"/>
      <c r="H30" s="16"/>
      <c r="I30" s="16"/>
      <c r="J30" s="16"/>
      <c r="K30" s="16"/>
      <c r="L30" s="16">
        <v>4</v>
      </c>
      <c r="M30" s="16">
        <v>3</v>
      </c>
      <c r="N30" s="16"/>
      <c r="O30" s="16"/>
      <c r="P30" s="16">
        <v>4</v>
      </c>
      <c r="Q30" s="16">
        <v>4</v>
      </c>
      <c r="R30" s="16">
        <v>4</v>
      </c>
      <c r="S30" s="16">
        <v>5</v>
      </c>
      <c r="T30" s="16">
        <v>5</v>
      </c>
      <c r="U30" s="16" t="s">
        <v>32</v>
      </c>
      <c r="V30" s="17" t="s">
        <v>32</v>
      </c>
      <c r="W30" s="16" t="s">
        <v>32</v>
      </c>
      <c r="X30" s="13" t="str">
        <f t="shared" si="0"/>
        <v>у1</v>
      </c>
      <c r="Y30" s="2"/>
      <c r="Z30" s="2"/>
      <c r="AA30" s="2"/>
    </row>
    <row r="31" spans="1:27" ht="17.100000000000001" customHeight="1" x14ac:dyDescent="0.25">
      <c r="A31" s="14">
        <v>27</v>
      </c>
      <c r="B31" s="8" t="s">
        <v>113</v>
      </c>
      <c r="C31" s="15">
        <v>4</v>
      </c>
      <c r="D31" s="16">
        <v>4</v>
      </c>
      <c r="E31" s="16"/>
      <c r="F31" s="16">
        <v>2</v>
      </c>
      <c r="G31" s="16"/>
      <c r="H31" s="16"/>
      <c r="I31" s="16"/>
      <c r="J31" s="16"/>
      <c r="K31" s="16"/>
      <c r="L31" s="16">
        <v>4</v>
      </c>
      <c r="M31" s="16" t="s">
        <v>41</v>
      </c>
      <c r="N31" s="16"/>
      <c r="O31" s="16"/>
      <c r="P31" s="16">
        <v>2</v>
      </c>
      <c r="Q31" s="16">
        <v>4</v>
      </c>
      <c r="R31" s="16">
        <v>4</v>
      </c>
      <c r="S31" s="16" t="s">
        <v>41</v>
      </c>
      <c r="T31" s="16">
        <v>5</v>
      </c>
      <c r="U31" s="16" t="s">
        <v>32</v>
      </c>
      <c r="V31" s="17" t="s">
        <v>32</v>
      </c>
      <c r="W31" s="16" t="s">
        <v>32</v>
      </c>
      <c r="X31" s="13" t="str">
        <f t="shared" si="0"/>
        <v>ну</v>
      </c>
      <c r="Y31" s="2"/>
      <c r="Z31" s="2"/>
      <c r="AA31" s="2"/>
    </row>
    <row r="32" spans="1:27" ht="17.100000000000001" customHeight="1" x14ac:dyDescent="0.25">
      <c r="A32" s="14">
        <v>28</v>
      </c>
      <c r="B32" s="19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7"/>
      <c r="W32" s="16"/>
      <c r="X32" s="13" t="str">
        <f t="shared" si="0"/>
        <v/>
      </c>
      <c r="Y32" s="2"/>
      <c r="Z32" s="2"/>
      <c r="AA32" s="2"/>
    </row>
    <row r="33" spans="1:27" ht="17.100000000000001" customHeight="1" thickBot="1" x14ac:dyDescent="0.3">
      <c r="A33" s="20">
        <v>29</v>
      </c>
      <c r="B33" s="21"/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4"/>
      <c r="W33" s="23"/>
      <c r="X33" s="13" t="str">
        <f t="shared" si="0"/>
        <v/>
      </c>
      <c r="Y33" s="2"/>
      <c r="Z33" s="2"/>
      <c r="AA33" s="2"/>
    </row>
    <row r="34" spans="1:27" ht="17.100000000000001" customHeight="1" thickBot="1" x14ac:dyDescent="0.3">
      <c r="A34" s="100" t="s">
        <v>42</v>
      </c>
      <c r="B34" s="25" t="s">
        <v>43</v>
      </c>
      <c r="C34" s="26">
        <f t="shared" ref="C34:W34" si="1">COUNTIF(C$5:C$33,5)</f>
        <v>3</v>
      </c>
      <c r="D34" s="26">
        <f t="shared" si="1"/>
        <v>11</v>
      </c>
      <c r="E34" s="26">
        <f t="shared" si="1"/>
        <v>0</v>
      </c>
      <c r="F34" s="26">
        <f t="shared" si="1"/>
        <v>5</v>
      </c>
      <c r="G34" s="26">
        <f t="shared" si="1"/>
        <v>0</v>
      </c>
      <c r="H34" s="26">
        <f t="shared" si="1"/>
        <v>0</v>
      </c>
      <c r="I34" s="26">
        <f t="shared" si="1"/>
        <v>0</v>
      </c>
      <c r="J34" s="26">
        <f t="shared" si="1"/>
        <v>0</v>
      </c>
      <c r="K34" s="26">
        <f t="shared" si="1"/>
        <v>0</v>
      </c>
      <c r="L34" s="26">
        <f t="shared" si="1"/>
        <v>7</v>
      </c>
      <c r="M34" s="26">
        <f t="shared" si="1"/>
        <v>3</v>
      </c>
      <c r="N34" s="26">
        <f t="shared" si="1"/>
        <v>0</v>
      </c>
      <c r="O34" s="26">
        <f t="shared" si="1"/>
        <v>0</v>
      </c>
      <c r="P34" s="26">
        <f t="shared" si="1"/>
        <v>9</v>
      </c>
      <c r="Q34" s="26">
        <f t="shared" si="1"/>
        <v>16</v>
      </c>
      <c r="R34" s="26">
        <f t="shared" si="1"/>
        <v>11</v>
      </c>
      <c r="S34" s="26">
        <f t="shared" si="1"/>
        <v>25</v>
      </c>
      <c r="T34" s="26">
        <f t="shared" si="1"/>
        <v>27</v>
      </c>
      <c r="U34" s="26">
        <f t="shared" si="1"/>
        <v>0</v>
      </c>
      <c r="V34" s="26">
        <f t="shared" si="1"/>
        <v>0</v>
      </c>
      <c r="W34" s="26">
        <f t="shared" si="1"/>
        <v>0</v>
      </c>
      <c r="X34" s="2"/>
      <c r="Y34" s="2"/>
      <c r="Z34" s="2"/>
      <c r="AA34" s="2"/>
    </row>
    <row r="35" spans="1:27" ht="17.100000000000001" customHeight="1" thickBot="1" x14ac:dyDescent="0.3">
      <c r="A35" s="101"/>
      <c r="B35" s="25" t="s">
        <v>44</v>
      </c>
      <c r="C35" s="26">
        <f t="shared" ref="C35:W35" si="2">COUNTIF(C$5:C$33,4)</f>
        <v>22</v>
      </c>
      <c r="D35" s="26">
        <f t="shared" si="2"/>
        <v>15</v>
      </c>
      <c r="E35" s="26">
        <f t="shared" si="2"/>
        <v>0</v>
      </c>
      <c r="F35" s="26">
        <f t="shared" si="2"/>
        <v>17</v>
      </c>
      <c r="G35" s="26">
        <f t="shared" si="2"/>
        <v>0</v>
      </c>
      <c r="H35" s="26">
        <f t="shared" si="2"/>
        <v>0</v>
      </c>
      <c r="I35" s="26">
        <f t="shared" si="2"/>
        <v>0</v>
      </c>
      <c r="J35" s="26">
        <f t="shared" si="2"/>
        <v>0</v>
      </c>
      <c r="K35" s="26">
        <f t="shared" si="2"/>
        <v>0</v>
      </c>
      <c r="L35" s="26">
        <f t="shared" si="2"/>
        <v>19</v>
      </c>
      <c r="M35" s="26">
        <f t="shared" si="2"/>
        <v>16</v>
      </c>
      <c r="N35" s="26">
        <f t="shared" si="2"/>
        <v>0</v>
      </c>
      <c r="O35" s="26">
        <f t="shared" si="2"/>
        <v>0</v>
      </c>
      <c r="P35" s="26">
        <f t="shared" si="2"/>
        <v>17</v>
      </c>
      <c r="Q35" s="26">
        <f t="shared" si="2"/>
        <v>9</v>
      </c>
      <c r="R35" s="26">
        <f t="shared" si="2"/>
        <v>13</v>
      </c>
      <c r="S35" s="26">
        <f t="shared" si="2"/>
        <v>0</v>
      </c>
      <c r="T35" s="26">
        <f t="shared" si="2"/>
        <v>0</v>
      </c>
      <c r="U35" s="26">
        <f t="shared" si="2"/>
        <v>0</v>
      </c>
      <c r="V35" s="26">
        <f t="shared" si="2"/>
        <v>0</v>
      </c>
      <c r="W35" s="26">
        <f t="shared" si="2"/>
        <v>0</v>
      </c>
      <c r="X35" s="2"/>
      <c r="Y35" s="2"/>
      <c r="Z35" s="2"/>
      <c r="AA35" s="2"/>
    </row>
    <row r="36" spans="1:27" ht="17.100000000000001" customHeight="1" thickBot="1" x14ac:dyDescent="0.3">
      <c r="A36" s="101"/>
      <c r="B36" s="25" t="s">
        <v>45</v>
      </c>
      <c r="C36" s="26">
        <f t="shared" ref="C36:U36" si="3">COUNTIF(C$5:C$33,3)</f>
        <v>2</v>
      </c>
      <c r="D36" s="26">
        <f t="shared" si="3"/>
        <v>0</v>
      </c>
      <c r="E36" s="26">
        <f t="shared" si="3"/>
        <v>0</v>
      </c>
      <c r="F36" s="26">
        <f t="shared" si="3"/>
        <v>2</v>
      </c>
      <c r="G36" s="26">
        <f t="shared" si="3"/>
        <v>0</v>
      </c>
      <c r="H36" s="26">
        <f t="shared" si="3"/>
        <v>0</v>
      </c>
      <c r="I36" s="26">
        <f t="shared" si="3"/>
        <v>0</v>
      </c>
      <c r="J36" s="26">
        <f t="shared" si="3"/>
        <v>0</v>
      </c>
      <c r="K36" s="26">
        <f t="shared" si="3"/>
        <v>0</v>
      </c>
      <c r="L36" s="26">
        <f t="shared" si="3"/>
        <v>1</v>
      </c>
      <c r="M36" s="26">
        <f t="shared" si="3"/>
        <v>7</v>
      </c>
      <c r="N36" s="26">
        <f t="shared" si="3"/>
        <v>0</v>
      </c>
      <c r="O36" s="26">
        <f t="shared" si="3"/>
        <v>0</v>
      </c>
      <c r="P36" s="26">
        <f t="shared" si="3"/>
        <v>0</v>
      </c>
      <c r="Q36" s="26">
        <f t="shared" si="3"/>
        <v>1</v>
      </c>
      <c r="R36" s="26">
        <f t="shared" si="3"/>
        <v>3</v>
      </c>
      <c r="S36" s="26">
        <f t="shared" si="3"/>
        <v>0</v>
      </c>
      <c r="T36" s="26">
        <f t="shared" si="3"/>
        <v>0</v>
      </c>
      <c r="U36" s="26">
        <f t="shared" si="3"/>
        <v>0</v>
      </c>
      <c r="V36" s="26">
        <f>COUNTIF(V$5:V$33,3)</f>
        <v>0</v>
      </c>
      <c r="W36" s="26">
        <f>COUNTIF(W$5:W$33,3)</f>
        <v>0</v>
      </c>
      <c r="X36" s="2"/>
      <c r="Y36" s="2"/>
      <c r="Z36" s="2"/>
      <c r="AA36" s="2"/>
    </row>
    <row r="37" spans="1:27" ht="17.100000000000001" customHeight="1" thickBot="1" x14ac:dyDescent="0.3">
      <c r="A37" s="101"/>
      <c r="B37" s="25" t="s">
        <v>46</v>
      </c>
      <c r="C37" s="26">
        <f t="shared" ref="C37:U37" si="4">COUNTIF(C$5:C$33,2)</f>
        <v>0</v>
      </c>
      <c r="D37" s="26">
        <f t="shared" si="4"/>
        <v>1</v>
      </c>
      <c r="E37" s="26">
        <f t="shared" si="4"/>
        <v>0</v>
      </c>
      <c r="F37" s="26">
        <f t="shared" si="4"/>
        <v>3</v>
      </c>
      <c r="G37" s="26">
        <f t="shared" si="4"/>
        <v>0</v>
      </c>
      <c r="H37" s="26">
        <f t="shared" si="4"/>
        <v>0</v>
      </c>
      <c r="I37" s="26">
        <f t="shared" si="4"/>
        <v>0</v>
      </c>
      <c r="J37" s="26">
        <f t="shared" si="4"/>
        <v>0</v>
      </c>
      <c r="K37" s="26">
        <f t="shared" si="4"/>
        <v>0</v>
      </c>
      <c r="L37" s="26">
        <f t="shared" si="4"/>
        <v>0</v>
      </c>
      <c r="M37" s="26">
        <f t="shared" si="4"/>
        <v>0</v>
      </c>
      <c r="N37" s="26">
        <f t="shared" si="4"/>
        <v>0</v>
      </c>
      <c r="O37" s="26">
        <f t="shared" si="4"/>
        <v>0</v>
      </c>
      <c r="P37" s="26">
        <f t="shared" si="4"/>
        <v>1</v>
      </c>
      <c r="Q37" s="26">
        <f t="shared" si="4"/>
        <v>1</v>
      </c>
      <c r="R37" s="26">
        <f t="shared" si="4"/>
        <v>0</v>
      </c>
      <c r="S37" s="26">
        <f t="shared" si="4"/>
        <v>0</v>
      </c>
      <c r="T37" s="26">
        <f t="shared" si="4"/>
        <v>0</v>
      </c>
      <c r="U37" s="26">
        <f t="shared" si="4"/>
        <v>0</v>
      </c>
      <c r="V37" s="26">
        <f>COUNTIF(V$5:V$33,2)</f>
        <v>0</v>
      </c>
      <c r="W37" s="26">
        <f>COUNTIF(W$5:W$33,2)</f>
        <v>0</v>
      </c>
      <c r="X37" s="2"/>
      <c r="Y37" s="2"/>
      <c r="Z37" s="2"/>
      <c r="AA37" s="2"/>
    </row>
    <row r="38" spans="1:27" ht="17.100000000000001" customHeight="1" thickBot="1" x14ac:dyDescent="0.3">
      <c r="A38" s="102"/>
      <c r="B38" s="27" t="s">
        <v>47</v>
      </c>
      <c r="C38" s="26">
        <f t="shared" ref="C38:U38" si="5">COUNTIF(C$5:C$33,"н\а")</f>
        <v>0</v>
      </c>
      <c r="D38" s="26">
        <f t="shared" si="5"/>
        <v>0</v>
      </c>
      <c r="E38" s="26">
        <f t="shared" si="5"/>
        <v>0</v>
      </c>
      <c r="F38" s="26">
        <f t="shared" si="5"/>
        <v>0</v>
      </c>
      <c r="G38" s="26">
        <f t="shared" si="5"/>
        <v>0</v>
      </c>
      <c r="H38" s="26">
        <f t="shared" si="5"/>
        <v>0</v>
      </c>
      <c r="I38" s="26">
        <f t="shared" si="5"/>
        <v>0</v>
      </c>
      <c r="J38" s="26">
        <f t="shared" si="5"/>
        <v>0</v>
      </c>
      <c r="K38" s="26">
        <f t="shared" si="5"/>
        <v>0</v>
      </c>
      <c r="L38" s="26">
        <f t="shared" si="5"/>
        <v>0</v>
      </c>
      <c r="M38" s="26">
        <f t="shared" si="5"/>
        <v>1</v>
      </c>
      <c r="N38" s="26">
        <f t="shared" si="5"/>
        <v>0</v>
      </c>
      <c r="O38" s="26">
        <f t="shared" si="5"/>
        <v>0</v>
      </c>
      <c r="P38" s="26">
        <f t="shared" si="5"/>
        <v>0</v>
      </c>
      <c r="Q38" s="26">
        <f t="shared" si="5"/>
        <v>0</v>
      </c>
      <c r="R38" s="26">
        <f t="shared" si="5"/>
        <v>0</v>
      </c>
      <c r="S38" s="26">
        <f t="shared" si="5"/>
        <v>2</v>
      </c>
      <c r="T38" s="26">
        <f t="shared" si="5"/>
        <v>0</v>
      </c>
      <c r="U38" s="26">
        <f t="shared" si="5"/>
        <v>0</v>
      </c>
      <c r="V38" s="26">
        <f>COUNTIF(V$5:V$33,"н\а")</f>
        <v>1</v>
      </c>
      <c r="W38" s="26">
        <f>COUNTIF(W$5:W$33,"н\а")</f>
        <v>0</v>
      </c>
      <c r="X38" s="2"/>
      <c r="Y38" s="2"/>
      <c r="Z38" s="2"/>
      <c r="AA38" s="2"/>
    </row>
    <row r="39" spans="1:27" ht="15" customHeight="1" thickBot="1" x14ac:dyDescent="0.3">
      <c r="A39" s="2"/>
      <c r="B39" s="28" t="s">
        <v>48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9">
        <f>COUNTIF(U$5:U$33,"а")</f>
        <v>27</v>
      </c>
      <c r="V39" s="26">
        <f>COUNTIF(V$5:V$33,"а")</f>
        <v>26</v>
      </c>
      <c r="W39" s="26">
        <f>COUNTIF(W$5:W$33,"а")</f>
        <v>27</v>
      </c>
      <c r="X39" s="2"/>
      <c r="Y39" s="2"/>
      <c r="Z39" s="2"/>
      <c r="AA39" s="2"/>
    </row>
    <row r="40" spans="1:27" ht="9.75" customHeight="1" x14ac:dyDescent="0.25">
      <c r="A40" s="2"/>
      <c r="B40" s="3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31"/>
      <c r="V40" s="31"/>
      <c r="W40" s="31"/>
      <c r="X40" s="2"/>
      <c r="Y40" s="2"/>
      <c r="Z40" s="2"/>
      <c r="AA40" s="2"/>
    </row>
    <row r="41" spans="1:27" ht="15" customHeight="1" x14ac:dyDescent="0.25">
      <c r="A41" s="2"/>
      <c r="B41" s="30" t="s">
        <v>49</v>
      </c>
      <c r="C41" s="32"/>
      <c r="D41" s="32"/>
      <c r="E41" s="2"/>
      <c r="F41" s="103" t="s">
        <v>50</v>
      </c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2"/>
      <c r="V41" s="2"/>
      <c r="W41" s="2"/>
      <c r="X41" s="2"/>
      <c r="Y41" s="2"/>
      <c r="Z41" s="2"/>
      <c r="AA41" s="2"/>
    </row>
    <row r="42" spans="1:27" x14ac:dyDescent="0.25">
      <c r="A42" s="29">
        <v>1</v>
      </c>
      <c r="B42" s="33" t="s">
        <v>51</v>
      </c>
      <c r="C42" s="34"/>
      <c r="D42" s="35"/>
      <c r="E42" s="36" t="s">
        <v>52</v>
      </c>
      <c r="F42" s="36"/>
      <c r="G42" s="36"/>
      <c r="H42" s="36"/>
      <c r="I42" s="36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2"/>
      <c r="Y42" s="2"/>
      <c r="Z42" s="2"/>
      <c r="AA42" s="2"/>
    </row>
    <row r="43" spans="1:27" x14ac:dyDescent="0.25">
      <c r="A43" s="29"/>
      <c r="B43" s="38" t="s">
        <v>53</v>
      </c>
      <c r="C43" s="34"/>
      <c r="D43" s="35"/>
      <c r="E43" s="39"/>
      <c r="F43" s="39"/>
      <c r="G43" s="39"/>
      <c r="H43" s="39"/>
      <c r="I43" s="39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2"/>
      <c r="Y43" s="2"/>
      <c r="Z43" s="2"/>
      <c r="AA43" s="2"/>
    </row>
    <row r="44" spans="1:27" x14ac:dyDescent="0.25">
      <c r="A44" s="29"/>
      <c r="B44" s="38" t="s">
        <v>54</v>
      </c>
      <c r="C44" s="34"/>
      <c r="D44" s="35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2"/>
      <c r="Y44" s="2"/>
      <c r="Z44" s="2"/>
      <c r="AA44" s="2"/>
    </row>
    <row r="45" spans="1:27" x14ac:dyDescent="0.25">
      <c r="A45" s="29">
        <v>2</v>
      </c>
      <c r="B45" s="33" t="s">
        <v>55</v>
      </c>
      <c r="C45" s="40">
        <f>COUNTA(B5:B33)</f>
        <v>27</v>
      </c>
      <c r="D45" s="35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2"/>
      <c r="Y45" s="2"/>
      <c r="Z45" s="2"/>
      <c r="AA45" s="2"/>
    </row>
    <row r="46" spans="1:27" x14ac:dyDescent="0.25">
      <c r="A46" s="41"/>
      <c r="B46" s="42"/>
      <c r="C46" s="41"/>
      <c r="D46" s="31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2"/>
      <c r="Y46" s="2"/>
      <c r="Z46" s="2"/>
      <c r="AA46" s="2"/>
    </row>
    <row r="47" spans="1:27" x14ac:dyDescent="0.25">
      <c r="A47" s="43">
        <v>3</v>
      </c>
      <c r="B47" s="43" t="s">
        <v>56</v>
      </c>
      <c r="C47" s="40">
        <f>$C$45-$C$48</f>
        <v>24</v>
      </c>
      <c r="D47" s="35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2"/>
      <c r="Y47" s="2"/>
      <c r="Z47" s="2"/>
      <c r="AA47" s="2"/>
    </row>
    <row r="48" spans="1:27" x14ac:dyDescent="0.25">
      <c r="A48" s="44">
        <v>4</v>
      </c>
      <c r="B48" s="44" t="s">
        <v>57</v>
      </c>
      <c r="C48" s="40">
        <f>COUNTIF($X$5:$X$33,"ну")+COUNTIF($X$5:$X$33,"ну1")</f>
        <v>3</v>
      </c>
      <c r="D48" s="35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2"/>
      <c r="Y48" s="2"/>
      <c r="Z48" s="2"/>
      <c r="AA48" s="2"/>
    </row>
    <row r="49" spans="1:27" x14ac:dyDescent="0.25">
      <c r="A49" s="104" t="s">
        <v>58</v>
      </c>
      <c r="B49" s="105"/>
      <c r="C49" s="45">
        <f>COUNTIF($X$5:$X$33,"ну1")</f>
        <v>1</v>
      </c>
      <c r="D49" s="35"/>
      <c r="E49" s="36" t="s">
        <v>59</v>
      </c>
      <c r="F49" s="36"/>
      <c r="G49" s="36"/>
      <c r="H49" s="36"/>
      <c r="I49" s="36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2"/>
      <c r="Y49" s="2"/>
      <c r="Z49" s="2"/>
      <c r="AA49" s="2"/>
    </row>
    <row r="50" spans="1:27" x14ac:dyDescent="0.25">
      <c r="A50" s="29">
        <v>5</v>
      </c>
      <c r="B50" s="33" t="s">
        <v>60</v>
      </c>
      <c r="C50" s="46">
        <f>COUNTIF($X$5:$X$33,"отл")</f>
        <v>1</v>
      </c>
      <c r="D50" s="35"/>
      <c r="E50" s="39"/>
      <c r="F50" s="39"/>
      <c r="G50" s="39"/>
      <c r="H50" s="39"/>
      <c r="I50" s="39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2"/>
      <c r="Y50" s="2"/>
      <c r="Z50" s="2"/>
      <c r="AA50" s="2"/>
    </row>
    <row r="51" spans="1:27" x14ac:dyDescent="0.25">
      <c r="A51" s="29">
        <v>6</v>
      </c>
      <c r="B51" s="33" t="s">
        <v>61</v>
      </c>
      <c r="C51" s="46">
        <f>COUNTIF($X$5:$X$33,"хор")+COUNTIF($X$5:$X$33,"хор1")</f>
        <v>13</v>
      </c>
      <c r="D51" s="35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2"/>
      <c r="Y51" s="2"/>
      <c r="Z51" s="2"/>
      <c r="AA51" s="2"/>
    </row>
    <row r="52" spans="1:27" x14ac:dyDescent="0.25">
      <c r="A52" s="104" t="s">
        <v>62</v>
      </c>
      <c r="B52" s="105"/>
      <c r="C52" s="47">
        <f>COUNTIF($X$5:$X$33,"хор1")</f>
        <v>2</v>
      </c>
      <c r="D52" s="35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2"/>
      <c r="Y52" s="2"/>
      <c r="Z52" s="2"/>
      <c r="AA52" s="2"/>
    </row>
    <row r="53" spans="1:27" ht="15.75" thickBot="1" x14ac:dyDescent="0.3">
      <c r="A53" s="29">
        <v>7</v>
      </c>
      <c r="B53" s="29" t="s">
        <v>63</v>
      </c>
      <c r="C53" s="48">
        <f>COUNTIF($X$5:$X$33,"у1")</f>
        <v>7</v>
      </c>
      <c r="D53" s="35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2"/>
      <c r="Y53" s="2"/>
      <c r="Z53" s="2"/>
      <c r="AA53" s="2"/>
    </row>
    <row r="54" spans="1:27" ht="15.75" thickBot="1" x14ac:dyDescent="0.3">
      <c r="A54" s="2"/>
      <c r="B54" s="96" t="s">
        <v>64</v>
      </c>
      <c r="C54" s="97"/>
      <c r="D54" s="49" t="s">
        <v>65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29">
        <v>8</v>
      </c>
      <c r="B55" s="33" t="s">
        <v>66</v>
      </c>
      <c r="C55" s="50">
        <f>$C$47</f>
        <v>24</v>
      </c>
      <c r="D55" s="51">
        <f>IFERROR(C55/$C$45*100,"0")</f>
        <v>88.888888888888886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thickBot="1" x14ac:dyDescent="0.3">
      <c r="A56" s="29">
        <v>9</v>
      </c>
      <c r="B56" s="52" t="s">
        <v>67</v>
      </c>
      <c r="C56" s="50">
        <f>$C$50+$C$51</f>
        <v>14</v>
      </c>
      <c r="D56" s="53">
        <f>IFERROR(C56/$C$45*100,"0")</f>
        <v>51.851851851851848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thickBot="1" x14ac:dyDescent="0.3">
      <c r="A57" s="2"/>
      <c r="B57" s="54" t="s">
        <v>68</v>
      </c>
      <c r="D57" s="55" t="s">
        <v>69</v>
      </c>
      <c r="E57" s="56"/>
      <c r="F57" s="56"/>
      <c r="G57" s="56"/>
      <c r="H57" s="57"/>
      <c r="I57" s="55" t="s">
        <v>70</v>
      </c>
      <c r="J57" s="56"/>
      <c r="K57" s="56"/>
      <c r="L57" s="58"/>
      <c r="M57" s="2"/>
      <c r="N57" s="55" t="s">
        <v>71</v>
      </c>
      <c r="O57" s="56"/>
      <c r="P57" s="56"/>
      <c r="Q57" s="56"/>
      <c r="R57" s="59"/>
      <c r="S57" s="58"/>
      <c r="T57" s="60" t="s">
        <v>70</v>
      </c>
      <c r="U57" s="56"/>
      <c r="V57" s="56"/>
      <c r="W57" s="58"/>
      <c r="X57" s="2"/>
    </row>
    <row r="58" spans="1:27" x14ac:dyDescent="0.25">
      <c r="A58" s="13" t="s">
        <v>72</v>
      </c>
      <c r="B58" s="61" t="str">
        <f t="array" ref="B58">IFERROR(INDEX($B$5:$B$33,SMALL(IF($A$58=X5:X33,ROW(B5:B33)-4,""),ROW()-56)),"")</f>
        <v xml:space="preserve">Давыдов Влад </v>
      </c>
      <c r="C58" s="13" t="s">
        <v>73</v>
      </c>
      <c r="D58" s="62" t="str">
        <f t="array" ref="D58:D66">IFERROR(INDEX($B$5:$B$33,SMALL(IF($C$58=$X$5:$X$33,ROW($B$5:$B$33)-4,""),ROW()-56)),"")</f>
        <v xml:space="preserve">Никифоров Костя </v>
      </c>
      <c r="E58" s="64"/>
      <c r="F58" s="64"/>
      <c r="G58" s="65"/>
      <c r="H58" s="66"/>
      <c r="I58" s="62" t="str">
        <f t="array" ref="I58">IFERROR(INDEX($B$4:$W$4,1,MATCH($C$59,INDEX($B$5:$B$33,MATCH(D58,$B$5:$B$33,0)):INDEX($W$5:$W$33,MATCH(D58,$B$5:$B$33,0)),0)),"")</f>
        <v>русский язык</v>
      </c>
      <c r="J58" s="67"/>
      <c r="K58" s="67"/>
      <c r="L58" s="65"/>
      <c r="M58" s="13" t="s">
        <v>74</v>
      </c>
      <c r="N58" s="62" t="str">
        <f t="array" ref="N58:N66">IFERROR(INDEX($B$5:$B$33,SMALL(IF($M$58=$X$5:$X$33,ROW($B$5:$B$33)-4,""),ROW()-56)),"")</f>
        <v xml:space="preserve">Кабанов Дмитрий </v>
      </c>
      <c r="O58" s="64"/>
      <c r="P58" s="64"/>
      <c r="Q58" s="64"/>
      <c r="R58" s="68"/>
      <c r="S58" s="64"/>
      <c r="T58" s="69" t="str">
        <f t="array" ref="T58">IFERROR(INDEX($B$4:$W$4,1,MATCH($M$59,INDEX($B$5:$B$33,MATCH(N58,$B$5:$B$33,0)):INDEX($W$5:$W$33,MATCH(N58,$B$5:$B$33,0)),0)),"")</f>
        <v>география</v>
      </c>
      <c r="U58" s="67"/>
      <c r="V58" s="67"/>
      <c r="W58" s="65"/>
      <c r="X58" s="2"/>
    </row>
    <row r="59" spans="1:27" x14ac:dyDescent="0.25">
      <c r="A59" s="2"/>
      <c r="B59" s="61" t="str">
        <f t="array" ref="B59">IFERROR(INDEX($B$5:$B$33,SMALL(IF($A$58=X6:X34,ROW(B6:B34)-4,""),ROW()-56)),"")</f>
        <v xml:space="preserve">Деров Андрей </v>
      </c>
      <c r="C59" s="13">
        <v>4</v>
      </c>
      <c r="D59" s="63" t="str">
        <v/>
      </c>
      <c r="E59" s="41"/>
      <c r="F59" s="41"/>
      <c r="G59" s="41"/>
      <c r="H59" s="70"/>
      <c r="I59" s="63" t="str">
        <f t="array" ref="I59">IFERROR(INDEX($B$4:$W$4,1,MATCH($C$59,INDEX($B$5:$B$33,MATCH(D59,$B$5:$B$33,0)):INDEX($W$5:$W$33,MATCH(D59,$B$5:$B$33,0)),0)),"")</f>
        <v/>
      </c>
      <c r="J59" s="41"/>
      <c r="K59" s="41"/>
      <c r="L59" s="71"/>
      <c r="M59" s="13">
        <v>3</v>
      </c>
      <c r="N59" s="63" t="str">
        <v xml:space="preserve">Никоненко Вероника </v>
      </c>
      <c r="O59" s="41"/>
      <c r="P59" s="41"/>
      <c r="Q59" s="41"/>
      <c r="R59" s="72"/>
      <c r="S59" s="41"/>
      <c r="T59" s="63" t="str">
        <f t="array" ref="T59">IFERROR(INDEX($B$4:$W$4,1,MATCH($M$59,INDEX($B$5:$B$33,MATCH(N59,$B$5:$B$33,0)):INDEX($W$5:$W$33,MATCH(N59,$B$5:$B$33,0)),0)),"")</f>
        <v>русский язык</v>
      </c>
      <c r="U59" s="41"/>
      <c r="V59" s="41"/>
      <c r="W59" s="71"/>
      <c r="X59" s="2"/>
    </row>
    <row r="60" spans="1:27" x14ac:dyDescent="0.25">
      <c r="A60" s="2"/>
      <c r="B60" s="61" t="str">
        <f t="array" ref="B60">IFERROR(INDEX($B$5:$B$33,SMALL(IF($A$58=X7:X35,ROW(B7:B35)-4,""),ROW()-56)),"")</f>
        <v xml:space="preserve">Мальгина Дарья </v>
      </c>
      <c r="C60" s="2"/>
      <c r="D60" s="63" t="str">
        <v/>
      </c>
      <c r="E60" s="41"/>
      <c r="F60" s="41"/>
      <c r="G60" s="41"/>
      <c r="H60" s="70"/>
      <c r="I60" s="63" t="str">
        <f t="array" ref="I60">IFERROR(INDEX($B$4:$W$4,1,MATCH($C$59,INDEX($B$5:$B$33,MATCH(D60,$B$5:$B$33,0)):INDEX($W$5:$W$33,MATCH(D60,$B$5:$B$33,0)),0)),"")</f>
        <v/>
      </c>
      <c r="J60" s="41"/>
      <c r="K60" s="41"/>
      <c r="L60" s="71"/>
      <c r="M60" s="2"/>
      <c r="N60" s="63" t="str">
        <v xml:space="preserve">Прошкин Максим </v>
      </c>
      <c r="O60" s="41"/>
      <c r="P60" s="41"/>
      <c r="Q60" s="41"/>
      <c r="R60" s="72"/>
      <c r="S60" s="41"/>
      <c r="T60" s="63" t="str">
        <f t="array" ref="T60">IFERROR(INDEX($B$4:$W$4,1,MATCH($M$59,INDEX($B$5:$B$33,MATCH(N60,$B$5:$B$33,0)):INDEX($W$5:$W$33,MATCH(N60,$B$5:$B$33,0)),0)),"")</f>
        <v>биология</v>
      </c>
      <c r="U60" s="41"/>
      <c r="V60" s="41"/>
      <c r="W60" s="71"/>
      <c r="X60" s="2"/>
    </row>
    <row r="61" spans="1:27" x14ac:dyDescent="0.25">
      <c r="A61" s="2"/>
      <c r="B61" s="61" t="str">
        <f t="array" ref="B61">IFERROR(INDEX($B$5:$B$33,SMALL(IF($A$58=X8:X36,ROW(B8:B36)-4,""),ROW()-56)),"")</f>
        <v xml:space="preserve">Минеев Андрей </v>
      </c>
      <c r="D61" s="63" t="str">
        <v/>
      </c>
      <c r="E61" s="41"/>
      <c r="F61" s="41"/>
      <c r="G61" s="41"/>
      <c r="H61" s="70"/>
      <c r="I61" s="73" t="str">
        <f t="array" ref="I61">IFERROR(INDEX($B$4:$W$4,1,MATCH($C$59,INDEX($B$5:$B$33,MATCH(D61,$B$5:$B$33,0)):INDEX($W$5:$W$33,MATCH(D61,$B$5:$B$33,0)),0)),"")</f>
        <v/>
      </c>
      <c r="J61" s="41"/>
      <c r="K61" s="41"/>
      <c r="L61" s="71"/>
      <c r="M61" s="2"/>
      <c r="N61" s="63" t="str">
        <v>Токарь Мария</v>
      </c>
      <c r="O61" s="41"/>
      <c r="P61" s="41"/>
      <c r="Q61" s="41"/>
      <c r="R61" s="72"/>
      <c r="S61" s="41"/>
      <c r="T61" s="63" t="str">
        <f t="array" ref="T61">IFERROR(INDEX($B$4:$W$4,1,MATCH($M$59,INDEX($B$5:$B$33,MATCH(N61,$B$5:$B$33,0)):INDEX($W$5:$W$33,MATCH(N61,$B$5:$B$33,0)),0)),"")</f>
        <v>биология</v>
      </c>
      <c r="U61" s="41"/>
      <c r="V61" s="41"/>
      <c r="W61" s="71"/>
      <c r="X61" s="2"/>
    </row>
    <row r="62" spans="1:27" x14ac:dyDescent="0.25">
      <c r="A62" s="2"/>
      <c r="B62" s="61" t="str">
        <f t="array" ref="B62">IFERROR(INDEX($B$5:$B$33,SMALL(IF($A$58=X9:X37,ROW(B9:B37)-4,""),ROW()-56)),"")</f>
        <v>Никонов Леонид</v>
      </c>
      <c r="C62" s="2"/>
      <c r="D62" s="63" t="str">
        <v/>
      </c>
      <c r="E62" s="41"/>
      <c r="F62" s="41"/>
      <c r="G62" s="41"/>
      <c r="H62" s="70"/>
      <c r="I62" s="62" t="str">
        <f t="array" ref="I62">IFERROR(INDEX($B$4:$W$4,1,MATCH($C$59,INDEX($B$5:$B$33,MATCH(D62,$B$5:$B$33,0)):INDEX($W$5:$W$33,MATCH(D62,$B$5:$B$33,0)),0)),"")</f>
        <v/>
      </c>
      <c r="J62" s="41"/>
      <c r="K62" s="41"/>
      <c r="L62" s="71"/>
      <c r="M62" s="2"/>
      <c r="N62" s="63" t="str">
        <v xml:space="preserve">Ульева Екатерина </v>
      </c>
      <c r="O62" s="41"/>
      <c r="P62" s="41"/>
      <c r="Q62" s="41"/>
      <c r="R62" s="72"/>
      <c r="S62" s="41"/>
      <c r="T62" s="63" t="str">
        <f t="array" ref="T62">IFERROR(INDEX($B$4:$W$4,1,MATCH($M$59,INDEX($B$5:$B$33,MATCH(N62,$B$5:$B$33,0)):INDEX($W$5:$W$33,MATCH(N62,$B$5:$B$33,0)),0)),"")</f>
        <v>биология</v>
      </c>
      <c r="U62" s="41"/>
      <c r="V62" s="41"/>
      <c r="W62" s="71"/>
      <c r="X62" s="2"/>
    </row>
    <row r="63" spans="1:27" x14ac:dyDescent="0.25">
      <c r="A63" s="2"/>
      <c r="B63" s="61" t="str">
        <f t="array" ref="B63">IFERROR(INDEX($B$5:$B$33,SMALL(IF($A$58=X10:X38,ROW(B10:B38)-4,""),ROW()-56)),"")</f>
        <v xml:space="preserve">Пономарева Майя </v>
      </c>
      <c r="C63" s="2"/>
      <c r="D63" s="63" t="str">
        <v/>
      </c>
      <c r="E63" s="41"/>
      <c r="F63" s="41"/>
      <c r="G63" s="41"/>
      <c r="H63" s="70"/>
      <c r="I63" s="63" t="str">
        <f t="array" ref="I63">IFERROR(INDEX($B$4:$W$4,1,MATCH($C$59,INDEX($B$5:$B$33,MATCH(D63,$B$5:$B$33,0)):INDEX($W$5:$W$33,MATCH(D63,$B$5:$B$33,0)),0)),"")</f>
        <v/>
      </c>
      <c r="J63" s="41"/>
      <c r="K63" s="41"/>
      <c r="L63" s="71"/>
      <c r="M63" s="2"/>
      <c r="N63" s="63" t="str">
        <v xml:space="preserve">Чернов Сергей </v>
      </c>
      <c r="O63" s="41"/>
      <c r="P63" s="41"/>
      <c r="Q63" s="41"/>
      <c r="R63" s="72"/>
      <c r="S63" s="41"/>
      <c r="T63" s="63" t="str">
        <f t="array" ref="T63">IFERROR(INDEX($B$4:$W$4,1,MATCH($M$59,INDEX($B$5:$B$33,MATCH(N63,$B$5:$B$33,0)):INDEX($W$5:$W$33,MATCH(N63,$B$5:$B$33,0)),0)),"")</f>
        <v>биология</v>
      </c>
      <c r="U63" s="41"/>
      <c r="V63" s="41"/>
      <c r="W63" s="71"/>
      <c r="X63" s="2"/>
    </row>
    <row r="64" spans="1:27" x14ac:dyDescent="0.25">
      <c r="A64" s="2"/>
      <c r="B64" s="61" t="str">
        <f t="array" ref="B64">IFERROR(INDEX($B$5:$B$33,SMALL(IF($A$58=X11:X39,ROW(B11:B39)-4,""),ROW()-56)),"")</f>
        <v>Старцев Дамир</v>
      </c>
      <c r="C64" s="2"/>
      <c r="D64" s="63" t="str">
        <v/>
      </c>
      <c r="E64" s="41"/>
      <c r="F64" s="41"/>
      <c r="G64" s="41"/>
      <c r="H64" s="70"/>
      <c r="I64" s="63" t="str">
        <f t="array" ref="I64">IFERROR(INDEX($B$4:$W$4,1,MATCH($C$59,INDEX($B$5:$B$33,MATCH(D64,$B$5:$B$33,0)):INDEX($W$5:$W$33,MATCH(D64,$B$5:$B$33,0)),0)),"")</f>
        <v/>
      </c>
      <c r="J64" s="41"/>
      <c r="K64" s="41"/>
      <c r="L64" s="71"/>
      <c r="M64" s="2"/>
      <c r="N64" s="63" t="str">
        <v/>
      </c>
      <c r="O64" s="41"/>
      <c r="P64" s="41"/>
      <c r="Q64" s="41"/>
      <c r="R64" s="72"/>
      <c r="S64" s="41"/>
      <c r="T64" s="63" t="str">
        <f t="array" ref="T64">IFERROR(INDEX($B$4:$W$4,1,MATCH($M$59,INDEX($B$5:$B$33,MATCH(N64,$B$5:$B$33,0)):INDEX($W$5:$W$33,MATCH(N64,$B$5:$B$33,0)),0)),"")</f>
        <v/>
      </c>
      <c r="U64" s="41"/>
      <c r="V64" s="41"/>
      <c r="W64" s="71"/>
      <c r="X64" s="2"/>
    </row>
    <row r="65" spans="1:33" x14ac:dyDescent="0.25">
      <c r="A65" s="2"/>
      <c r="B65" s="61" t="str">
        <f t="array" ref="B65">IFERROR(INDEX($B$5:$B$33,SMALL(IF($A$58=X12:X41,ROW(B12:B41)-4,""),ROW()-56)),"")</f>
        <v/>
      </c>
      <c r="C65" s="2"/>
      <c r="D65" s="63" t="str">
        <v/>
      </c>
      <c r="E65" s="41"/>
      <c r="F65" s="41"/>
      <c r="G65" s="41"/>
      <c r="H65" s="70"/>
      <c r="I65" s="63" t="str">
        <f t="array" ref="I65">IFERROR(INDEX($B$4:$W$4,1,MATCH($C$59,INDEX($B$5:$B$33,MATCH(D65,$B$5:$B$33,0)):INDEX($W$5:$W$33,MATCH(D65,$B$5:$B$33,0)),0)),"")</f>
        <v/>
      </c>
      <c r="J65" s="41"/>
      <c r="K65" s="41"/>
      <c r="L65" s="71"/>
      <c r="M65" s="2"/>
      <c r="N65" s="63" t="str">
        <v/>
      </c>
      <c r="O65" s="41"/>
      <c r="P65" s="41"/>
      <c r="Q65" s="41"/>
      <c r="R65" s="72"/>
      <c r="S65" s="41"/>
      <c r="T65" s="63" t="str">
        <f t="array" ref="T65">IFERROR(INDEX($B$4:$W$4,1,MATCH($M$59,INDEX($B$5:$B$33,MATCH(N65,$B$5:$B$33,0)):INDEX($W$5:$W$33,MATCH(N65,$B$5:$B$33,0)),0)),"")</f>
        <v/>
      </c>
      <c r="U65" s="41"/>
      <c r="V65" s="41"/>
      <c r="W65" s="71"/>
      <c r="X65" s="2"/>
    </row>
    <row r="66" spans="1:33" x14ac:dyDescent="0.25">
      <c r="A66" s="2"/>
      <c r="B66" s="61" t="str">
        <f t="array" ref="B66">IFERROR(INDEX($B$5:$B$33,SMALL(IF($A$58=X13:X42,ROW(B13:B42)-4,""),ROW()-56)),"")</f>
        <v/>
      </c>
      <c r="C66" s="2"/>
      <c r="D66" s="63" t="str">
        <v/>
      </c>
      <c r="E66" s="41"/>
      <c r="F66" s="41"/>
      <c r="G66" s="41"/>
      <c r="H66" s="70"/>
      <c r="I66" s="63" t="str">
        <f t="array" ref="I66">IFERROR(INDEX($B$4:$W$4,1,MATCH($C$59,INDEX($B$5:$B$33,MATCH(D66,$B$5:$B$33,0)):INDEX($W$5:$W$33,MATCH(D66,$B$5:$B$33,0)),0)),"")</f>
        <v/>
      </c>
      <c r="J66" s="41"/>
      <c r="K66" s="41"/>
      <c r="L66" s="71"/>
      <c r="M66" s="2"/>
      <c r="N66" s="63" t="str">
        <v/>
      </c>
      <c r="O66" s="41"/>
      <c r="P66" s="41"/>
      <c r="Q66" s="41"/>
      <c r="R66" s="72"/>
      <c r="S66" s="41"/>
      <c r="T66" s="63" t="str">
        <f t="array" ref="T66">IFERROR(INDEX($B$4:$W$4,1,MATCH($M$59,INDEX($B$5:$B$33,MATCH(N66,$B$5:$B$33,0)):INDEX($W$5:$W$33,MATCH(N66,$B$5:$B$33,0)),0)),"")</f>
        <v/>
      </c>
      <c r="U66" s="41"/>
      <c r="V66" s="41"/>
      <c r="W66" s="71"/>
      <c r="X66" s="2"/>
    </row>
    <row r="67" spans="1:33" x14ac:dyDescent="0.25">
      <c r="A67" s="2"/>
      <c r="B67" s="61" t="str">
        <f t="array" ref="B67">IFERROR(INDEX($B$5:$B$33,SMALL(IF($A$58=X14:X43,ROW(B14:B43)-4,""),ROW()-56)),"")</f>
        <v/>
      </c>
      <c r="D67" s="63" t="str">
        <f t="array" ref="D67">IFERROR(INDEX($B$5:$B$33,SMALL(IF($C$58=$X$5:$X$33,ROW($B$5:$B$33)-4,""),ROW()-56)),"")</f>
        <v/>
      </c>
      <c r="E67" s="41"/>
      <c r="F67" s="41"/>
      <c r="G67" s="41"/>
      <c r="H67" s="70"/>
      <c r="I67" s="63" t="str">
        <f t="array" ref="I67">IFERROR(INDEX($B$4:$W$4,1,MATCH($C$59,INDEX($B$5:$B$33,MATCH(D67,$B$5:$B$33,0)):INDEX($W$5:$W$33,MATCH(D67,$B$5:$B$33,0)),0)),"")</f>
        <v/>
      </c>
      <c r="J67" s="41"/>
      <c r="K67" s="41"/>
      <c r="L67" s="71"/>
      <c r="N67" s="63" t="str">
        <f t="array" ref="N67">IFERROR(INDEX($B$5:$B$33,SMALL(IF($M$58=$X$5:$X$33,ROW($B$5:$B$33)-4,""),ROW()-56)),"")</f>
        <v/>
      </c>
      <c r="O67" s="41"/>
      <c r="P67" s="41"/>
      <c r="Q67" s="41"/>
      <c r="R67" s="72"/>
      <c r="S67" s="41"/>
      <c r="T67" s="63" t="str">
        <f t="array" ref="T67">IFERROR(INDEX($B$4:$W$4,1,MATCH($M$59,INDEX($B$5:$B$33,MATCH(N67,$B$5:$B$33,0)):INDEX($W$5:$W$33,MATCH(N67,$B$5:$B$33,0)),0)),"")</f>
        <v/>
      </c>
      <c r="U67" s="41"/>
      <c r="V67" s="41"/>
      <c r="W67" s="71"/>
      <c r="X67" s="2"/>
    </row>
    <row r="68" spans="1:33" x14ac:dyDescent="0.25">
      <c r="A68" s="2"/>
      <c r="B68" s="61" t="str">
        <f t="array" ref="B68">IFERROR(INDEX($B$5:$B$33,SMALL(IF($A$58=X15:X44,ROW(B15:B44)-4,""),ROW()-56)),"")</f>
        <v/>
      </c>
      <c r="C68" s="2"/>
      <c r="D68" s="63" t="str">
        <f t="array" ref="D68">IFERROR(INDEX($B$5:$B$33,SMALL(IF($C$58=$X$5:$X$33,ROW($B$5:$B$33)-4,""),ROW()-56)),"")</f>
        <v/>
      </c>
      <c r="E68" s="41"/>
      <c r="F68" s="41"/>
      <c r="G68" s="41"/>
      <c r="H68" s="70"/>
      <c r="I68" s="63" t="str">
        <f t="array" ref="I68">IFERROR(INDEX($B$4:$W$4,1,MATCH($C$59,INDEX($B$5:$B$33,MATCH(D68,$B$5:$B$33,0)):INDEX($W$5:$W$33,MATCH(D68,$B$5:$B$33,0)),0)),"")</f>
        <v/>
      </c>
      <c r="J68" s="41"/>
      <c r="K68" s="41"/>
      <c r="L68" s="71"/>
      <c r="N68" s="63" t="str">
        <f t="array" ref="N68">IFERROR(INDEX($B$5:$B$33,SMALL(IF($M$58=$X$5:$X$33,ROW($B$5:$B$33)-4,""),ROW()-56)),"")</f>
        <v/>
      </c>
      <c r="O68" s="41"/>
      <c r="P68" s="41"/>
      <c r="Q68" s="41"/>
      <c r="R68" s="72"/>
      <c r="S68" s="41"/>
      <c r="T68" s="63" t="str">
        <f t="array" ref="T68">IFERROR(INDEX($B$4:$W$4,1,MATCH($M$59,INDEX($B$5:$B$33,MATCH(N68,$B$5:$B$33,0)):INDEX($W$5:$W$33,MATCH(N68,$B$5:$B$33,0)),0)),"")</f>
        <v/>
      </c>
      <c r="U68" s="41"/>
      <c r="V68" s="41"/>
      <c r="W68" s="71"/>
      <c r="X68" s="2"/>
      <c r="Y68" s="2"/>
      <c r="Z68" s="2"/>
      <c r="AA68" s="2"/>
    </row>
    <row r="69" spans="1:33" x14ac:dyDescent="0.25">
      <c r="A69" s="2"/>
      <c r="B69" s="61" t="str">
        <f t="array" ref="B69">IFERROR(INDEX($B$5:$B$33,SMALL(IF($A$58=X16:X45,ROW(B16:B45)-4,""),ROW()-56)),"")</f>
        <v/>
      </c>
      <c r="D69" s="63" t="str">
        <f t="array" ref="D69">IFERROR(INDEX($B$5:$B$33,SMALL(IF($C$58=$X$5:$X$33,ROW($B$5:$B$33)-4,""),ROW()-56)),"")</f>
        <v/>
      </c>
      <c r="E69" s="41"/>
      <c r="F69" s="41"/>
      <c r="G69" s="41"/>
      <c r="H69" s="70"/>
      <c r="I69" s="63" t="str">
        <f t="array" ref="I69">IFERROR(INDEX($B$4:$W$4,1,MATCH($C$59,INDEX($B$5:$B$33,MATCH(D69,$B$5:$B$33,0)):INDEX($W$5:$W$33,MATCH(D69,$B$5:$B$33,0)),0)),"")</f>
        <v/>
      </c>
      <c r="J69" s="41"/>
      <c r="K69" s="41"/>
      <c r="L69" s="71"/>
      <c r="N69" s="63" t="str">
        <f t="array" ref="N69">IFERROR(INDEX($B$5:$B$33,SMALL(IF($M$58=$X$5:$X$33,ROW($B$5:$B$33)-4,""),ROW()-56)),"")</f>
        <v/>
      </c>
      <c r="O69" s="41"/>
      <c r="P69" s="41"/>
      <c r="Q69" s="41"/>
      <c r="R69" s="72"/>
      <c r="S69" s="41"/>
      <c r="T69" s="63" t="str">
        <f t="array" ref="T69">IFERROR(INDEX($B$4:$W$4,1,MATCH($M$59,INDEX($B$5:$B$33,MATCH(N69,$B$5:$B$33,0)):INDEX($W$5:$W$33,MATCH(N69,$B$5:$B$33,0)),0)),"")</f>
        <v/>
      </c>
      <c r="U69" s="41"/>
      <c r="V69" s="41"/>
      <c r="W69" s="71"/>
      <c r="X69" s="2"/>
      <c r="Y69" s="2"/>
      <c r="Z69" s="2"/>
      <c r="AA69" s="2"/>
    </row>
    <row r="70" spans="1:33" x14ac:dyDescent="0.25">
      <c r="A70" s="2"/>
      <c r="B70" s="61" t="str">
        <f t="array" ref="B70">IFERROR(INDEX($B$5:$B$33,SMALL(IF($A$58=X17:X46,ROW(B17:B46)-4,""),ROW()-56)),"")</f>
        <v/>
      </c>
      <c r="D70" s="63" t="str">
        <f t="array" ref="D70">IFERROR(INDEX($B$5:$B$33,SMALL(IF($C$58=$X$5:$X$33,ROW($B$5:$B$33)-4,""),ROW()-56)),"")</f>
        <v/>
      </c>
      <c r="E70" s="41"/>
      <c r="F70" s="41"/>
      <c r="G70" s="41"/>
      <c r="H70" s="70"/>
      <c r="I70" s="63" t="str">
        <f t="array" ref="I70">IFERROR(INDEX($B$4:$W$4,1,MATCH($C$59,INDEX($B$5:$B$33,MATCH(D70,$B$5:$B$33,0)):INDEX($W$5:$W$33,MATCH(D70,$B$5:$B$33,0)),0)),"")</f>
        <v/>
      </c>
      <c r="J70" s="41"/>
      <c r="K70" s="41"/>
      <c r="L70" s="71"/>
      <c r="N70" s="63" t="str">
        <f t="array" ref="N70">IFERROR(INDEX($B$5:$B$33,SMALL(IF($M$58=$X$5:$X$33,ROW($B$5:$B$33)-4,""),ROW()-56)),"")</f>
        <v/>
      </c>
      <c r="O70" s="41"/>
      <c r="P70" s="41"/>
      <c r="Q70" s="41"/>
      <c r="R70" s="72"/>
      <c r="S70" s="41"/>
      <c r="T70" s="63" t="str">
        <f t="array" ref="T70">IFERROR(INDEX($B$4:$W$4,1,MATCH($M$59,INDEX($B$5:$B$33,MATCH(N70,$B$5:$B$33,0)):INDEX($W$5:$W$33,MATCH(N70,$B$5:$B$33,0)),0)),"")</f>
        <v/>
      </c>
      <c r="U70" s="41"/>
      <c r="V70" s="41"/>
      <c r="W70" s="71"/>
      <c r="X70" s="2"/>
      <c r="Y70" s="2"/>
      <c r="Z70" s="2"/>
      <c r="AA70" s="2"/>
    </row>
    <row r="71" spans="1:33" x14ac:dyDescent="0.25">
      <c r="A71" s="2"/>
      <c r="B71" s="61" t="str">
        <f t="array" ref="B71">IFERROR(INDEX($B$5:$B$33,SMALL(IF($A$58=X18:X47,ROW(B18:B47)-4,""),ROW()-56)),"")</f>
        <v/>
      </c>
      <c r="D71" s="63" t="str">
        <f t="array" ref="D71">IFERROR(INDEX($B$5:$B$33,SMALL(IF($C$58=$X$5:$X$33,ROW($B$5:$B$33)-4,""),ROW()-56)),"")</f>
        <v/>
      </c>
      <c r="E71" s="41"/>
      <c r="F71" s="41"/>
      <c r="G71" s="41"/>
      <c r="H71" s="70"/>
      <c r="I71" s="63" t="str">
        <f t="array" ref="I71">IFERROR(INDEX($B$4:$W$4,1,MATCH($C$59,INDEX($B$5:$B$33,MATCH(D71,$B$5:$B$33,0)):INDEX($W$5:$W$33,MATCH(D71,$B$5:$B$33,0)),0)),"")</f>
        <v/>
      </c>
      <c r="J71" s="41"/>
      <c r="K71" s="41"/>
      <c r="L71" s="71"/>
      <c r="N71" s="63" t="str">
        <f t="array" ref="N71">IFERROR(INDEX($B$5:$B$33,SMALL(IF($M$58=$X$5:$X$33,ROW($B$5:$B$33)-4,""),ROW()-56)),"")</f>
        <v/>
      </c>
      <c r="O71" s="41"/>
      <c r="P71" s="41"/>
      <c r="Q71" s="41"/>
      <c r="R71" s="72"/>
      <c r="S71" s="41"/>
      <c r="T71" s="63" t="str">
        <f t="array" ref="T71">IFERROR(INDEX($B$4:$W$4,1,MATCH($M$59,INDEX($B$5:$B$33,MATCH(N71,$B$5:$B$33,0)):INDEX($W$5:$W$33,MATCH(N71,$B$5:$B$33,0)),0)),"")</f>
        <v/>
      </c>
      <c r="U71" s="41"/>
      <c r="V71" s="41"/>
      <c r="W71" s="71"/>
      <c r="X71" s="2"/>
      <c r="Y71" s="2"/>
      <c r="Z71" s="2"/>
      <c r="AA71" s="2"/>
    </row>
    <row r="72" spans="1:33" x14ac:dyDescent="0.25">
      <c r="A72" s="2"/>
      <c r="B72" s="61" t="str">
        <f t="array" ref="B72">IFERROR(INDEX($B$5:$B$33,SMALL(IF($A$58=X19:X48,ROW(B19:B48)-4,""),ROW()-56)),"")</f>
        <v/>
      </c>
      <c r="D72" s="63" t="str">
        <f t="array" ref="D72">IFERROR(INDEX($B$5:$B$33,SMALL(IF($C$58=$X$5:$X$33,ROW($B$5:$B$33)-4,""),ROW()-56)),"")</f>
        <v/>
      </c>
      <c r="E72" s="41"/>
      <c r="F72" s="41"/>
      <c r="G72" s="41"/>
      <c r="H72" s="70"/>
      <c r="I72" s="63" t="str">
        <f t="array" ref="I72">IFERROR(INDEX($B$4:$W$4,1,MATCH($C$59,INDEX($B$5:$B$33,MATCH(D72,$B$5:$B$33,0)):INDEX($W$5:$W$33,MATCH(D72,$B$5:$B$33,0)),0)),"")</f>
        <v/>
      </c>
      <c r="J72" s="41"/>
      <c r="K72" s="41"/>
      <c r="L72" s="71"/>
      <c r="N72" s="63" t="str">
        <f t="array" ref="N72">IFERROR(INDEX($B$5:$B$33,SMALL(IF($M$58=$X$5:$X$33,ROW($B$5:$B$33)-4,""),ROW()-56)),"")</f>
        <v/>
      </c>
      <c r="O72" s="41"/>
      <c r="P72" s="41"/>
      <c r="Q72" s="41"/>
      <c r="R72" s="72"/>
      <c r="S72" s="41"/>
      <c r="T72" s="63" t="str">
        <f t="array" ref="T72">IFERROR(INDEX($B$4:$W$4,1,MATCH($M$59,INDEX($B$5:$B$33,MATCH(N72,$B$5:$B$33,0)):INDEX($W$5:$W$33,MATCH(N72,$B$5:$B$33,0)),0)),"")</f>
        <v/>
      </c>
      <c r="U72" s="41"/>
      <c r="V72" s="41"/>
      <c r="W72" s="71"/>
      <c r="X72" s="31"/>
      <c r="Y72" s="31"/>
      <c r="Z72" s="31"/>
      <c r="AA72" s="31"/>
      <c r="AB72" s="31"/>
      <c r="AC72" s="31"/>
      <c r="AD72" s="31"/>
      <c r="AE72" s="31"/>
      <c r="AF72" s="31"/>
      <c r="AG72" s="31"/>
    </row>
    <row r="73" spans="1:33" x14ac:dyDescent="0.25">
      <c r="A73" s="2"/>
      <c r="B73" s="61" t="str">
        <f t="array" ref="B73">IFERROR(INDEX($B$5:$B$33,SMALL(IF($A$58=X20:X49,ROW(B20:B49)-4,""),ROW()-56)),"")</f>
        <v/>
      </c>
      <c r="D73" s="63" t="str">
        <f t="array" ref="D73">IFERROR(INDEX($B$5:$B$33,SMALL(IF($C$58=$X$5:$X$33,ROW($B$5:$B$33)-4,""),ROW()-56)),"")</f>
        <v/>
      </c>
      <c r="E73" s="41"/>
      <c r="F73" s="41"/>
      <c r="G73" s="41"/>
      <c r="H73" s="70"/>
      <c r="I73" s="63" t="str">
        <f t="array" ref="I73">IFERROR(INDEX($B$4:$W$4,1,MATCH($C$59,INDEX($B$5:$B$33,MATCH(D73,$B$5:$B$33,0)):INDEX($W$5:$W$33,MATCH(D73,$B$5:$B$33,0)),0)),"")</f>
        <v/>
      </c>
      <c r="J73" s="41"/>
      <c r="K73" s="41"/>
      <c r="L73" s="71"/>
      <c r="N73" s="63" t="str">
        <f t="array" ref="N73">IFERROR(INDEX($B$5:$B$33,SMALL(IF($M$58=$X$5:$X$33,ROW($B$5:$B$33)-4,""),ROW()-56)),"")</f>
        <v/>
      </c>
      <c r="O73" s="41"/>
      <c r="P73" s="41"/>
      <c r="Q73" s="41"/>
      <c r="R73" s="72"/>
      <c r="S73" s="41"/>
      <c r="T73" s="62" t="str">
        <f t="array" ref="T73">IFERROR(INDEX($B$4:$W$4,1,MATCH($M$59,INDEX($B$5:$B$33,MATCH(N73,$B$5:$B$33,0)):INDEX($W$5:$W$33,MATCH(N73,$B$5:$B$33,0)),0)),"")</f>
        <v/>
      </c>
      <c r="U73" s="41"/>
      <c r="V73" s="41"/>
      <c r="W73" s="71"/>
      <c r="X73" s="31"/>
      <c r="Y73" s="31"/>
      <c r="Z73" s="31"/>
      <c r="AA73" s="31"/>
      <c r="AB73" s="31"/>
      <c r="AC73" s="31"/>
      <c r="AD73" s="31"/>
      <c r="AE73" s="31"/>
      <c r="AF73" s="31"/>
      <c r="AG73" s="31"/>
    </row>
    <row r="74" spans="1:33" ht="15.75" thickBot="1" x14ac:dyDescent="0.3">
      <c r="X74" s="31"/>
      <c r="Y74" s="31"/>
      <c r="Z74" s="31"/>
      <c r="AA74" s="31"/>
      <c r="AB74" s="31"/>
      <c r="AC74" s="31"/>
      <c r="AD74" s="31"/>
      <c r="AE74" s="31"/>
      <c r="AF74" s="31"/>
      <c r="AG74" s="31"/>
    </row>
    <row r="75" spans="1:33" ht="15.75" thickBot="1" x14ac:dyDescent="0.3">
      <c r="B75" s="74" t="s">
        <v>75</v>
      </c>
      <c r="D75" s="55" t="s">
        <v>76</v>
      </c>
      <c r="E75" s="60"/>
      <c r="F75" s="60"/>
      <c r="G75" s="60"/>
      <c r="H75" s="60"/>
      <c r="I75" s="60"/>
      <c r="J75" s="60"/>
      <c r="K75" s="60"/>
      <c r="L75" s="75"/>
      <c r="M75" s="2"/>
      <c r="N75" s="76" t="s">
        <v>57</v>
      </c>
      <c r="O75" s="56"/>
      <c r="P75" s="56"/>
      <c r="Q75" s="58"/>
      <c r="R75" s="55" t="s">
        <v>77</v>
      </c>
      <c r="S75" s="56"/>
      <c r="T75" s="56"/>
      <c r="U75" s="56"/>
      <c r="V75" s="56"/>
      <c r="W75" s="77"/>
      <c r="X75" s="31"/>
      <c r="Y75" s="31"/>
      <c r="Z75" s="31"/>
      <c r="AA75" s="31"/>
      <c r="AB75" s="31"/>
      <c r="AC75" s="31"/>
      <c r="AD75" s="31"/>
      <c r="AE75" s="31"/>
      <c r="AF75" s="31"/>
      <c r="AG75" s="31"/>
    </row>
    <row r="76" spans="1:33" x14ac:dyDescent="0.25">
      <c r="A76" s="13" t="s">
        <v>78</v>
      </c>
      <c r="B76" s="78" t="str">
        <f t="array" ref="B76:B90">IFERROR(INDEX($B$5:$B$33,SMALL(IF($A$76=$X$5:$X$33,ROW($B$5:$B$33)-4,""),ROW()-75)),"")</f>
        <v xml:space="preserve">Резвин Марк </v>
      </c>
      <c r="C76" s="13" t="s">
        <v>79</v>
      </c>
      <c r="D76" s="62" t="str">
        <f t="array" ref="D76:D90">IFERROR(INDEX($B$5:$B$33,SMALL(IF($C$76=$X$5:$X$33,ROW($B$5:$B$33)-4,""),ROW()-75)),"")</f>
        <v>Аверина Катя</v>
      </c>
      <c r="E76" s="64"/>
      <c r="F76" s="64"/>
      <c r="G76" s="64"/>
      <c r="H76" s="66"/>
      <c r="I76" s="64" t="str">
        <f t="array" ref="I76">IFERROR(INDEX($B$4:$W$4,1,MATCH($C$77,INDEX($B$5:$B$33,MATCH(D76,$B$5:$B$33,0)):INDEX($W$5:$W$33,MATCH(D76,$B$5:$B$33,0)),0)),IFERROR(INDEX($B$4:$W$4,1,MATCH($C$78,INDEX($B$5:$B$33,MATCH(D76,$B$5:$B$33,0)):INDEX($W$5:$W$33,MATCH(D76,$B$5:$B$33,0)),0)),""))</f>
        <v>математика</v>
      </c>
      <c r="J76" s="64"/>
      <c r="K76" s="64"/>
      <c r="L76" s="26"/>
      <c r="M76" s="79" t="s">
        <v>80</v>
      </c>
      <c r="N76" s="62" t="str">
        <f t="array" ref="N76:N90">IFERROR(INDEX($B$5:$B$33,SMALL(IF($M$76=$X$5:$X$33,ROW($B$5:$B$33)-4,""),ROW()-75)),"")</f>
        <v xml:space="preserve">Горев Егор </v>
      </c>
      <c r="O76" s="64"/>
      <c r="P76" s="64"/>
      <c r="Q76" s="26"/>
      <c r="R76" s="62">
        <f>IFERROR(COUNTIF(INDEX($B$5:$B$33,MATCH(N76,$B$5:$B$33,0)):INDEX($W$5:$W$33,MATCH(N76,$B$5:$B$33,0)),$M$78)+COUNTIF(INDEX($B$5:$B$33,MATCH(N76,$B$5:$B$33,0)):INDEX($W$5:$W$33,MATCH(N76,$B$5:$B$33,0)),$M$77),"")</f>
        <v>5</v>
      </c>
      <c r="S76" s="64" t="s">
        <v>116</v>
      </c>
      <c r="T76" s="64"/>
      <c r="U76" s="64"/>
      <c r="V76" s="64"/>
      <c r="W76" s="65"/>
      <c r="X76" s="31"/>
      <c r="Y76" s="31"/>
      <c r="Z76" s="31"/>
      <c r="AA76" s="31"/>
      <c r="AB76" s="31"/>
      <c r="AC76" s="31"/>
      <c r="AD76" s="31"/>
      <c r="AE76" s="31"/>
      <c r="AF76" s="31"/>
      <c r="AG76" s="31"/>
    </row>
    <row r="77" spans="1:33" x14ac:dyDescent="0.25">
      <c r="A77" s="2"/>
      <c r="B77" s="29" t="str">
        <v/>
      </c>
      <c r="C77" s="13" t="s">
        <v>41</v>
      </c>
      <c r="D77" s="63" t="str">
        <v/>
      </c>
      <c r="E77" s="41"/>
      <c r="F77" s="41"/>
      <c r="G77" s="41"/>
      <c r="H77" s="70"/>
      <c r="I77" s="64" t="str">
        <f t="array" ref="I77">IFERROR(INDEX($B$4:$W$4,1,MATCH($C$77,INDEX($B$5:$B$33,MATCH(D77,$B$5:$B$33,0)):INDEX($W$5:$W$33,MATCH(D77,$B$5:$B$33,0)),0)),IFERROR(INDEX($B$4:$W$4,1,MATCH($C$78,INDEX($B$5:$B$33,MATCH(D77,$B$5:$B$33,0)):INDEX($W$5:$W$33,MATCH(D77,$B$5:$B$33,0)),0)),""))</f>
        <v/>
      </c>
      <c r="J77" s="41"/>
      <c r="K77" s="41"/>
      <c r="L77" s="71"/>
      <c r="M77" s="13" t="s">
        <v>41</v>
      </c>
      <c r="N77" s="63" t="str">
        <v xml:space="preserve">Яцук Алексей </v>
      </c>
      <c r="O77" s="41"/>
      <c r="P77" s="41"/>
      <c r="Q77" s="71"/>
      <c r="R77" s="62">
        <f>IFERROR(COUNTIF(INDEX($B$5:$B$33,MATCH(N77,$B$5:$B$33,0)):INDEX($W$5:$W$33,MATCH(N77,$B$5:$B$33,0)),$M$78)+COUNTIF(INDEX($B$5:$B$33,MATCH(N77,$B$5:$B$33,0)):INDEX($W$5:$W$33,MATCH(N77,$B$5:$B$33,0)),$M$77),"")</f>
        <v>4</v>
      </c>
      <c r="S77" s="41" t="s">
        <v>117</v>
      </c>
      <c r="T77" s="41"/>
      <c r="U77" s="41"/>
      <c r="V77" s="41"/>
      <c r="W77" s="71"/>
      <c r="X77" s="31"/>
      <c r="Y77" s="31"/>
      <c r="Z77" s="31"/>
      <c r="AA77" s="31"/>
      <c r="AB77" s="31"/>
      <c r="AC77" s="31"/>
      <c r="AD77" s="31"/>
      <c r="AE77" s="31"/>
      <c r="AF77" s="31"/>
      <c r="AG77" s="31"/>
    </row>
    <row r="78" spans="1:33" x14ac:dyDescent="0.25">
      <c r="A78" s="2"/>
      <c r="B78" s="29" t="str">
        <v/>
      </c>
      <c r="C78" s="13">
        <v>2</v>
      </c>
      <c r="D78" s="63" t="str">
        <v/>
      </c>
      <c r="E78" s="41"/>
      <c r="F78" s="41"/>
      <c r="G78" s="41"/>
      <c r="H78" s="70"/>
      <c r="I78" s="64" t="str">
        <f t="array" ref="I78">IFERROR(INDEX($B$4:$W$4,1,MATCH($C$77,INDEX($B$5:$B$33,MATCH(D78,$B$5:$B$33,0)):INDEX($W$5:$W$33,MATCH(D78,$B$5:$B$33,0)),0)),IFERROR(INDEX($B$4:$W$4,1,MATCH($C$78,INDEX($B$5:$B$33,MATCH(D78,$B$5:$B$33,0)):INDEX($W$5:$W$33,MATCH(D78,$B$5:$B$33,0)),0)),""))</f>
        <v/>
      </c>
      <c r="J78" s="41"/>
      <c r="K78" s="41"/>
      <c r="L78" s="71"/>
      <c r="M78" s="13">
        <v>2</v>
      </c>
      <c r="N78" s="63" t="str">
        <v/>
      </c>
      <c r="O78" s="41"/>
      <c r="P78" s="41"/>
      <c r="Q78" s="71"/>
      <c r="R78" s="62" t="str">
        <f>IFERROR(COUNTIF(INDEX($B$5:$B$33,MATCH(N78,$B$5:$B$33,0)):INDEX($W$5:$W$33,MATCH(N78,$B$5:$B$33,0)),$M$78)+COUNTIF(INDEX($B$5:$B$33,MATCH(N78,$B$5:$B$33,0)):INDEX($W$5:$W$33,MATCH(N78,$B$5:$B$33,0)),$M$77),"")</f>
        <v/>
      </c>
      <c r="S78" s="41"/>
      <c r="T78" s="41"/>
      <c r="U78" s="41"/>
      <c r="V78" s="41"/>
      <c r="W78" s="71"/>
      <c r="X78" s="31"/>
      <c r="Y78" s="31"/>
      <c r="Z78" s="31"/>
      <c r="AA78" s="31"/>
      <c r="AB78" s="31"/>
      <c r="AC78" s="31"/>
      <c r="AD78" s="31"/>
      <c r="AE78" s="31"/>
      <c r="AF78" s="31"/>
      <c r="AG78" s="31"/>
    </row>
    <row r="79" spans="1:33" x14ac:dyDescent="0.25">
      <c r="A79" s="2"/>
      <c r="B79" s="29" t="str">
        <v/>
      </c>
      <c r="D79" s="63" t="str">
        <v/>
      </c>
      <c r="E79" s="41"/>
      <c r="F79" s="41"/>
      <c r="G79" s="41"/>
      <c r="H79" s="70"/>
      <c r="I79" s="64" t="str">
        <f t="array" ref="I79">IFERROR(INDEX($B$4:$W$4,1,MATCH($C$77,INDEX($B$5:$B$33,MATCH(D79,$B$5:$B$33,0)):INDEX($W$5:$W$33,MATCH(D79,$B$5:$B$33,0)),0)),IFERROR(INDEX($B$4:$W$4,1,MATCH($C$78,INDEX($B$5:$B$33,MATCH(D79,$B$5:$B$33,0)):INDEX($W$5:$W$33,MATCH(D79,$B$5:$B$33,0)),0)),""))</f>
        <v/>
      </c>
      <c r="J79" s="41"/>
      <c r="K79" s="41"/>
      <c r="L79" s="71"/>
      <c r="M79" s="2"/>
      <c r="N79" s="63" t="str">
        <v/>
      </c>
      <c r="O79" s="41"/>
      <c r="P79" s="41"/>
      <c r="Q79" s="71"/>
      <c r="R79" s="62" t="str">
        <f>IFERROR(COUNTIF(INDEX($B$5:$B$33,MATCH(N79,$B$5:$B$33,0)):INDEX($W$5:$W$33,MATCH(N79,$B$5:$B$33,0)),$M$78)+COUNTIF(INDEX($B$5:$B$33,MATCH(N79,$B$5:$B$33,0)):INDEX($W$5:$W$33,MATCH(N79,$B$5:$B$33,0)),$M$77),"")</f>
        <v/>
      </c>
      <c r="S79" s="41"/>
      <c r="T79" s="41"/>
      <c r="U79" s="41"/>
      <c r="V79" s="41"/>
      <c r="W79" s="71"/>
      <c r="X79" s="31"/>
      <c r="Y79" s="31"/>
      <c r="Z79" s="31"/>
      <c r="AA79" s="31"/>
      <c r="AB79" s="31"/>
      <c r="AC79" s="31"/>
      <c r="AD79" s="31"/>
      <c r="AE79" s="31"/>
      <c r="AF79" s="31"/>
      <c r="AG79" s="31"/>
    </row>
    <row r="80" spans="1:33" x14ac:dyDescent="0.25">
      <c r="A80" s="2"/>
      <c r="B80" s="29" t="str">
        <v/>
      </c>
      <c r="C80" s="2"/>
      <c r="D80" s="62" t="str">
        <v/>
      </c>
      <c r="E80" s="64"/>
      <c r="F80" s="64"/>
      <c r="G80" s="64"/>
      <c r="H80" s="70"/>
      <c r="I80" s="64" t="str">
        <f t="array" ref="I80">IFERROR(INDEX($B$4:$W$4,1,MATCH($C$77,INDEX($B$5:$B$33,MATCH(D80,$B$5:$B$33,0)):INDEX($W$5:$W$33,MATCH(D80,$B$5:$B$33,0)),0)),IFERROR(INDEX($B$4:$W$4,1,MATCH($C$78,INDEX($B$5:$B$33,MATCH(D80,$B$5:$B$33,0)):INDEX($W$5:$W$33,MATCH(D80,$B$5:$B$33,0)),0)),""))</f>
        <v/>
      </c>
      <c r="J80" s="64"/>
      <c r="K80" s="64"/>
      <c r="L80" s="26"/>
      <c r="M80" s="2"/>
      <c r="N80" s="63" t="str">
        <v/>
      </c>
      <c r="O80" s="41"/>
      <c r="P80" s="41"/>
      <c r="Q80" s="71"/>
      <c r="R80" s="62" t="str">
        <f>IFERROR(COUNTIF(INDEX($B$5:$B$33,MATCH(N80,$B$5:$B$33,0)):INDEX($W$5:$W$33,MATCH(N80,$B$5:$B$33,0)),$M$78)+COUNTIF(INDEX($B$5:$B$33,MATCH(N80,$B$5:$B$33,0)):INDEX($W$5:$W$33,MATCH(N80,$B$5:$B$33,0)),$M$77),"")</f>
        <v/>
      </c>
      <c r="S80" s="41"/>
      <c r="T80" s="41"/>
      <c r="U80" s="41"/>
      <c r="V80" s="41"/>
      <c r="W80" s="71"/>
      <c r="X80" s="31"/>
      <c r="Y80" s="31"/>
      <c r="Z80" s="31"/>
      <c r="AA80" s="31"/>
      <c r="AB80" s="31"/>
      <c r="AC80" s="31"/>
      <c r="AD80" s="31"/>
      <c r="AE80" s="31"/>
      <c r="AF80" s="31"/>
      <c r="AG80" s="31"/>
    </row>
    <row r="81" spans="1:33" x14ac:dyDescent="0.25">
      <c r="A81" s="2"/>
      <c r="B81" s="29" t="str">
        <v/>
      </c>
      <c r="C81" s="2"/>
      <c r="D81" s="63" t="str">
        <v/>
      </c>
      <c r="E81" s="41"/>
      <c r="F81" s="41"/>
      <c r="G81" s="41"/>
      <c r="H81" s="70"/>
      <c r="I81" s="64" t="str">
        <f t="array" ref="I81">IFERROR(INDEX($B$4:$W$4,1,MATCH($C$77,INDEX($B$5:$B$33,MATCH(D81,$B$5:$B$33,0)):INDEX($W$5:$W$33,MATCH(D81,$B$5:$B$33,0)),0)),IFERROR(INDEX($B$4:$W$4,1,MATCH($C$78,INDEX($B$5:$B$33,MATCH(D81,$B$5:$B$33,0)):INDEX($W$5:$W$33,MATCH(D81,$B$5:$B$33,0)),0)),""))</f>
        <v/>
      </c>
      <c r="J81" s="41"/>
      <c r="K81" s="41"/>
      <c r="L81" s="71"/>
      <c r="M81" s="2"/>
      <c r="N81" s="63" t="str">
        <v/>
      </c>
      <c r="O81" s="41"/>
      <c r="P81" s="41"/>
      <c r="Q81" s="71"/>
      <c r="R81" s="62" t="str">
        <f>IFERROR(COUNTIF(INDEX($B$5:$B$33,MATCH(N81,$B$5:$B$33,0)):INDEX($W$5:$W$33,MATCH(N81,$B$5:$B$33,0)),$M$78)+COUNTIF(INDEX($B$5:$B$33,MATCH(N81,$B$5:$B$33,0)):INDEX($W$5:$W$33,MATCH(N81,$B$5:$B$33,0)),$M$77),"")</f>
        <v/>
      </c>
      <c r="S81" s="41"/>
      <c r="T81" s="41"/>
      <c r="U81" s="41"/>
      <c r="V81" s="41"/>
      <c r="W81" s="71"/>
      <c r="X81" s="31"/>
      <c r="Y81" s="31"/>
      <c r="Z81" s="31"/>
      <c r="AA81" s="31"/>
      <c r="AB81" s="31"/>
      <c r="AC81" s="31"/>
      <c r="AD81" s="31"/>
      <c r="AE81" s="31"/>
      <c r="AF81" s="31"/>
      <c r="AG81" s="31"/>
    </row>
    <row r="82" spans="1:33" x14ac:dyDescent="0.25">
      <c r="A82" s="2"/>
      <c r="B82" s="29" t="str">
        <v/>
      </c>
      <c r="C82" s="2"/>
      <c r="D82" s="63" t="str">
        <v/>
      </c>
      <c r="E82" s="41"/>
      <c r="F82" s="41"/>
      <c r="G82" s="41"/>
      <c r="H82" s="70"/>
      <c r="I82" s="64" t="str">
        <f t="array" ref="I82">IFERROR(INDEX($B$4:$W$4,1,MATCH($C$77,INDEX($B$5:$B$33,MATCH(D82,$B$5:$B$33,0)):INDEX($W$5:$W$33,MATCH(D82,$B$5:$B$33,0)),0)),IFERROR(INDEX($B$4:$W$4,1,MATCH($C$78,INDEX($B$5:$B$33,MATCH(D82,$B$5:$B$33,0)):INDEX($W$5:$W$33,MATCH(D82,$B$5:$B$33,0)),0)),""))</f>
        <v/>
      </c>
      <c r="J82" s="41"/>
      <c r="K82" s="41"/>
      <c r="L82" s="71"/>
      <c r="M82" s="2"/>
      <c r="N82" s="63" t="str">
        <v/>
      </c>
      <c r="O82" s="41"/>
      <c r="P82" s="41"/>
      <c r="Q82" s="71"/>
      <c r="R82" s="62" t="str">
        <f>IFERROR(COUNTIF(INDEX($B$5:$B$33,MATCH(N82,$B$5:$B$33,0)):INDEX($W$5:$W$33,MATCH(N82,$B$5:$B$33,0)),$M$78)+COUNTIF(INDEX($B$5:$B$33,MATCH(N82,$B$5:$B$33,0)):INDEX($W$5:$W$33,MATCH(N82,$B$5:$B$33,0)),$M$77),"")</f>
        <v/>
      </c>
      <c r="S82" s="41"/>
      <c r="T82" s="41"/>
      <c r="U82" s="41"/>
      <c r="V82" s="41"/>
      <c r="W82" s="71"/>
      <c r="X82" s="81"/>
      <c r="Y82" s="81"/>
      <c r="Z82" s="81"/>
      <c r="AA82" s="81"/>
      <c r="AB82" s="81"/>
      <c r="AC82" s="81"/>
      <c r="AD82" s="81"/>
      <c r="AE82" s="81"/>
      <c r="AF82" s="81"/>
      <c r="AG82" s="81"/>
    </row>
    <row r="83" spans="1:33" x14ac:dyDescent="0.25">
      <c r="A83" s="2"/>
      <c r="B83" s="29" t="str">
        <v/>
      </c>
      <c r="D83" s="63" t="str">
        <v/>
      </c>
      <c r="E83" s="41"/>
      <c r="F83" s="41"/>
      <c r="G83" s="41"/>
      <c r="H83" s="70"/>
      <c r="I83" s="64" t="str">
        <f t="array" ref="I83">IFERROR(INDEX($B$4:$W$4,1,MATCH($C$77,INDEX($B$5:$B$33,MATCH(D83,$B$5:$B$33,0)):INDEX($W$5:$W$33,MATCH(D83,$B$5:$B$33,0)),0)),IFERROR(INDEX($B$4:$W$4,1,MATCH($C$78,INDEX($B$5:$B$33,MATCH(D83,$B$5:$B$33,0)):INDEX($W$5:$W$33,MATCH(D83,$B$5:$B$33,0)),0)),""))</f>
        <v/>
      </c>
      <c r="J83" s="41"/>
      <c r="K83" s="41"/>
      <c r="L83" s="71"/>
      <c r="M83" s="2"/>
      <c r="N83" s="80" t="str">
        <v/>
      </c>
      <c r="O83" s="82"/>
      <c r="P83" s="82"/>
      <c r="Q83" s="83"/>
      <c r="R83" s="62" t="str">
        <f>IFERROR(COUNTIF(INDEX($B$5:$B$33,MATCH(N83,$B$5:$B$33,0)):INDEX($W$5:$W$33,MATCH(N83,$B$5:$B$33,0)),$M$78)+COUNTIF(INDEX($B$5:$B$33,MATCH(N83,$B$5:$B$33,0)):INDEX($W$5:$W$33,MATCH(N83,$B$5:$B$33,0)),$M$77),"")</f>
        <v/>
      </c>
      <c r="S83" s="82"/>
      <c r="T83" s="82"/>
      <c r="U83" s="82"/>
      <c r="V83" s="82"/>
      <c r="W83" s="83"/>
      <c r="X83" s="2"/>
      <c r="Y83" s="2"/>
      <c r="Z83" s="2"/>
      <c r="AA83" s="2"/>
    </row>
    <row r="84" spans="1:33" x14ac:dyDescent="0.25">
      <c r="A84" s="2"/>
      <c r="B84" s="29" t="str">
        <v/>
      </c>
      <c r="D84" s="63" t="str">
        <v/>
      </c>
      <c r="E84" s="41"/>
      <c r="F84" s="41"/>
      <c r="G84" s="41"/>
      <c r="H84" s="70"/>
      <c r="I84" s="64" t="str">
        <f t="array" ref="I84">IFERROR(INDEX($B$4:$W$4,1,MATCH($C$77,INDEX($B$5:$B$33,MATCH(D84,$B$5:$B$33,0)):INDEX($W$5:$W$33,MATCH(D84,$B$5:$B$33,0)),0)),IFERROR(INDEX($B$4:$W$4,1,MATCH($C$78,INDEX($B$5:$B$33,MATCH(D84,$B$5:$B$33,0)):INDEX($W$5:$W$33,MATCH(D84,$B$5:$B$33,0)),0)),""))</f>
        <v/>
      </c>
      <c r="J84" s="41"/>
      <c r="K84" s="41"/>
      <c r="L84" s="71"/>
      <c r="M84" s="2"/>
      <c r="N84" s="80" t="str">
        <v/>
      </c>
      <c r="O84" s="82"/>
      <c r="P84" s="82"/>
      <c r="Q84" s="82"/>
      <c r="R84" s="62" t="str">
        <f>IFERROR(COUNTIF(INDEX($B$5:$B$33,MATCH(N84,$B$5:$B$33,0)):INDEX($W$5:$W$33,MATCH(N84,$B$5:$B$33,0)),$M$78)+COUNTIF(INDEX($B$5:$B$33,MATCH(N84,$B$5:$B$33,0)):INDEX($W$5:$W$33,MATCH(N84,$B$5:$B$33,0)),$M$77),"")</f>
        <v/>
      </c>
      <c r="S84" s="82"/>
      <c r="T84" s="82"/>
      <c r="U84" s="82"/>
      <c r="V84" s="82"/>
      <c r="W84" s="83"/>
      <c r="X84" s="2"/>
      <c r="Y84" s="2"/>
      <c r="Z84" s="2"/>
      <c r="AA84" s="2"/>
    </row>
    <row r="85" spans="1:33" x14ac:dyDescent="0.25">
      <c r="A85" s="2"/>
      <c r="B85" s="29" t="str">
        <v/>
      </c>
      <c r="D85" s="63" t="str">
        <v/>
      </c>
      <c r="E85" s="41"/>
      <c r="F85" s="41"/>
      <c r="G85" s="41"/>
      <c r="H85" s="70"/>
      <c r="I85" s="64" t="str">
        <f t="array" ref="I85">IFERROR(INDEX($B$4:$W$4,1,MATCH($C$77,INDEX($B$5:$B$33,MATCH(D85,$B$5:$B$33,0)):INDEX($W$5:$W$33,MATCH(D85,$B$5:$B$33,0)),0)),IFERROR(INDEX($B$4:$W$4,1,MATCH($C$78,INDEX($B$5:$B$33,MATCH(D85,$B$5:$B$33,0)):INDEX($W$5:$W$33,MATCH(D85,$B$5:$B$33,0)),0)),""))</f>
        <v/>
      </c>
      <c r="J85" s="41"/>
      <c r="K85" s="41"/>
      <c r="L85" s="71"/>
      <c r="M85" s="2"/>
      <c r="N85" s="63" t="str">
        <v/>
      </c>
      <c r="O85" s="72"/>
      <c r="P85" s="72"/>
      <c r="Q85" s="72"/>
      <c r="R85" s="62" t="str">
        <f>IFERROR(COUNTIF(INDEX($B$5:$B$33,MATCH(N85,$B$5:$B$33,0)):INDEX($W$5:$W$33,MATCH(N85,$B$5:$B$33,0)),$M$78)+COUNTIF(INDEX($B$5:$B$33,MATCH(N85,$B$5:$B$33,0)):INDEX($W$5:$W$33,MATCH(N85,$B$5:$B$33,0)),$M$77),"")</f>
        <v/>
      </c>
      <c r="S85" s="72"/>
      <c r="T85" s="72"/>
      <c r="U85" s="72"/>
      <c r="V85" s="72"/>
      <c r="W85" s="70"/>
      <c r="X85" s="2"/>
      <c r="Y85" s="2"/>
      <c r="Z85" s="2"/>
      <c r="AA85" s="2"/>
    </row>
    <row r="86" spans="1:33" x14ac:dyDescent="0.25">
      <c r="A86" s="2"/>
      <c r="B86" s="29" t="str">
        <v/>
      </c>
      <c r="D86" s="63" t="str">
        <v/>
      </c>
      <c r="E86" s="41"/>
      <c r="F86" s="41"/>
      <c r="G86" s="41"/>
      <c r="H86" s="70"/>
      <c r="I86" s="64" t="str">
        <f t="array" ref="I86">IFERROR(INDEX($B$4:$W$4,1,MATCH($C$77,INDEX($B$5:$B$33,MATCH(D86,$B$5:$B$33,0)):INDEX($W$5:$W$33,MATCH(D86,$B$5:$B$33,0)),0)),IFERROR(INDEX($B$4:$W$4,1,MATCH($C$78,INDEX($B$5:$B$33,MATCH(D86,$B$5:$B$33,0)):INDEX($W$5:$W$33,MATCH(D86,$B$5:$B$33,0)),0)),""))</f>
        <v/>
      </c>
      <c r="J86" s="41"/>
      <c r="K86" s="41"/>
      <c r="L86" s="71"/>
      <c r="N86" s="63" t="str">
        <v/>
      </c>
      <c r="O86" s="72"/>
      <c r="P86" s="72"/>
      <c r="Q86" s="72"/>
      <c r="R86" s="62" t="str">
        <f>IFERROR(COUNTIF(INDEX($B$5:$B$33,MATCH(N86,$B$5:$B$33,0)):INDEX($W$5:$W$33,MATCH(N86,$B$5:$B$33,0)),$M$78)+COUNTIF(INDEX($B$5:$B$33,MATCH(N86,$B$5:$B$33,0)):INDEX($W$5:$W$33,MATCH(N86,$B$5:$B$33,0)),$M$77),"")</f>
        <v/>
      </c>
      <c r="S86" s="72"/>
      <c r="T86" s="72"/>
      <c r="U86" s="72"/>
      <c r="V86" s="72"/>
      <c r="W86" s="70"/>
      <c r="X86" s="2"/>
      <c r="Y86" s="2"/>
      <c r="Z86" s="2"/>
      <c r="AA86" s="2"/>
    </row>
    <row r="87" spans="1:33" x14ac:dyDescent="0.25">
      <c r="A87" s="2"/>
      <c r="B87" s="29" t="str">
        <v/>
      </c>
      <c r="D87" s="63" t="str">
        <v/>
      </c>
      <c r="E87" s="41"/>
      <c r="F87" s="41"/>
      <c r="G87" s="41"/>
      <c r="H87" s="70"/>
      <c r="I87" s="64" t="str">
        <f t="array" ref="I87">IFERROR(INDEX($B$4:$W$4,1,MATCH($C$77,INDEX($B$5:$B$33,MATCH(D87,$B$5:$B$33,0)):INDEX($W$5:$W$33,MATCH(D87,$B$5:$B$33,0)),0)),IFERROR(INDEX($B$4:$W$4,1,MATCH($C$78,INDEX($B$5:$B$33,MATCH(D87,$B$5:$B$33,0)):INDEX($W$5:$W$33,MATCH(D87,$B$5:$B$33,0)),0)),""))</f>
        <v/>
      </c>
      <c r="J87" s="41"/>
      <c r="K87" s="41"/>
      <c r="L87" s="71"/>
      <c r="M87" s="2"/>
      <c r="N87" s="63" t="str">
        <v/>
      </c>
      <c r="O87" s="72"/>
      <c r="P87" s="72"/>
      <c r="Q87" s="72"/>
      <c r="R87" s="62" t="str">
        <f>IFERROR(COUNTIF(INDEX($B$5:$B$33,MATCH(N87,$B$5:$B$33,0)):INDEX($W$5:$W$33,MATCH(N87,$B$5:$B$33,0)),$M$78)+COUNTIF(INDEX($B$5:$B$33,MATCH(N87,$B$5:$B$33,0)):INDEX($W$5:$W$33,MATCH(N87,$B$5:$B$33,0)),$M$77),"")</f>
        <v/>
      </c>
      <c r="S87" s="72"/>
      <c r="T87" s="72"/>
      <c r="U87" s="72"/>
      <c r="V87" s="72"/>
      <c r="W87" s="70"/>
      <c r="X87" s="2"/>
      <c r="Y87" s="2"/>
      <c r="Z87" s="2"/>
      <c r="AA87" s="2"/>
    </row>
    <row r="88" spans="1:33" x14ac:dyDescent="0.25">
      <c r="A88" s="2"/>
      <c r="B88" s="29" t="str">
        <v/>
      </c>
      <c r="D88" s="63" t="str">
        <v/>
      </c>
      <c r="E88" s="41"/>
      <c r="F88" s="41"/>
      <c r="G88" s="41"/>
      <c r="H88" s="70"/>
      <c r="I88" s="64" t="str">
        <f t="array" ref="I88">IFERROR(INDEX($B$4:$W$4,1,MATCH($C$77,INDEX($B$5:$B$33,MATCH(D88,$B$5:$B$33,0)):INDEX($W$5:$W$33,MATCH(D88,$B$5:$B$33,0)),0)),IFERROR(INDEX($B$4:$W$4,1,MATCH($C$78,INDEX($B$5:$B$33,MATCH(D88,$B$5:$B$33,0)):INDEX($W$5:$W$33,MATCH(D88,$B$5:$B$33,0)),0)),""))</f>
        <v/>
      </c>
      <c r="J88" s="41"/>
      <c r="K88" s="41"/>
      <c r="L88" s="71"/>
      <c r="M88" s="2"/>
      <c r="N88" s="63" t="str">
        <v/>
      </c>
      <c r="O88" s="72"/>
      <c r="P88" s="72"/>
      <c r="Q88" s="72"/>
      <c r="R88" s="62" t="str">
        <f>IFERROR(COUNTIF(INDEX($B$5:$B$33,MATCH(N88,$B$5:$B$33,0)):INDEX($W$5:$W$33,MATCH(N88,$B$5:$B$33,0)),$M$78)+COUNTIF(INDEX($B$5:$B$33,MATCH(N88,$B$5:$B$33,0)):INDEX($W$5:$W$33,MATCH(N88,$B$5:$B$33,0)),$M$77),"")</f>
        <v/>
      </c>
      <c r="S88" s="72"/>
      <c r="T88" s="72"/>
      <c r="U88" s="72"/>
      <c r="V88" s="72"/>
      <c r="W88" s="70"/>
      <c r="X88" s="2"/>
      <c r="Y88" s="2"/>
      <c r="Z88" s="2"/>
      <c r="AA88" s="2"/>
    </row>
    <row r="89" spans="1:33" x14ac:dyDescent="0.25">
      <c r="A89" s="2"/>
      <c r="B89" s="29" t="str">
        <v/>
      </c>
      <c r="D89" s="63" t="str">
        <v/>
      </c>
      <c r="E89" s="41"/>
      <c r="F89" s="41"/>
      <c r="G89" s="41"/>
      <c r="H89" s="70"/>
      <c r="I89" s="64" t="str">
        <f t="array" ref="I89">IFERROR(INDEX($B$4:$W$4,1,MATCH($C$77,INDEX($B$5:$B$33,MATCH(D89,$B$5:$B$33,0)):INDEX($W$5:$W$33,MATCH(D89,$B$5:$B$33,0)),0)),IFERROR(INDEX($B$4:$W$4,1,MATCH($C$78,INDEX($B$5:$B$33,MATCH(D89,$B$5:$B$33,0)):INDEX($W$5:$W$33,MATCH(D89,$B$5:$B$33,0)),0)),""))</f>
        <v/>
      </c>
      <c r="J89" s="41"/>
      <c r="K89" s="41"/>
      <c r="L89" s="71"/>
      <c r="N89" s="63" t="str">
        <v/>
      </c>
      <c r="O89" s="72"/>
      <c r="P89" s="72"/>
      <c r="Q89" s="72"/>
      <c r="R89" s="62" t="str">
        <f>IFERROR(COUNTIF(INDEX($B$5:$B$33,MATCH(N89,$B$5:$B$33,0)):INDEX($W$5:$W$33,MATCH(N89,$B$5:$B$33,0)),$M$78)+COUNTIF(INDEX($B$5:$B$33,MATCH(N89,$B$5:$B$33,0)):INDEX($W$5:$W$33,MATCH(N89,$B$5:$B$33,0)),$M$77),"")</f>
        <v/>
      </c>
      <c r="S89" s="72"/>
      <c r="T89" s="72"/>
      <c r="U89" s="72"/>
      <c r="V89" s="72"/>
      <c r="W89" s="70"/>
      <c r="X89" s="2"/>
      <c r="Y89" s="2"/>
      <c r="Z89" s="2"/>
      <c r="AA89" s="2"/>
    </row>
    <row r="90" spans="1:33" x14ac:dyDescent="0.25">
      <c r="A90" s="2"/>
      <c r="B90" s="29" t="str">
        <v/>
      </c>
      <c r="D90" s="63" t="str">
        <v/>
      </c>
      <c r="E90" s="41"/>
      <c r="F90" s="41"/>
      <c r="G90" s="41"/>
      <c r="H90" s="70"/>
      <c r="I90" s="64" t="str">
        <f t="array" ref="I90">IFERROR(INDEX($B$4:$W$4,1,MATCH($C$77,INDEX($B$5:$B$33,MATCH(D90,$B$5:$B$33,0)):INDEX($W$5:$W$33,MATCH(D90,$B$5:$B$33,0)),0)),IFERROR(INDEX($B$4:$W$4,1,MATCH($C$78,INDEX($B$5:$B$33,MATCH(D90,$B$5:$B$33,0)):INDEX($W$5:$W$33,MATCH(D90,$B$5:$B$33,0)),0)),""))</f>
        <v/>
      </c>
      <c r="J90" s="41"/>
      <c r="K90" s="41"/>
      <c r="L90" s="71"/>
      <c r="N90" s="63" t="str">
        <v/>
      </c>
      <c r="O90" s="72"/>
      <c r="P90" s="72"/>
      <c r="Q90" s="72"/>
      <c r="R90" s="62" t="str">
        <f>IFERROR(COUNTIF(INDEX($B$5:$B$33,MATCH(N90,$B$5:$B$33,0)):INDEX($W$5:$W$33,MATCH(N90,$B$5:$B$33,0)),$M$78)+COUNTIF(INDEX($B$5:$B$33,MATCH(N90,$B$5:$B$33,0)):INDEX($W$5:$W$33,MATCH(N90,$B$5:$B$33,0)),$M$77),"")</f>
        <v/>
      </c>
      <c r="S90" s="72"/>
      <c r="T90" s="72"/>
      <c r="U90" s="72"/>
      <c r="V90" s="72"/>
      <c r="W90" s="70"/>
      <c r="X90" s="2"/>
      <c r="Y90" s="2"/>
      <c r="Z90" s="2"/>
      <c r="AA90" s="2"/>
    </row>
    <row r="91" spans="1:33" x14ac:dyDescent="0.25">
      <c r="B91" s="84" t="s">
        <v>81</v>
      </c>
      <c r="C91" s="85"/>
      <c r="D91" s="85"/>
      <c r="E91" s="39"/>
      <c r="F91" s="39"/>
      <c r="G91" s="39"/>
      <c r="H91" s="39"/>
      <c r="I91" s="39"/>
      <c r="J91" s="39"/>
      <c r="K91" s="39"/>
      <c r="L91" s="39"/>
      <c r="M91" s="85"/>
      <c r="N91" s="2" t="s">
        <v>82</v>
      </c>
      <c r="O91" s="86"/>
      <c r="P91" s="39"/>
      <c r="Q91" s="39" t="s">
        <v>83</v>
      </c>
      <c r="R91" s="39"/>
      <c r="S91" s="39"/>
      <c r="T91" s="39"/>
      <c r="U91" s="87" t="s">
        <v>84</v>
      </c>
      <c r="V91" s="88" t="s">
        <v>85</v>
      </c>
      <c r="W91" s="2"/>
    </row>
  </sheetData>
  <mergeCells count="13">
    <mergeCell ref="B54:C54"/>
    <mergeCell ref="Y4:AA4"/>
    <mergeCell ref="Y7:AA8"/>
    <mergeCell ref="A34:A38"/>
    <mergeCell ref="F41:T41"/>
    <mergeCell ref="A49:B49"/>
    <mergeCell ref="A52:B52"/>
    <mergeCell ref="C1:S1"/>
    <mergeCell ref="C2:J2"/>
    <mergeCell ref="K2:L2"/>
    <mergeCell ref="M2:W2"/>
    <mergeCell ref="H3:I3"/>
    <mergeCell ref="J3:W3"/>
  </mergeCells>
  <dataValidations count="2">
    <dataValidation type="list" allowBlank="1" showInputMessage="1" showErrorMessage="1" sqref="C5:T33">
      <formula1>"2, 3, 4, 5, н\а"</formula1>
    </dataValidation>
    <dataValidation type="list" allowBlank="1" showInputMessage="1" showErrorMessage="1" sqref="U5:W33">
      <formula1>"а, н\а"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1"/>
  <sheetViews>
    <sheetView tabSelected="1" topLeftCell="A61" workbookViewId="0">
      <selection activeCell="N76" sqref="N76"/>
    </sheetView>
  </sheetViews>
  <sheetFormatPr defaultRowHeight="15" x14ac:dyDescent="0.25"/>
  <cols>
    <col min="1" max="1" width="3.28515625" customWidth="1"/>
    <col min="2" max="2" width="18.85546875" customWidth="1"/>
    <col min="3" max="3" width="3.7109375" customWidth="1"/>
    <col min="4" max="4" width="4" customWidth="1"/>
    <col min="5" max="18" width="3.7109375" customWidth="1"/>
    <col min="19" max="23" width="5.42578125" customWidth="1"/>
    <col min="24" max="24" width="3.85546875" customWidth="1"/>
  </cols>
  <sheetData>
    <row r="1" spans="1:27" ht="19.5" customHeight="1" x14ac:dyDescent="0.35">
      <c r="A1" s="1"/>
      <c r="B1" s="1" t="s">
        <v>0</v>
      </c>
      <c r="C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1"/>
      <c r="U1" s="1"/>
      <c r="V1" s="1"/>
      <c r="W1" s="1"/>
      <c r="X1" s="2"/>
      <c r="Y1" s="3" t="s">
        <v>2</v>
      </c>
      <c r="Z1" s="2"/>
      <c r="AA1" s="2"/>
    </row>
    <row r="2" spans="1:27" ht="15" customHeight="1" x14ac:dyDescent="0.25">
      <c r="A2" s="1"/>
      <c r="B2" s="1"/>
      <c r="C2" s="91" t="s">
        <v>3</v>
      </c>
      <c r="D2" s="91"/>
      <c r="E2" s="91"/>
      <c r="F2" s="91"/>
      <c r="G2" s="91"/>
      <c r="H2" s="91"/>
      <c r="I2" s="91"/>
      <c r="J2" s="91"/>
      <c r="K2" s="92" t="s">
        <v>4</v>
      </c>
      <c r="L2" s="92"/>
      <c r="M2" s="93" t="s">
        <v>86</v>
      </c>
      <c r="N2" s="93"/>
      <c r="O2" s="93"/>
      <c r="P2" s="93"/>
      <c r="Q2" s="93"/>
      <c r="R2" s="93"/>
      <c r="S2" s="93"/>
      <c r="T2" s="93"/>
      <c r="U2" s="93"/>
      <c r="V2" s="93"/>
      <c r="W2" s="93"/>
      <c r="X2" s="2"/>
      <c r="Y2" s="2" t="s">
        <v>5</v>
      </c>
      <c r="Z2" s="2"/>
      <c r="AA2" s="2"/>
    </row>
    <row r="3" spans="1:27" ht="15" customHeight="1" thickBot="1" x14ac:dyDescent="0.3">
      <c r="A3" s="4"/>
      <c r="B3" s="2"/>
      <c r="C3" s="2"/>
      <c r="D3" s="2"/>
      <c r="E3" s="2"/>
      <c r="F3" s="2"/>
      <c r="G3" s="2" t="s">
        <v>6</v>
      </c>
      <c r="H3" s="94">
        <v>1</v>
      </c>
      <c r="I3" s="94"/>
      <c r="J3" s="95" t="s">
        <v>7</v>
      </c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2"/>
      <c r="Y3" s="2" t="s">
        <v>8</v>
      </c>
      <c r="Z3" s="2"/>
      <c r="AA3" s="2"/>
    </row>
    <row r="4" spans="1:27" ht="91.9" customHeight="1" thickBot="1" x14ac:dyDescent="0.3">
      <c r="A4" s="5" t="s">
        <v>9</v>
      </c>
      <c r="B4" s="6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5" t="s">
        <v>16</v>
      </c>
      <c r="I4" s="5" t="s">
        <v>17</v>
      </c>
      <c r="J4" s="5" t="s">
        <v>18</v>
      </c>
      <c r="K4" s="5" t="s">
        <v>19</v>
      </c>
      <c r="L4" s="5" t="s">
        <v>20</v>
      </c>
      <c r="M4" s="5" t="s">
        <v>21</v>
      </c>
      <c r="N4" s="5" t="s">
        <v>22</v>
      </c>
      <c r="O4" s="5" t="s">
        <v>23</v>
      </c>
      <c r="P4" s="5" t="s">
        <v>24</v>
      </c>
      <c r="Q4" s="5" t="s">
        <v>25</v>
      </c>
      <c r="R4" s="5" t="s">
        <v>26</v>
      </c>
      <c r="S4" s="5" t="s">
        <v>27</v>
      </c>
      <c r="T4" s="5" t="s">
        <v>28</v>
      </c>
      <c r="U4" s="5" t="s">
        <v>29</v>
      </c>
      <c r="V4" s="5" t="s">
        <v>30</v>
      </c>
      <c r="W4" s="5" t="s">
        <v>31</v>
      </c>
      <c r="X4" s="2"/>
      <c r="Y4" s="98" t="s">
        <v>114</v>
      </c>
      <c r="Z4" s="98"/>
      <c r="AA4" s="98"/>
    </row>
    <row r="5" spans="1:27" ht="17.100000000000001" customHeight="1" x14ac:dyDescent="0.25">
      <c r="A5" s="7">
        <v>1</v>
      </c>
      <c r="B5" s="8" t="s">
        <v>87</v>
      </c>
      <c r="C5" s="9">
        <v>4</v>
      </c>
      <c r="D5" s="10">
        <v>5</v>
      </c>
      <c r="E5" s="10"/>
      <c r="F5" s="10">
        <v>2</v>
      </c>
      <c r="G5" s="10"/>
      <c r="H5" s="10"/>
      <c r="I5" s="10"/>
      <c r="J5" s="10"/>
      <c r="K5" s="10"/>
      <c r="L5" s="10">
        <v>4</v>
      </c>
      <c r="M5" s="10">
        <v>4</v>
      </c>
      <c r="N5" s="10"/>
      <c r="O5" s="10"/>
      <c r="P5" s="10">
        <v>5</v>
      </c>
      <c r="Q5" s="10">
        <v>3</v>
      </c>
      <c r="R5" s="10">
        <v>4</v>
      </c>
      <c r="S5" s="10">
        <v>5</v>
      </c>
      <c r="T5" s="10">
        <v>5</v>
      </c>
      <c r="U5" s="10" t="s">
        <v>32</v>
      </c>
      <c r="V5" s="11" t="s">
        <v>32</v>
      </c>
      <c r="W5" s="12" t="s">
        <v>32</v>
      </c>
      <c r="X5" s="89" t="str">
        <f t="shared" ref="X5:X33" si="0">IF(COUNTIF($C5:$W5,"н\а")+COUNTIF($C5:$W5,"2")&gt;1,"ну",IF(COUNTIF($C5:$W5,"н\а")+COUNTIF($C5:$W5,"2")=1,"ну1",IF(COUNTIF($C5:$W5,"3")&gt;1,"у",IF(COUNTIF($C5:$W5,"3")=1,"у1",IF(COUNTIF($C5:$W5,"4")&gt;1,"хор",IF(COUNTIF($C5:$W5,"4")=1,"хор1",IF(COUNTIF($C5:$W5,"5")&gt;=1,"отл","")))))))</f>
        <v>ну1</v>
      </c>
      <c r="Y5" s="2" t="s">
        <v>33</v>
      </c>
      <c r="Z5" s="2"/>
      <c r="AA5" s="2"/>
    </row>
    <row r="6" spans="1:27" ht="17.100000000000001" customHeight="1" x14ac:dyDescent="0.25">
      <c r="A6" s="14">
        <v>2</v>
      </c>
      <c r="B6" s="8" t="s">
        <v>88</v>
      </c>
      <c r="C6" s="15">
        <v>4</v>
      </c>
      <c r="D6" s="16">
        <v>4</v>
      </c>
      <c r="E6" s="16"/>
      <c r="F6" s="16">
        <v>4</v>
      </c>
      <c r="G6" s="16"/>
      <c r="H6" s="16"/>
      <c r="I6" s="16"/>
      <c r="J6" s="16"/>
      <c r="K6" s="16"/>
      <c r="L6" s="16">
        <v>4</v>
      </c>
      <c r="M6" s="16">
        <v>4</v>
      </c>
      <c r="N6" s="16"/>
      <c r="O6" s="16"/>
      <c r="P6" s="16">
        <v>4</v>
      </c>
      <c r="Q6" s="16">
        <v>5</v>
      </c>
      <c r="R6" s="16">
        <v>5</v>
      </c>
      <c r="S6" s="16">
        <v>5</v>
      </c>
      <c r="T6" s="16">
        <v>5</v>
      </c>
      <c r="U6" s="16" t="s">
        <v>32</v>
      </c>
      <c r="V6" s="17" t="s">
        <v>32</v>
      </c>
      <c r="W6" s="16" t="s">
        <v>32</v>
      </c>
      <c r="X6" s="89" t="str">
        <f t="shared" si="0"/>
        <v>хор</v>
      </c>
      <c r="Y6" s="18" t="s">
        <v>34</v>
      </c>
      <c r="Z6" s="2"/>
      <c r="AA6" s="2"/>
    </row>
    <row r="7" spans="1:27" ht="17.100000000000001" customHeight="1" x14ac:dyDescent="0.25">
      <c r="A7" s="14">
        <v>3</v>
      </c>
      <c r="B7" s="8" t="s">
        <v>89</v>
      </c>
      <c r="C7" s="15">
        <v>4</v>
      </c>
      <c r="D7" s="16">
        <v>4</v>
      </c>
      <c r="E7" s="16"/>
      <c r="F7" s="16">
        <v>4</v>
      </c>
      <c r="G7" s="16"/>
      <c r="H7" s="16"/>
      <c r="I7" s="16"/>
      <c r="J7" s="16"/>
      <c r="K7" s="16"/>
      <c r="L7" s="16">
        <v>4</v>
      </c>
      <c r="M7" s="16">
        <v>3</v>
      </c>
      <c r="N7" s="16"/>
      <c r="O7" s="16"/>
      <c r="P7" s="16">
        <v>4</v>
      </c>
      <c r="Q7" s="16">
        <v>4</v>
      </c>
      <c r="R7" s="16">
        <v>3</v>
      </c>
      <c r="S7" s="16">
        <v>5</v>
      </c>
      <c r="T7" s="16">
        <v>5</v>
      </c>
      <c r="U7" s="16" t="s">
        <v>32</v>
      </c>
      <c r="V7" s="17" t="s">
        <v>32</v>
      </c>
      <c r="W7" s="16" t="s">
        <v>32</v>
      </c>
      <c r="X7" s="89" t="str">
        <f t="shared" si="0"/>
        <v>у</v>
      </c>
      <c r="Y7" s="99" t="s">
        <v>35</v>
      </c>
      <c r="Z7" s="99"/>
      <c r="AA7" s="99"/>
    </row>
    <row r="8" spans="1:27" ht="17.100000000000001" customHeight="1" x14ac:dyDescent="0.25">
      <c r="A8" s="14">
        <v>4</v>
      </c>
      <c r="B8" s="8" t="s">
        <v>90</v>
      </c>
      <c r="C8" s="15">
        <v>4</v>
      </c>
      <c r="D8" s="16">
        <v>2</v>
      </c>
      <c r="E8" s="16"/>
      <c r="F8" s="16">
        <v>3</v>
      </c>
      <c r="G8" s="16"/>
      <c r="H8" s="16"/>
      <c r="I8" s="16"/>
      <c r="J8" s="16"/>
      <c r="K8" s="16"/>
      <c r="L8" s="16">
        <v>2</v>
      </c>
      <c r="M8" s="16" t="s">
        <v>41</v>
      </c>
      <c r="N8" s="16"/>
      <c r="O8" s="16"/>
      <c r="P8" s="16">
        <v>2</v>
      </c>
      <c r="Q8" s="16">
        <v>4</v>
      </c>
      <c r="R8" s="16">
        <v>4</v>
      </c>
      <c r="S8" s="16" t="s">
        <v>41</v>
      </c>
      <c r="T8" s="16">
        <v>5</v>
      </c>
      <c r="U8" s="16" t="s">
        <v>32</v>
      </c>
      <c r="V8" s="17" t="s">
        <v>32</v>
      </c>
      <c r="W8" s="16" t="s">
        <v>32</v>
      </c>
      <c r="X8" s="89" t="str">
        <f t="shared" si="0"/>
        <v>ну</v>
      </c>
      <c r="Y8" s="99"/>
      <c r="Z8" s="99"/>
      <c r="AA8" s="99"/>
    </row>
    <row r="9" spans="1:27" ht="17.100000000000001" customHeight="1" x14ac:dyDescent="0.25">
      <c r="A9" s="14">
        <v>5</v>
      </c>
      <c r="B9" s="8" t="s">
        <v>91</v>
      </c>
      <c r="C9" s="15">
        <v>4</v>
      </c>
      <c r="D9" s="16">
        <v>4</v>
      </c>
      <c r="E9" s="16"/>
      <c r="F9" s="16">
        <v>4</v>
      </c>
      <c r="G9" s="16"/>
      <c r="H9" s="16"/>
      <c r="I9" s="16"/>
      <c r="J9" s="16"/>
      <c r="K9" s="16"/>
      <c r="L9" s="16">
        <v>5</v>
      </c>
      <c r="M9" s="16">
        <v>4</v>
      </c>
      <c r="N9" s="16"/>
      <c r="O9" s="16"/>
      <c r="P9" s="16">
        <v>5</v>
      </c>
      <c r="Q9" s="16">
        <v>5</v>
      </c>
      <c r="R9" s="16">
        <v>5</v>
      </c>
      <c r="S9" s="16">
        <v>5</v>
      </c>
      <c r="T9" s="16">
        <v>5</v>
      </c>
      <c r="U9" s="16" t="s">
        <v>32</v>
      </c>
      <c r="V9" s="17" t="s">
        <v>32</v>
      </c>
      <c r="W9" s="16" t="s">
        <v>32</v>
      </c>
      <c r="X9" s="89" t="str">
        <f t="shared" si="0"/>
        <v>хор</v>
      </c>
      <c r="Y9" s="2"/>
      <c r="Z9" s="2"/>
      <c r="AA9" s="2"/>
    </row>
    <row r="10" spans="1:27" ht="17.100000000000001" customHeight="1" x14ac:dyDescent="0.25">
      <c r="A10" s="14">
        <v>6</v>
      </c>
      <c r="B10" s="8" t="s">
        <v>92</v>
      </c>
      <c r="C10" s="15">
        <v>4</v>
      </c>
      <c r="D10" s="16">
        <v>5</v>
      </c>
      <c r="E10" s="16"/>
      <c r="F10" s="16">
        <v>5</v>
      </c>
      <c r="G10" s="16"/>
      <c r="H10" s="16"/>
      <c r="I10" s="16"/>
      <c r="J10" s="16"/>
      <c r="K10" s="16"/>
      <c r="L10" s="16">
        <v>4</v>
      </c>
      <c r="M10" s="16">
        <v>4</v>
      </c>
      <c r="N10" s="16"/>
      <c r="O10" s="16"/>
      <c r="P10" s="16">
        <v>4</v>
      </c>
      <c r="Q10" s="16">
        <v>5</v>
      </c>
      <c r="R10" s="16">
        <v>4</v>
      </c>
      <c r="S10" s="16">
        <v>5</v>
      </c>
      <c r="T10" s="16">
        <v>5</v>
      </c>
      <c r="U10" s="16" t="s">
        <v>32</v>
      </c>
      <c r="V10" s="17" t="s">
        <v>32</v>
      </c>
      <c r="W10" s="16" t="s">
        <v>32</v>
      </c>
      <c r="X10" s="89" t="str">
        <f t="shared" si="0"/>
        <v>хор</v>
      </c>
      <c r="Y10" s="2" t="s">
        <v>36</v>
      </c>
      <c r="Z10" s="2"/>
      <c r="AA10" s="2"/>
    </row>
    <row r="11" spans="1:27" ht="17.100000000000001" customHeight="1" x14ac:dyDescent="0.25">
      <c r="A11" s="14">
        <v>7</v>
      </c>
      <c r="B11" s="8" t="s">
        <v>93</v>
      </c>
      <c r="C11" s="15">
        <v>5</v>
      </c>
      <c r="D11" s="16">
        <v>5</v>
      </c>
      <c r="E11" s="16"/>
      <c r="F11" s="16">
        <v>5</v>
      </c>
      <c r="G11" s="16"/>
      <c r="H11" s="16"/>
      <c r="I11" s="16"/>
      <c r="J11" s="16"/>
      <c r="K11" s="16"/>
      <c r="L11" s="16">
        <v>5</v>
      </c>
      <c r="M11" s="16">
        <v>4</v>
      </c>
      <c r="N11" s="16"/>
      <c r="O11" s="16"/>
      <c r="P11" s="16">
        <v>5</v>
      </c>
      <c r="Q11" s="16">
        <v>5</v>
      </c>
      <c r="R11" s="16">
        <v>5</v>
      </c>
      <c r="S11" s="16">
        <v>5</v>
      </c>
      <c r="T11" s="16">
        <v>5</v>
      </c>
      <c r="U11" s="16" t="s">
        <v>32</v>
      </c>
      <c r="V11" s="17" t="s">
        <v>32</v>
      </c>
      <c r="W11" s="16" t="s">
        <v>32</v>
      </c>
      <c r="X11" s="89" t="str">
        <f t="shared" si="0"/>
        <v>хор1</v>
      </c>
      <c r="Y11" s="2"/>
      <c r="Z11" s="2"/>
      <c r="AA11" s="2"/>
    </row>
    <row r="12" spans="1:27" ht="17.100000000000001" customHeight="1" x14ac:dyDescent="0.25">
      <c r="A12" s="14">
        <v>8</v>
      </c>
      <c r="B12" s="8" t="s">
        <v>94</v>
      </c>
      <c r="C12" s="15">
        <v>4</v>
      </c>
      <c r="D12" s="16">
        <v>5</v>
      </c>
      <c r="E12" s="16"/>
      <c r="F12" s="16">
        <v>4</v>
      </c>
      <c r="G12" s="16"/>
      <c r="H12" s="16"/>
      <c r="I12" s="16"/>
      <c r="J12" s="16"/>
      <c r="K12" s="16"/>
      <c r="L12" s="16">
        <v>4</v>
      </c>
      <c r="M12" s="16">
        <v>4</v>
      </c>
      <c r="N12" s="16"/>
      <c r="O12" s="16"/>
      <c r="P12" s="16">
        <v>4</v>
      </c>
      <c r="Q12" s="16">
        <v>5</v>
      </c>
      <c r="R12" s="16">
        <v>4</v>
      </c>
      <c r="S12" s="16">
        <v>5</v>
      </c>
      <c r="T12" s="16">
        <v>5</v>
      </c>
      <c r="U12" s="16" t="s">
        <v>32</v>
      </c>
      <c r="V12" s="17" t="s">
        <v>32</v>
      </c>
      <c r="W12" s="16" t="s">
        <v>32</v>
      </c>
      <c r="X12" s="89" t="str">
        <f t="shared" si="0"/>
        <v>хор</v>
      </c>
      <c r="Y12" s="2"/>
      <c r="Z12" s="2"/>
      <c r="AA12" s="2"/>
    </row>
    <row r="13" spans="1:27" ht="17.100000000000001" customHeight="1" x14ac:dyDescent="0.25">
      <c r="A13" s="14">
        <v>9</v>
      </c>
      <c r="B13" s="8" t="s">
        <v>95</v>
      </c>
      <c r="C13" s="15">
        <v>4</v>
      </c>
      <c r="D13" s="16">
        <v>5</v>
      </c>
      <c r="E13" s="16"/>
      <c r="F13" s="16">
        <v>5</v>
      </c>
      <c r="G13" s="16"/>
      <c r="H13" s="16"/>
      <c r="I13" s="16"/>
      <c r="J13" s="16"/>
      <c r="K13" s="16"/>
      <c r="L13" s="16">
        <v>5</v>
      </c>
      <c r="M13" s="16">
        <v>3</v>
      </c>
      <c r="N13" s="16"/>
      <c r="O13" s="16"/>
      <c r="P13" s="16">
        <v>4</v>
      </c>
      <c r="Q13" s="16">
        <v>5</v>
      </c>
      <c r="R13" s="16">
        <v>5</v>
      </c>
      <c r="S13" s="16">
        <v>5</v>
      </c>
      <c r="T13" s="16">
        <v>5</v>
      </c>
      <c r="U13" s="16" t="s">
        <v>32</v>
      </c>
      <c r="V13" s="17" t="s">
        <v>32</v>
      </c>
      <c r="W13" s="16" t="s">
        <v>32</v>
      </c>
      <c r="X13" s="89" t="str">
        <f t="shared" si="0"/>
        <v>у1</v>
      </c>
      <c r="Y13" s="2" t="s">
        <v>37</v>
      </c>
      <c r="Z13" s="2"/>
      <c r="AA13" s="2"/>
    </row>
    <row r="14" spans="1:27" ht="17.100000000000001" customHeight="1" x14ac:dyDescent="0.25">
      <c r="A14" s="14">
        <v>10</v>
      </c>
      <c r="B14" s="8" t="s">
        <v>96</v>
      </c>
      <c r="C14" s="15">
        <v>3</v>
      </c>
      <c r="D14" s="16">
        <v>4</v>
      </c>
      <c r="E14" s="16"/>
      <c r="F14" s="16">
        <v>3</v>
      </c>
      <c r="G14" s="16"/>
      <c r="H14" s="16"/>
      <c r="I14" s="16"/>
      <c r="J14" s="16"/>
      <c r="K14" s="16"/>
      <c r="L14" s="16">
        <v>4</v>
      </c>
      <c r="M14" s="16">
        <v>4</v>
      </c>
      <c r="N14" s="16"/>
      <c r="O14" s="16"/>
      <c r="P14" s="16">
        <v>4</v>
      </c>
      <c r="Q14" s="16">
        <v>5</v>
      </c>
      <c r="R14" s="16">
        <v>3</v>
      </c>
      <c r="S14" s="16">
        <v>5</v>
      </c>
      <c r="T14" s="16">
        <v>5</v>
      </c>
      <c r="U14" s="16" t="s">
        <v>32</v>
      </c>
      <c r="V14" s="17" t="s">
        <v>32</v>
      </c>
      <c r="W14" s="16" t="s">
        <v>32</v>
      </c>
      <c r="X14" s="89" t="str">
        <f t="shared" si="0"/>
        <v>у</v>
      </c>
      <c r="Y14" s="2" t="s">
        <v>38</v>
      </c>
      <c r="Z14" s="2"/>
      <c r="AA14" s="2"/>
    </row>
    <row r="15" spans="1:27" ht="17.100000000000001" customHeight="1" x14ac:dyDescent="0.25">
      <c r="A15" s="14">
        <v>11</v>
      </c>
      <c r="B15" s="8" t="s">
        <v>97</v>
      </c>
      <c r="C15" s="15">
        <v>4</v>
      </c>
      <c r="D15" s="16">
        <v>4</v>
      </c>
      <c r="E15" s="16"/>
      <c r="F15" s="16">
        <v>4</v>
      </c>
      <c r="G15" s="16"/>
      <c r="H15" s="16"/>
      <c r="I15" s="16"/>
      <c r="J15" s="16"/>
      <c r="K15" s="16"/>
      <c r="L15" s="16">
        <v>3</v>
      </c>
      <c r="M15" s="16">
        <v>4</v>
      </c>
      <c r="N15" s="16"/>
      <c r="O15" s="16"/>
      <c r="P15" s="16">
        <v>4</v>
      </c>
      <c r="Q15" s="16">
        <v>5</v>
      </c>
      <c r="R15" s="16">
        <v>4</v>
      </c>
      <c r="S15" s="16">
        <v>5</v>
      </c>
      <c r="T15" s="16">
        <v>5</v>
      </c>
      <c r="U15" s="16" t="s">
        <v>32</v>
      </c>
      <c r="V15" s="17" t="s">
        <v>32</v>
      </c>
      <c r="W15" s="16" t="s">
        <v>32</v>
      </c>
      <c r="X15" s="89" t="str">
        <f t="shared" si="0"/>
        <v>у1</v>
      </c>
      <c r="Y15" s="18" t="s">
        <v>115</v>
      </c>
      <c r="Z15" s="2"/>
      <c r="AA15" s="2"/>
    </row>
    <row r="16" spans="1:27" ht="17.100000000000001" customHeight="1" x14ac:dyDescent="0.25">
      <c r="A16" s="14">
        <v>12</v>
      </c>
      <c r="B16" s="8" t="s">
        <v>98</v>
      </c>
      <c r="C16" s="15">
        <v>4</v>
      </c>
      <c r="D16" s="16">
        <v>4</v>
      </c>
      <c r="E16" s="16"/>
      <c r="F16" s="16">
        <v>4</v>
      </c>
      <c r="G16" s="16"/>
      <c r="H16" s="16"/>
      <c r="I16" s="16"/>
      <c r="J16" s="16"/>
      <c r="K16" s="16"/>
      <c r="L16" s="16">
        <v>4</v>
      </c>
      <c r="M16" s="16">
        <v>4</v>
      </c>
      <c r="N16" s="16"/>
      <c r="O16" s="16"/>
      <c r="P16" s="16">
        <v>5</v>
      </c>
      <c r="Q16" s="16">
        <v>5</v>
      </c>
      <c r="R16" s="16">
        <v>4</v>
      </c>
      <c r="S16" s="16">
        <v>5</v>
      </c>
      <c r="T16" s="16">
        <v>5</v>
      </c>
      <c r="U16" s="16" t="s">
        <v>32</v>
      </c>
      <c r="V16" s="17" t="s">
        <v>32</v>
      </c>
      <c r="W16" s="16" t="s">
        <v>32</v>
      </c>
      <c r="X16" s="89" t="str">
        <f t="shared" si="0"/>
        <v>хор</v>
      </c>
      <c r="Y16" s="2" t="s">
        <v>39</v>
      </c>
      <c r="Z16" s="2"/>
      <c r="AA16" s="2"/>
    </row>
    <row r="17" spans="1:27" ht="17.100000000000001" customHeight="1" x14ac:dyDescent="0.25">
      <c r="A17" s="14">
        <v>13</v>
      </c>
      <c r="B17" s="8" t="s">
        <v>99</v>
      </c>
      <c r="C17" s="15">
        <v>5</v>
      </c>
      <c r="D17" s="16">
        <v>5</v>
      </c>
      <c r="E17" s="16"/>
      <c r="F17" s="16">
        <v>4</v>
      </c>
      <c r="G17" s="16"/>
      <c r="H17" s="16"/>
      <c r="I17" s="16"/>
      <c r="J17" s="16"/>
      <c r="K17" s="16"/>
      <c r="L17" s="16">
        <v>5</v>
      </c>
      <c r="M17" s="16">
        <v>4</v>
      </c>
      <c r="N17" s="16"/>
      <c r="O17" s="16"/>
      <c r="P17" s="16">
        <v>5</v>
      </c>
      <c r="Q17" s="16">
        <v>4</v>
      </c>
      <c r="R17" s="16">
        <v>4</v>
      </c>
      <c r="S17" s="16">
        <v>5</v>
      </c>
      <c r="T17" s="16">
        <v>5</v>
      </c>
      <c r="U17" s="16" t="s">
        <v>32</v>
      </c>
      <c r="V17" s="17" t="s">
        <v>32</v>
      </c>
      <c r="W17" s="16" t="s">
        <v>32</v>
      </c>
      <c r="X17" s="89" t="str">
        <f t="shared" si="0"/>
        <v>хор</v>
      </c>
      <c r="Y17" s="2" t="s">
        <v>40</v>
      </c>
      <c r="Z17" s="2"/>
      <c r="AA17" s="2"/>
    </row>
    <row r="18" spans="1:27" ht="17.100000000000001" customHeight="1" x14ac:dyDescent="0.25">
      <c r="A18" s="14">
        <v>14</v>
      </c>
      <c r="B18" s="8" t="s">
        <v>100</v>
      </c>
      <c r="C18" s="15">
        <v>4</v>
      </c>
      <c r="D18" s="16">
        <v>4</v>
      </c>
      <c r="E18" s="16"/>
      <c r="F18" s="16">
        <v>4</v>
      </c>
      <c r="G18" s="16"/>
      <c r="H18" s="16"/>
      <c r="I18" s="16"/>
      <c r="J18" s="16"/>
      <c r="K18" s="16"/>
      <c r="L18" s="16">
        <v>4</v>
      </c>
      <c r="M18" s="16">
        <v>4</v>
      </c>
      <c r="N18" s="16"/>
      <c r="O18" s="16"/>
      <c r="P18" s="16">
        <v>4</v>
      </c>
      <c r="Q18" s="16">
        <v>5</v>
      </c>
      <c r="R18" s="16">
        <v>4</v>
      </c>
      <c r="S18" s="16">
        <v>5</v>
      </c>
      <c r="T18" s="16">
        <v>5</v>
      </c>
      <c r="U18" s="16" t="s">
        <v>32</v>
      </c>
      <c r="V18" s="17" t="s">
        <v>32</v>
      </c>
      <c r="W18" s="16" t="s">
        <v>32</v>
      </c>
      <c r="X18" s="89" t="str">
        <f t="shared" si="0"/>
        <v>хор</v>
      </c>
      <c r="Y18" s="2"/>
      <c r="Z18" s="2"/>
      <c r="AA18" s="2"/>
    </row>
    <row r="19" spans="1:27" ht="17.100000000000001" customHeight="1" x14ac:dyDescent="0.25">
      <c r="A19" s="14">
        <v>15</v>
      </c>
      <c r="B19" s="8" t="s">
        <v>101</v>
      </c>
      <c r="C19" s="15">
        <v>4</v>
      </c>
      <c r="D19" s="16">
        <v>5</v>
      </c>
      <c r="E19" s="16"/>
      <c r="F19" s="16">
        <v>5</v>
      </c>
      <c r="G19" s="16"/>
      <c r="H19" s="16"/>
      <c r="I19" s="16"/>
      <c r="J19" s="16"/>
      <c r="K19" s="16"/>
      <c r="L19" s="16">
        <v>5</v>
      </c>
      <c r="M19" s="16">
        <v>5</v>
      </c>
      <c r="N19" s="16"/>
      <c r="O19" s="16"/>
      <c r="P19" s="16">
        <v>5</v>
      </c>
      <c r="Q19" s="16">
        <v>5</v>
      </c>
      <c r="R19" s="16">
        <v>5</v>
      </c>
      <c r="S19" s="16">
        <v>5</v>
      </c>
      <c r="T19" s="16">
        <v>5</v>
      </c>
      <c r="U19" s="16" t="s">
        <v>32</v>
      </c>
      <c r="V19" s="17" t="s">
        <v>32</v>
      </c>
      <c r="W19" s="16" t="s">
        <v>32</v>
      </c>
      <c r="X19" s="89" t="str">
        <f t="shared" si="0"/>
        <v>хор1</v>
      </c>
      <c r="Y19" s="2"/>
      <c r="Z19" s="2"/>
      <c r="AA19" s="2"/>
    </row>
    <row r="20" spans="1:27" ht="17.100000000000001" customHeight="1" x14ac:dyDescent="0.25">
      <c r="A20" s="14">
        <v>16</v>
      </c>
      <c r="B20" s="8" t="s">
        <v>102</v>
      </c>
      <c r="C20" s="15">
        <v>3</v>
      </c>
      <c r="D20" s="16">
        <v>4</v>
      </c>
      <c r="E20" s="16"/>
      <c r="F20" s="16">
        <v>4</v>
      </c>
      <c r="G20" s="16"/>
      <c r="H20" s="16"/>
      <c r="I20" s="16"/>
      <c r="J20" s="16"/>
      <c r="K20" s="16"/>
      <c r="L20" s="16">
        <v>4</v>
      </c>
      <c r="M20" s="16">
        <v>4</v>
      </c>
      <c r="N20" s="16"/>
      <c r="O20" s="16"/>
      <c r="P20" s="16">
        <v>4</v>
      </c>
      <c r="Q20" s="16">
        <v>4</v>
      </c>
      <c r="R20" s="16">
        <v>5</v>
      </c>
      <c r="S20" s="16">
        <v>5</v>
      </c>
      <c r="T20" s="16">
        <v>5</v>
      </c>
      <c r="U20" s="16" t="s">
        <v>32</v>
      </c>
      <c r="V20" s="17" t="s">
        <v>32</v>
      </c>
      <c r="W20" s="16" t="s">
        <v>32</v>
      </c>
      <c r="X20" s="89" t="str">
        <f t="shared" si="0"/>
        <v>у1</v>
      </c>
      <c r="Y20" s="2"/>
      <c r="Z20" s="2"/>
      <c r="AA20" s="2"/>
    </row>
    <row r="21" spans="1:27" ht="17.100000000000001" customHeight="1" x14ac:dyDescent="0.25">
      <c r="A21" s="14">
        <v>17</v>
      </c>
      <c r="B21" s="8" t="s">
        <v>103</v>
      </c>
      <c r="C21" s="15">
        <v>4</v>
      </c>
      <c r="D21" s="16">
        <v>4</v>
      </c>
      <c r="E21" s="16"/>
      <c r="F21" s="16">
        <v>3</v>
      </c>
      <c r="G21" s="16"/>
      <c r="H21" s="16"/>
      <c r="I21" s="16"/>
      <c r="J21" s="16"/>
      <c r="K21" s="16"/>
      <c r="L21" s="16">
        <v>4</v>
      </c>
      <c r="M21" s="16">
        <v>3</v>
      </c>
      <c r="N21" s="16"/>
      <c r="O21" s="16"/>
      <c r="P21" s="16">
        <v>4</v>
      </c>
      <c r="Q21" s="16">
        <v>5</v>
      </c>
      <c r="R21" s="16">
        <v>3</v>
      </c>
      <c r="S21" s="16">
        <v>5</v>
      </c>
      <c r="T21" s="16">
        <v>5</v>
      </c>
      <c r="U21" s="16" t="s">
        <v>32</v>
      </c>
      <c r="V21" s="17" t="s">
        <v>32</v>
      </c>
      <c r="W21" s="16" t="s">
        <v>32</v>
      </c>
      <c r="X21" s="89" t="str">
        <f t="shared" si="0"/>
        <v>у</v>
      </c>
      <c r="Y21" s="2"/>
      <c r="Z21" s="2"/>
      <c r="AA21" s="2"/>
    </row>
    <row r="22" spans="1:27" ht="17.100000000000001" customHeight="1" x14ac:dyDescent="0.25">
      <c r="A22" s="14">
        <v>18</v>
      </c>
      <c r="B22" s="8" t="s">
        <v>104</v>
      </c>
      <c r="C22" s="15">
        <v>4</v>
      </c>
      <c r="D22" s="16">
        <v>5</v>
      </c>
      <c r="E22" s="16"/>
      <c r="F22" s="16">
        <v>4</v>
      </c>
      <c r="G22" s="16"/>
      <c r="H22" s="16"/>
      <c r="I22" s="16"/>
      <c r="J22" s="16"/>
      <c r="K22" s="16"/>
      <c r="L22" s="16">
        <v>5</v>
      </c>
      <c r="M22" s="16">
        <v>5</v>
      </c>
      <c r="N22" s="16"/>
      <c r="O22" s="16"/>
      <c r="P22" s="16">
        <v>5</v>
      </c>
      <c r="Q22" s="16">
        <v>4</v>
      </c>
      <c r="R22" s="16">
        <v>5</v>
      </c>
      <c r="S22" s="16">
        <v>5</v>
      </c>
      <c r="T22" s="16">
        <v>5</v>
      </c>
      <c r="U22" s="16" t="s">
        <v>32</v>
      </c>
      <c r="V22" s="17" t="s">
        <v>32</v>
      </c>
      <c r="W22" s="16" t="s">
        <v>32</v>
      </c>
      <c r="X22" s="89" t="str">
        <f t="shared" si="0"/>
        <v>хор</v>
      </c>
      <c r="Y22" s="2"/>
      <c r="Z22" s="2"/>
      <c r="AA22" s="2"/>
    </row>
    <row r="23" spans="1:27" ht="17.100000000000001" customHeight="1" x14ac:dyDescent="0.25">
      <c r="A23" s="14">
        <v>19</v>
      </c>
      <c r="B23" s="8" t="s">
        <v>105</v>
      </c>
      <c r="C23" s="15">
        <v>4</v>
      </c>
      <c r="D23" s="16">
        <v>5</v>
      </c>
      <c r="E23" s="16"/>
      <c r="F23" s="16">
        <v>4</v>
      </c>
      <c r="G23" s="16"/>
      <c r="H23" s="16"/>
      <c r="I23" s="16"/>
      <c r="J23" s="16"/>
      <c r="K23" s="16"/>
      <c r="L23" s="16">
        <v>4</v>
      </c>
      <c r="M23" s="16">
        <v>4</v>
      </c>
      <c r="N23" s="16"/>
      <c r="O23" s="16"/>
      <c r="P23" s="16">
        <v>4</v>
      </c>
      <c r="Q23" s="16">
        <v>5</v>
      </c>
      <c r="R23" s="16">
        <v>5</v>
      </c>
      <c r="S23" s="16">
        <v>5</v>
      </c>
      <c r="T23" s="16">
        <v>5</v>
      </c>
      <c r="U23" s="16" t="s">
        <v>32</v>
      </c>
      <c r="V23" s="17" t="s">
        <v>32</v>
      </c>
      <c r="W23" s="16" t="s">
        <v>32</v>
      </c>
      <c r="X23" s="89" t="str">
        <f t="shared" si="0"/>
        <v>хор</v>
      </c>
      <c r="Y23" s="2"/>
      <c r="Z23" s="2"/>
      <c r="AA23" s="2"/>
    </row>
    <row r="24" spans="1:27" ht="17.100000000000001" customHeight="1" x14ac:dyDescent="0.25">
      <c r="A24" s="14">
        <v>20</v>
      </c>
      <c r="B24" s="8" t="s">
        <v>106</v>
      </c>
      <c r="C24" s="15">
        <v>4</v>
      </c>
      <c r="D24" s="16">
        <v>4</v>
      </c>
      <c r="E24" s="16"/>
      <c r="F24" s="16">
        <v>4</v>
      </c>
      <c r="G24" s="16"/>
      <c r="H24" s="16"/>
      <c r="I24" s="16"/>
      <c r="J24" s="16"/>
      <c r="K24" s="16"/>
      <c r="L24" s="16">
        <v>4</v>
      </c>
      <c r="M24" s="16">
        <v>4</v>
      </c>
      <c r="N24" s="16"/>
      <c r="O24" s="16"/>
      <c r="P24" s="16">
        <v>4</v>
      </c>
      <c r="Q24" s="16">
        <v>4</v>
      </c>
      <c r="R24" s="16">
        <v>4</v>
      </c>
      <c r="S24" s="16">
        <v>5</v>
      </c>
      <c r="T24" s="16">
        <v>5</v>
      </c>
      <c r="U24" s="16" t="s">
        <v>32</v>
      </c>
      <c r="V24" s="17" t="s">
        <v>32</v>
      </c>
      <c r="W24" s="16" t="s">
        <v>32</v>
      </c>
      <c r="X24" s="89" t="str">
        <f t="shared" si="0"/>
        <v>хор</v>
      </c>
      <c r="Y24" s="2"/>
      <c r="Z24" s="2"/>
      <c r="AA24" s="2"/>
    </row>
    <row r="25" spans="1:27" ht="17.100000000000001" customHeight="1" x14ac:dyDescent="0.25">
      <c r="A25" s="14">
        <v>21</v>
      </c>
      <c r="B25" s="8" t="s">
        <v>107</v>
      </c>
      <c r="C25" s="15">
        <v>4</v>
      </c>
      <c r="D25" s="16">
        <v>4</v>
      </c>
      <c r="E25" s="16"/>
      <c r="F25" s="16">
        <v>4</v>
      </c>
      <c r="G25" s="16"/>
      <c r="H25" s="16"/>
      <c r="I25" s="16"/>
      <c r="J25" s="16"/>
      <c r="K25" s="16"/>
      <c r="L25" s="16">
        <v>4</v>
      </c>
      <c r="M25" s="16">
        <v>3</v>
      </c>
      <c r="N25" s="16"/>
      <c r="O25" s="16"/>
      <c r="P25" s="16">
        <v>4</v>
      </c>
      <c r="Q25" s="16">
        <v>5</v>
      </c>
      <c r="R25" s="16">
        <v>4</v>
      </c>
      <c r="S25" s="16">
        <v>5</v>
      </c>
      <c r="T25" s="16">
        <v>5</v>
      </c>
      <c r="U25" s="16" t="s">
        <v>32</v>
      </c>
      <c r="V25" s="17" t="s">
        <v>32</v>
      </c>
      <c r="W25" s="16" t="s">
        <v>32</v>
      </c>
      <c r="X25" s="89" t="str">
        <f t="shared" si="0"/>
        <v>у1</v>
      </c>
      <c r="Y25" s="2"/>
      <c r="Z25" s="2"/>
      <c r="AA25" s="2"/>
    </row>
    <row r="26" spans="1:27" ht="17.100000000000001" customHeight="1" x14ac:dyDescent="0.25">
      <c r="A26" s="14">
        <v>22</v>
      </c>
      <c r="B26" s="8" t="s">
        <v>108</v>
      </c>
      <c r="C26" s="15">
        <v>5</v>
      </c>
      <c r="D26" s="16">
        <v>5</v>
      </c>
      <c r="E26" s="16"/>
      <c r="F26" s="16">
        <v>5</v>
      </c>
      <c r="G26" s="16"/>
      <c r="H26" s="16"/>
      <c r="I26" s="16"/>
      <c r="J26" s="16"/>
      <c r="K26" s="16"/>
      <c r="L26" s="16">
        <v>5</v>
      </c>
      <c r="M26" s="16">
        <v>5</v>
      </c>
      <c r="N26" s="16"/>
      <c r="O26" s="16"/>
      <c r="P26" s="16">
        <v>5</v>
      </c>
      <c r="Q26" s="16">
        <v>5</v>
      </c>
      <c r="R26" s="16">
        <v>5</v>
      </c>
      <c r="S26" s="16">
        <v>5</v>
      </c>
      <c r="T26" s="16">
        <v>5</v>
      </c>
      <c r="U26" s="16" t="s">
        <v>32</v>
      </c>
      <c r="V26" s="17" t="s">
        <v>32</v>
      </c>
      <c r="W26" s="16" t="s">
        <v>32</v>
      </c>
      <c r="X26" s="89" t="str">
        <f t="shared" si="0"/>
        <v>отл</v>
      </c>
      <c r="Y26" s="2"/>
      <c r="Z26" s="2"/>
      <c r="AA26" s="2"/>
    </row>
    <row r="27" spans="1:27" ht="17.100000000000001" customHeight="1" x14ac:dyDescent="0.25">
      <c r="A27" s="14">
        <v>23</v>
      </c>
      <c r="B27" s="8" t="s">
        <v>109</v>
      </c>
      <c r="C27" s="15">
        <v>4</v>
      </c>
      <c r="D27" s="16">
        <v>5</v>
      </c>
      <c r="E27" s="16"/>
      <c r="F27" s="16">
        <v>4</v>
      </c>
      <c r="G27" s="16"/>
      <c r="H27" s="16"/>
      <c r="I27" s="16"/>
      <c r="J27" s="16"/>
      <c r="K27" s="16"/>
      <c r="L27" s="16">
        <v>4</v>
      </c>
      <c r="M27" s="16">
        <v>4</v>
      </c>
      <c r="N27" s="16"/>
      <c r="O27" s="16"/>
      <c r="P27" s="16">
        <v>4</v>
      </c>
      <c r="Q27" s="16">
        <v>4</v>
      </c>
      <c r="R27" s="16">
        <v>5</v>
      </c>
      <c r="S27" s="16">
        <v>5</v>
      </c>
      <c r="T27" s="16">
        <v>5</v>
      </c>
      <c r="U27" s="16" t="s">
        <v>32</v>
      </c>
      <c r="V27" s="17" t="s">
        <v>32</v>
      </c>
      <c r="W27" s="16" t="s">
        <v>32</v>
      </c>
      <c r="X27" s="89" t="str">
        <f t="shared" si="0"/>
        <v>хор</v>
      </c>
      <c r="Y27" s="2"/>
      <c r="Z27" s="2"/>
      <c r="AA27" s="2"/>
    </row>
    <row r="28" spans="1:27" ht="17.100000000000001" customHeight="1" x14ac:dyDescent="0.25">
      <c r="A28" s="14">
        <v>24</v>
      </c>
      <c r="B28" s="8" t="s">
        <v>110</v>
      </c>
      <c r="C28" s="15">
        <v>4</v>
      </c>
      <c r="D28" s="16">
        <v>4</v>
      </c>
      <c r="E28" s="16"/>
      <c r="F28" s="16">
        <v>4</v>
      </c>
      <c r="G28" s="16"/>
      <c r="H28" s="16"/>
      <c r="I28" s="16"/>
      <c r="J28" s="16"/>
      <c r="K28" s="16"/>
      <c r="L28" s="16">
        <v>4</v>
      </c>
      <c r="M28" s="16">
        <v>3</v>
      </c>
      <c r="N28" s="16"/>
      <c r="O28" s="16"/>
      <c r="P28" s="16">
        <v>4</v>
      </c>
      <c r="Q28" s="16">
        <v>4</v>
      </c>
      <c r="R28" s="16">
        <v>4</v>
      </c>
      <c r="S28" s="16">
        <v>5</v>
      </c>
      <c r="T28" s="16">
        <v>5</v>
      </c>
      <c r="U28" s="16" t="s">
        <v>32</v>
      </c>
      <c r="V28" s="17" t="s">
        <v>32</v>
      </c>
      <c r="W28" s="16" t="s">
        <v>32</v>
      </c>
      <c r="X28" s="89" t="str">
        <f t="shared" si="0"/>
        <v>у1</v>
      </c>
      <c r="Y28" s="2"/>
      <c r="Z28" s="2"/>
      <c r="AA28" s="2"/>
    </row>
    <row r="29" spans="1:27" ht="17.100000000000001" customHeight="1" x14ac:dyDescent="0.25">
      <c r="A29" s="14">
        <v>25</v>
      </c>
      <c r="B29" s="8" t="s">
        <v>111</v>
      </c>
      <c r="C29" s="15">
        <v>4</v>
      </c>
      <c r="D29" s="16">
        <v>4</v>
      </c>
      <c r="E29" s="16"/>
      <c r="F29" s="16">
        <v>4</v>
      </c>
      <c r="G29" s="16"/>
      <c r="H29" s="16"/>
      <c r="I29" s="16"/>
      <c r="J29" s="16"/>
      <c r="K29" s="16"/>
      <c r="L29" s="16">
        <v>4</v>
      </c>
      <c r="M29" s="16">
        <v>3</v>
      </c>
      <c r="N29" s="16"/>
      <c r="O29" s="16"/>
      <c r="P29" s="16">
        <v>5</v>
      </c>
      <c r="Q29" s="16">
        <v>5</v>
      </c>
      <c r="R29" s="16">
        <v>5</v>
      </c>
      <c r="S29" s="16">
        <v>5</v>
      </c>
      <c r="T29" s="16">
        <v>5</v>
      </c>
      <c r="U29" s="16" t="s">
        <v>32</v>
      </c>
      <c r="V29" s="17" t="s">
        <v>32</v>
      </c>
      <c r="W29" s="16" t="s">
        <v>32</v>
      </c>
      <c r="X29" s="89" t="str">
        <f t="shared" si="0"/>
        <v>у1</v>
      </c>
      <c r="Y29" s="2"/>
      <c r="Z29" s="2"/>
      <c r="AA29" s="2"/>
    </row>
    <row r="30" spans="1:27" ht="17.100000000000001" customHeight="1" x14ac:dyDescent="0.25">
      <c r="A30" s="14">
        <v>26</v>
      </c>
      <c r="B30" s="8" t="s">
        <v>112</v>
      </c>
      <c r="C30" s="15">
        <v>4</v>
      </c>
      <c r="D30" s="16">
        <v>4</v>
      </c>
      <c r="E30" s="16"/>
      <c r="F30" s="16">
        <v>4</v>
      </c>
      <c r="G30" s="16"/>
      <c r="H30" s="16"/>
      <c r="I30" s="16"/>
      <c r="J30" s="16"/>
      <c r="K30" s="16"/>
      <c r="L30" s="16">
        <v>4</v>
      </c>
      <c r="M30" s="16">
        <v>3</v>
      </c>
      <c r="N30" s="16"/>
      <c r="O30" s="16"/>
      <c r="P30" s="16">
        <v>4</v>
      </c>
      <c r="Q30" s="16">
        <v>4</v>
      </c>
      <c r="R30" s="16">
        <v>4</v>
      </c>
      <c r="S30" s="16">
        <v>5</v>
      </c>
      <c r="T30" s="16">
        <v>5</v>
      </c>
      <c r="U30" s="16" t="s">
        <v>32</v>
      </c>
      <c r="V30" s="17" t="s">
        <v>32</v>
      </c>
      <c r="W30" s="16" t="s">
        <v>32</v>
      </c>
      <c r="X30" s="89" t="str">
        <f t="shared" si="0"/>
        <v>у1</v>
      </c>
      <c r="Y30" s="2"/>
      <c r="Z30" s="2"/>
      <c r="AA30" s="2"/>
    </row>
    <row r="31" spans="1:27" ht="17.100000000000001" customHeight="1" x14ac:dyDescent="0.25">
      <c r="A31" s="14">
        <v>27</v>
      </c>
      <c r="B31" s="8" t="s">
        <v>113</v>
      </c>
      <c r="C31" s="15">
        <v>4</v>
      </c>
      <c r="D31" s="16">
        <v>4</v>
      </c>
      <c r="E31" s="16"/>
      <c r="F31" s="16">
        <v>2</v>
      </c>
      <c r="G31" s="16"/>
      <c r="H31" s="16"/>
      <c r="I31" s="16"/>
      <c r="J31" s="16"/>
      <c r="K31" s="16"/>
      <c r="L31" s="16">
        <v>4</v>
      </c>
      <c r="M31" s="16" t="s">
        <v>41</v>
      </c>
      <c r="N31" s="16"/>
      <c r="O31" s="16"/>
      <c r="P31" s="16">
        <v>2</v>
      </c>
      <c r="Q31" s="16">
        <v>4</v>
      </c>
      <c r="R31" s="16" t="s">
        <v>41</v>
      </c>
      <c r="S31" s="16">
        <v>3</v>
      </c>
      <c r="T31" s="16">
        <v>5</v>
      </c>
      <c r="U31" s="16" t="s">
        <v>32</v>
      </c>
      <c r="V31" s="17" t="s">
        <v>32</v>
      </c>
      <c r="W31" s="16" t="s">
        <v>32</v>
      </c>
      <c r="X31" s="89" t="str">
        <f t="shared" si="0"/>
        <v>ну</v>
      </c>
      <c r="Y31" s="2"/>
      <c r="Z31" s="2"/>
      <c r="AA31" s="2"/>
    </row>
    <row r="32" spans="1:27" ht="17.100000000000001" customHeight="1" x14ac:dyDescent="0.25">
      <c r="A32" s="14">
        <v>28</v>
      </c>
      <c r="B32" s="19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7"/>
      <c r="W32" s="16"/>
      <c r="X32" s="89" t="str">
        <f t="shared" si="0"/>
        <v/>
      </c>
      <c r="Y32" s="2"/>
      <c r="Z32" s="2"/>
      <c r="AA32" s="2"/>
    </row>
    <row r="33" spans="1:27" ht="17.100000000000001" customHeight="1" thickBot="1" x14ac:dyDescent="0.3">
      <c r="A33" s="20">
        <v>29</v>
      </c>
      <c r="B33" s="21"/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4"/>
      <c r="W33" s="23"/>
      <c r="X33" s="89" t="str">
        <f t="shared" si="0"/>
        <v/>
      </c>
      <c r="Y33" s="2"/>
      <c r="Z33" s="2"/>
      <c r="AA33" s="2"/>
    </row>
    <row r="34" spans="1:27" ht="17.100000000000001" customHeight="1" thickBot="1" x14ac:dyDescent="0.3">
      <c r="A34" s="100" t="s">
        <v>42</v>
      </c>
      <c r="B34" s="25" t="s">
        <v>43</v>
      </c>
      <c r="C34" s="26">
        <f t="shared" ref="C34:W34" si="1">COUNTIF(C$5:C$33,5)</f>
        <v>3</v>
      </c>
      <c r="D34" s="26">
        <f t="shared" si="1"/>
        <v>11</v>
      </c>
      <c r="E34" s="26">
        <f t="shared" si="1"/>
        <v>0</v>
      </c>
      <c r="F34" s="26">
        <f t="shared" si="1"/>
        <v>5</v>
      </c>
      <c r="G34" s="26">
        <f t="shared" si="1"/>
        <v>0</v>
      </c>
      <c r="H34" s="26">
        <f t="shared" si="1"/>
        <v>0</v>
      </c>
      <c r="I34" s="26">
        <f t="shared" si="1"/>
        <v>0</v>
      </c>
      <c r="J34" s="26">
        <f t="shared" si="1"/>
        <v>0</v>
      </c>
      <c r="K34" s="26">
        <f t="shared" si="1"/>
        <v>0</v>
      </c>
      <c r="L34" s="26">
        <f t="shared" si="1"/>
        <v>7</v>
      </c>
      <c r="M34" s="26">
        <f t="shared" si="1"/>
        <v>3</v>
      </c>
      <c r="N34" s="26">
        <f t="shared" si="1"/>
        <v>0</v>
      </c>
      <c r="O34" s="26">
        <f t="shared" si="1"/>
        <v>0</v>
      </c>
      <c r="P34" s="26">
        <f t="shared" si="1"/>
        <v>9</v>
      </c>
      <c r="Q34" s="26">
        <f t="shared" si="1"/>
        <v>16</v>
      </c>
      <c r="R34" s="26">
        <f t="shared" si="1"/>
        <v>11</v>
      </c>
      <c r="S34" s="26">
        <f t="shared" si="1"/>
        <v>25</v>
      </c>
      <c r="T34" s="26">
        <f t="shared" si="1"/>
        <v>27</v>
      </c>
      <c r="U34" s="26">
        <f t="shared" si="1"/>
        <v>0</v>
      </c>
      <c r="V34" s="26">
        <f t="shared" si="1"/>
        <v>0</v>
      </c>
      <c r="W34" s="26">
        <f t="shared" si="1"/>
        <v>0</v>
      </c>
      <c r="X34" s="2"/>
      <c r="Y34" s="2"/>
      <c r="Z34" s="2"/>
      <c r="AA34" s="2"/>
    </row>
    <row r="35" spans="1:27" ht="17.100000000000001" customHeight="1" thickBot="1" x14ac:dyDescent="0.3">
      <c r="A35" s="101"/>
      <c r="B35" s="25" t="s">
        <v>44</v>
      </c>
      <c r="C35" s="26">
        <f t="shared" ref="C35:W35" si="2">COUNTIF(C$5:C$33,4)</f>
        <v>22</v>
      </c>
      <c r="D35" s="26">
        <f t="shared" si="2"/>
        <v>15</v>
      </c>
      <c r="E35" s="26">
        <f t="shared" si="2"/>
        <v>0</v>
      </c>
      <c r="F35" s="26">
        <f t="shared" si="2"/>
        <v>17</v>
      </c>
      <c r="G35" s="26">
        <f t="shared" si="2"/>
        <v>0</v>
      </c>
      <c r="H35" s="26">
        <f t="shared" si="2"/>
        <v>0</v>
      </c>
      <c r="I35" s="26">
        <f t="shared" si="2"/>
        <v>0</v>
      </c>
      <c r="J35" s="26">
        <f t="shared" si="2"/>
        <v>0</v>
      </c>
      <c r="K35" s="26">
        <f t="shared" si="2"/>
        <v>0</v>
      </c>
      <c r="L35" s="26">
        <f t="shared" si="2"/>
        <v>18</v>
      </c>
      <c r="M35" s="26">
        <f t="shared" si="2"/>
        <v>15</v>
      </c>
      <c r="N35" s="26">
        <f t="shared" si="2"/>
        <v>0</v>
      </c>
      <c r="O35" s="26">
        <f t="shared" si="2"/>
        <v>0</v>
      </c>
      <c r="P35" s="26">
        <f t="shared" si="2"/>
        <v>16</v>
      </c>
      <c r="Q35" s="26">
        <f t="shared" si="2"/>
        <v>10</v>
      </c>
      <c r="R35" s="26">
        <f t="shared" si="2"/>
        <v>12</v>
      </c>
      <c r="S35" s="26">
        <f t="shared" si="2"/>
        <v>0</v>
      </c>
      <c r="T35" s="26">
        <f t="shared" si="2"/>
        <v>0</v>
      </c>
      <c r="U35" s="26">
        <f t="shared" si="2"/>
        <v>0</v>
      </c>
      <c r="V35" s="26">
        <f t="shared" si="2"/>
        <v>0</v>
      </c>
      <c r="W35" s="26">
        <f t="shared" si="2"/>
        <v>0</v>
      </c>
      <c r="X35" s="2"/>
      <c r="Y35" s="2"/>
      <c r="Z35" s="2"/>
      <c r="AA35" s="2"/>
    </row>
    <row r="36" spans="1:27" ht="17.100000000000001" customHeight="1" thickBot="1" x14ac:dyDescent="0.3">
      <c r="A36" s="101"/>
      <c r="B36" s="25" t="s">
        <v>45</v>
      </c>
      <c r="C36" s="26">
        <f t="shared" ref="C36:U36" si="3">COUNTIF(C$5:C$33,3)</f>
        <v>2</v>
      </c>
      <c r="D36" s="26">
        <f t="shared" si="3"/>
        <v>0</v>
      </c>
      <c r="E36" s="26">
        <f t="shared" si="3"/>
        <v>0</v>
      </c>
      <c r="F36" s="26">
        <f t="shared" si="3"/>
        <v>3</v>
      </c>
      <c r="G36" s="26">
        <f t="shared" si="3"/>
        <v>0</v>
      </c>
      <c r="H36" s="26">
        <f t="shared" si="3"/>
        <v>0</v>
      </c>
      <c r="I36" s="26">
        <f t="shared" si="3"/>
        <v>0</v>
      </c>
      <c r="J36" s="26">
        <f t="shared" si="3"/>
        <v>0</v>
      </c>
      <c r="K36" s="26">
        <f t="shared" si="3"/>
        <v>0</v>
      </c>
      <c r="L36" s="26">
        <f t="shared" si="3"/>
        <v>1</v>
      </c>
      <c r="M36" s="26">
        <f t="shared" si="3"/>
        <v>7</v>
      </c>
      <c r="N36" s="26">
        <f t="shared" si="3"/>
        <v>0</v>
      </c>
      <c r="O36" s="26">
        <f t="shared" si="3"/>
        <v>0</v>
      </c>
      <c r="P36" s="26">
        <f t="shared" si="3"/>
        <v>0</v>
      </c>
      <c r="Q36" s="26">
        <f t="shared" si="3"/>
        <v>1</v>
      </c>
      <c r="R36" s="26">
        <f t="shared" si="3"/>
        <v>3</v>
      </c>
      <c r="S36" s="26">
        <f t="shared" si="3"/>
        <v>1</v>
      </c>
      <c r="T36" s="26">
        <f t="shared" si="3"/>
        <v>0</v>
      </c>
      <c r="U36" s="26">
        <f t="shared" si="3"/>
        <v>0</v>
      </c>
      <c r="V36" s="26">
        <f>COUNTIF(V$5:V$33,3)</f>
        <v>0</v>
      </c>
      <c r="W36" s="26">
        <f>COUNTIF(W$5:W$33,3)</f>
        <v>0</v>
      </c>
      <c r="X36" s="2"/>
      <c r="Y36" s="2"/>
      <c r="Z36" s="2"/>
      <c r="AA36" s="2"/>
    </row>
    <row r="37" spans="1:27" ht="17.100000000000001" customHeight="1" thickBot="1" x14ac:dyDescent="0.3">
      <c r="A37" s="101"/>
      <c r="B37" s="25" t="s">
        <v>46</v>
      </c>
      <c r="C37" s="26">
        <f t="shared" ref="C37:U37" si="4">COUNTIF(C$5:C$33,2)</f>
        <v>0</v>
      </c>
      <c r="D37" s="26">
        <f t="shared" si="4"/>
        <v>1</v>
      </c>
      <c r="E37" s="26">
        <f t="shared" si="4"/>
        <v>0</v>
      </c>
      <c r="F37" s="26">
        <f t="shared" si="4"/>
        <v>2</v>
      </c>
      <c r="G37" s="26">
        <f t="shared" si="4"/>
        <v>0</v>
      </c>
      <c r="H37" s="26">
        <f t="shared" si="4"/>
        <v>0</v>
      </c>
      <c r="I37" s="26">
        <f t="shared" si="4"/>
        <v>0</v>
      </c>
      <c r="J37" s="26">
        <f t="shared" si="4"/>
        <v>0</v>
      </c>
      <c r="K37" s="26">
        <f t="shared" si="4"/>
        <v>0</v>
      </c>
      <c r="L37" s="26">
        <f t="shared" si="4"/>
        <v>1</v>
      </c>
      <c r="M37" s="26">
        <f t="shared" si="4"/>
        <v>0</v>
      </c>
      <c r="N37" s="26">
        <f t="shared" si="4"/>
        <v>0</v>
      </c>
      <c r="O37" s="26">
        <f t="shared" si="4"/>
        <v>0</v>
      </c>
      <c r="P37" s="26">
        <f t="shared" si="4"/>
        <v>2</v>
      </c>
      <c r="Q37" s="26">
        <f t="shared" si="4"/>
        <v>0</v>
      </c>
      <c r="R37" s="26">
        <f t="shared" si="4"/>
        <v>0</v>
      </c>
      <c r="S37" s="26">
        <f t="shared" si="4"/>
        <v>0</v>
      </c>
      <c r="T37" s="26">
        <f t="shared" si="4"/>
        <v>0</v>
      </c>
      <c r="U37" s="26">
        <f t="shared" si="4"/>
        <v>0</v>
      </c>
      <c r="V37" s="26">
        <f>COUNTIF(V$5:V$33,2)</f>
        <v>0</v>
      </c>
      <c r="W37" s="26">
        <f>COUNTIF(W$5:W$33,2)</f>
        <v>0</v>
      </c>
      <c r="X37" s="2"/>
      <c r="Y37" s="2"/>
      <c r="Z37" s="2"/>
      <c r="AA37" s="2"/>
    </row>
    <row r="38" spans="1:27" ht="17.100000000000001" customHeight="1" thickBot="1" x14ac:dyDescent="0.3">
      <c r="A38" s="102"/>
      <c r="B38" s="27" t="s">
        <v>47</v>
      </c>
      <c r="C38" s="26">
        <f t="shared" ref="C38:U38" si="5">COUNTIF(C$5:C$33,"н\а")</f>
        <v>0</v>
      </c>
      <c r="D38" s="26">
        <f t="shared" si="5"/>
        <v>0</v>
      </c>
      <c r="E38" s="26">
        <f t="shared" si="5"/>
        <v>0</v>
      </c>
      <c r="F38" s="26">
        <f t="shared" si="5"/>
        <v>0</v>
      </c>
      <c r="G38" s="26">
        <f t="shared" si="5"/>
        <v>0</v>
      </c>
      <c r="H38" s="26">
        <f t="shared" si="5"/>
        <v>0</v>
      </c>
      <c r="I38" s="26">
        <f t="shared" si="5"/>
        <v>0</v>
      </c>
      <c r="J38" s="26">
        <f t="shared" si="5"/>
        <v>0</v>
      </c>
      <c r="K38" s="26">
        <f t="shared" si="5"/>
        <v>0</v>
      </c>
      <c r="L38" s="26">
        <f t="shared" si="5"/>
        <v>0</v>
      </c>
      <c r="M38" s="26">
        <f t="shared" si="5"/>
        <v>2</v>
      </c>
      <c r="N38" s="26">
        <f t="shared" si="5"/>
        <v>0</v>
      </c>
      <c r="O38" s="26">
        <f t="shared" si="5"/>
        <v>0</v>
      </c>
      <c r="P38" s="26">
        <f t="shared" si="5"/>
        <v>0</v>
      </c>
      <c r="Q38" s="26">
        <f t="shared" si="5"/>
        <v>0</v>
      </c>
      <c r="R38" s="26">
        <f t="shared" si="5"/>
        <v>1</v>
      </c>
      <c r="S38" s="26">
        <f t="shared" si="5"/>
        <v>1</v>
      </c>
      <c r="T38" s="26">
        <f t="shared" si="5"/>
        <v>0</v>
      </c>
      <c r="U38" s="26">
        <f t="shared" si="5"/>
        <v>0</v>
      </c>
      <c r="V38" s="26">
        <f>COUNTIF(V$5:V$33,"н\а")</f>
        <v>0</v>
      </c>
      <c r="W38" s="26">
        <f>COUNTIF(W$5:W$33,"н\а")</f>
        <v>0</v>
      </c>
      <c r="X38" s="2"/>
      <c r="Y38" s="2"/>
      <c r="Z38" s="2"/>
      <c r="AA38" s="2"/>
    </row>
    <row r="39" spans="1:27" ht="15" customHeight="1" thickBot="1" x14ac:dyDescent="0.3">
      <c r="A39" s="2"/>
      <c r="B39" s="28" t="s">
        <v>48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9">
        <f>COUNTIF(U$5:U$33,"а")</f>
        <v>27</v>
      </c>
      <c r="V39" s="26">
        <f>COUNTIF(V$5:V$33,"а")</f>
        <v>27</v>
      </c>
      <c r="W39" s="26">
        <f>COUNTIF(W$5:W$33,"а")</f>
        <v>27</v>
      </c>
      <c r="X39" s="2"/>
      <c r="Y39" s="2"/>
      <c r="Z39" s="2"/>
      <c r="AA39" s="2"/>
    </row>
    <row r="40" spans="1:27" ht="9.75" customHeight="1" x14ac:dyDescent="0.25">
      <c r="A40" s="2"/>
      <c r="B40" s="3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31"/>
      <c r="V40" s="31"/>
      <c r="W40" s="31"/>
      <c r="X40" s="2"/>
      <c r="Y40" s="2"/>
      <c r="Z40" s="2"/>
      <c r="AA40" s="2"/>
    </row>
    <row r="41" spans="1:27" ht="15" customHeight="1" x14ac:dyDescent="0.25">
      <c r="A41" s="2"/>
      <c r="B41" s="30" t="s">
        <v>49</v>
      </c>
      <c r="C41" s="32"/>
      <c r="D41" s="32"/>
      <c r="E41" s="2"/>
      <c r="F41" s="103" t="s">
        <v>50</v>
      </c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2"/>
      <c r="V41" s="2"/>
      <c r="W41" s="2"/>
      <c r="X41" s="2"/>
      <c r="Y41" s="2"/>
      <c r="Z41" s="2"/>
      <c r="AA41" s="2"/>
    </row>
    <row r="42" spans="1:27" x14ac:dyDescent="0.25">
      <c r="A42" s="29">
        <v>1</v>
      </c>
      <c r="B42" s="33" t="s">
        <v>51</v>
      </c>
      <c r="C42" s="34"/>
      <c r="D42" s="35"/>
      <c r="E42" s="36" t="s">
        <v>52</v>
      </c>
      <c r="F42" s="36"/>
      <c r="G42" s="36"/>
      <c r="H42" s="36"/>
      <c r="I42" s="36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2"/>
      <c r="Y42" s="2"/>
      <c r="Z42" s="2"/>
      <c r="AA42" s="2"/>
    </row>
    <row r="43" spans="1:27" x14ac:dyDescent="0.25">
      <c r="A43" s="29"/>
      <c r="B43" s="38" t="s">
        <v>53</v>
      </c>
      <c r="C43" s="34"/>
      <c r="D43" s="35"/>
      <c r="E43" s="39"/>
      <c r="F43" s="39"/>
      <c r="G43" s="39"/>
      <c r="H43" s="39"/>
      <c r="I43" s="39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2"/>
      <c r="Y43" s="2"/>
      <c r="Z43" s="2"/>
      <c r="AA43" s="2"/>
    </row>
    <row r="44" spans="1:27" x14ac:dyDescent="0.25">
      <c r="A44" s="29"/>
      <c r="B44" s="38" t="s">
        <v>54</v>
      </c>
      <c r="C44" s="34"/>
      <c r="D44" s="35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2"/>
      <c r="Y44" s="2"/>
      <c r="Z44" s="2"/>
      <c r="AA44" s="2"/>
    </row>
    <row r="45" spans="1:27" x14ac:dyDescent="0.25">
      <c r="A45" s="29">
        <v>2</v>
      </c>
      <c r="B45" s="33" t="s">
        <v>55</v>
      </c>
      <c r="C45" s="40">
        <f>COUNTA(B5:B33)</f>
        <v>27</v>
      </c>
      <c r="D45" s="35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2"/>
      <c r="Y45" s="2"/>
      <c r="Z45" s="2"/>
      <c r="AA45" s="2"/>
    </row>
    <row r="46" spans="1:27" x14ac:dyDescent="0.25">
      <c r="A46" s="41"/>
      <c r="B46" s="42"/>
      <c r="C46" s="41"/>
      <c r="D46" s="31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2"/>
      <c r="Y46" s="2"/>
      <c r="Z46" s="2"/>
      <c r="AA46" s="2"/>
    </row>
    <row r="47" spans="1:27" x14ac:dyDescent="0.25">
      <c r="A47" s="43">
        <v>3</v>
      </c>
      <c r="B47" s="43" t="s">
        <v>56</v>
      </c>
      <c r="C47" s="40">
        <f>$C$45-$C$48</f>
        <v>24</v>
      </c>
      <c r="D47" s="35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2"/>
      <c r="Y47" s="2"/>
      <c r="Z47" s="2"/>
      <c r="AA47" s="2"/>
    </row>
    <row r="48" spans="1:27" x14ac:dyDescent="0.25">
      <c r="A48" s="44">
        <v>4</v>
      </c>
      <c r="B48" s="44" t="s">
        <v>57</v>
      </c>
      <c r="C48" s="40">
        <f>COUNTIF($X$5:$X$33,"ну")+COUNTIF($X$5:$X$33,"ну1")</f>
        <v>3</v>
      </c>
      <c r="D48" s="35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2"/>
      <c r="Y48" s="2"/>
      <c r="Z48" s="2"/>
      <c r="AA48" s="2"/>
    </row>
    <row r="49" spans="1:27" x14ac:dyDescent="0.25">
      <c r="A49" s="104" t="s">
        <v>58</v>
      </c>
      <c r="B49" s="105"/>
      <c r="C49" s="45">
        <f>COUNTIF($X$5:$X$33,"ну1")</f>
        <v>1</v>
      </c>
      <c r="D49" s="35"/>
      <c r="E49" s="36" t="s">
        <v>59</v>
      </c>
      <c r="F49" s="36"/>
      <c r="G49" s="36"/>
      <c r="H49" s="36"/>
      <c r="I49" s="36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2"/>
      <c r="Y49" s="2"/>
      <c r="Z49" s="2"/>
      <c r="AA49" s="2"/>
    </row>
    <row r="50" spans="1:27" x14ac:dyDescent="0.25">
      <c r="A50" s="29">
        <v>5</v>
      </c>
      <c r="B50" s="33" t="s">
        <v>60</v>
      </c>
      <c r="C50" s="46">
        <f>COUNTIF($X$5:$X$33,"отл")</f>
        <v>1</v>
      </c>
      <c r="D50" s="35"/>
      <c r="E50" s="39"/>
      <c r="F50" s="39"/>
      <c r="G50" s="39"/>
      <c r="H50" s="39"/>
      <c r="I50" s="39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2"/>
      <c r="Y50" s="2"/>
      <c r="Z50" s="2"/>
      <c r="AA50" s="2"/>
    </row>
    <row r="51" spans="1:27" x14ac:dyDescent="0.25">
      <c r="A51" s="29">
        <v>6</v>
      </c>
      <c r="B51" s="33" t="s">
        <v>61</v>
      </c>
      <c r="C51" s="46">
        <f>COUNTIF($X$5:$X$33,"хор")+COUNTIF($X$5:$X$33,"хор1")</f>
        <v>13</v>
      </c>
      <c r="D51" s="35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2"/>
      <c r="Y51" s="2"/>
      <c r="Z51" s="2"/>
      <c r="AA51" s="2"/>
    </row>
    <row r="52" spans="1:27" x14ac:dyDescent="0.25">
      <c r="A52" s="104" t="s">
        <v>62</v>
      </c>
      <c r="B52" s="105"/>
      <c r="C52" s="47">
        <f>COUNTIF($X$5:$X$33,"хор1")</f>
        <v>2</v>
      </c>
      <c r="D52" s="35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2"/>
      <c r="Y52" s="2"/>
      <c r="Z52" s="2"/>
      <c r="AA52" s="2"/>
    </row>
    <row r="53" spans="1:27" ht="15.75" thickBot="1" x14ac:dyDescent="0.3">
      <c r="A53" s="29">
        <v>7</v>
      </c>
      <c r="B53" s="29" t="s">
        <v>63</v>
      </c>
      <c r="C53" s="48">
        <f>COUNTIF($X$5:$X$33,"у1")</f>
        <v>7</v>
      </c>
      <c r="D53" s="35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2"/>
      <c r="Y53" s="2"/>
      <c r="Z53" s="2"/>
      <c r="AA53" s="2"/>
    </row>
    <row r="54" spans="1:27" ht="15.75" thickBot="1" x14ac:dyDescent="0.3">
      <c r="A54" s="2"/>
      <c r="B54" s="96" t="s">
        <v>64</v>
      </c>
      <c r="C54" s="97"/>
      <c r="D54" s="49" t="s">
        <v>65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29">
        <v>8</v>
      </c>
      <c r="B55" s="33" t="s">
        <v>66</v>
      </c>
      <c r="C55" s="50">
        <f>$C$47</f>
        <v>24</v>
      </c>
      <c r="D55" s="51">
        <f>IFERROR(C55/$C$45*100,"0")</f>
        <v>88.888888888888886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thickBot="1" x14ac:dyDescent="0.3">
      <c r="A56" s="29">
        <v>9</v>
      </c>
      <c r="B56" s="52" t="s">
        <v>67</v>
      </c>
      <c r="C56" s="50">
        <f>$C$50+$C$51</f>
        <v>14</v>
      </c>
      <c r="D56" s="53">
        <f>IFERROR(C56/$C$45*100,"0")</f>
        <v>51.851851851851848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thickBot="1" x14ac:dyDescent="0.3">
      <c r="A57" s="89"/>
      <c r="B57" s="54" t="s">
        <v>68</v>
      </c>
      <c r="D57" s="55" t="s">
        <v>69</v>
      </c>
      <c r="E57" s="56"/>
      <c r="F57" s="56"/>
      <c r="G57" s="56"/>
      <c r="H57" s="57"/>
      <c r="I57" s="55" t="s">
        <v>70</v>
      </c>
      <c r="J57" s="56"/>
      <c r="K57" s="56"/>
      <c r="L57" s="58"/>
      <c r="M57" s="2"/>
      <c r="N57" s="55" t="s">
        <v>71</v>
      </c>
      <c r="O57" s="56"/>
      <c r="P57" s="56"/>
      <c r="Q57" s="56"/>
      <c r="R57" s="59"/>
      <c r="S57" s="58"/>
      <c r="T57" s="60" t="s">
        <v>70</v>
      </c>
      <c r="U57" s="56"/>
      <c r="V57" s="56"/>
      <c r="W57" s="58"/>
      <c r="X57" s="2"/>
    </row>
    <row r="58" spans="1:27" x14ac:dyDescent="0.25">
      <c r="A58" s="89" t="s">
        <v>72</v>
      </c>
      <c r="B58" s="61" t="str">
        <f t="array" ref="B58">IFERROR(INDEX($B$5:$B$33,SMALL(IF($A$58=X5:X33,ROW(B5:B33)-4,""),ROW()-56)),"")</f>
        <v xml:space="preserve">Давыдов Влад </v>
      </c>
      <c r="C58" s="89" t="s">
        <v>73</v>
      </c>
      <c r="D58" s="106" t="str">
        <f t="array" ref="D58">IFERROR(INDEX(B:B,SMALL(IF((MMULT(N(C$5:W$31=4),TRANSPOSE(COLUMN(C:W)^0))=1)*(MMULT((C$5:W$31&lt;4)+(C$5:W$31="н\а"),TRANSPOSE(COLUMN(C:W)^0))&lt;9),ROW($5:$31)),ROW(D1))),"")</f>
        <v>Дудкина Ева</v>
      </c>
      <c r="E58" s="64"/>
      <c r="F58" s="64"/>
      <c r="G58" s="65"/>
      <c r="H58" s="66"/>
      <c r="I58" s="107" t="str">
        <f ca="1">IF(D58="","",OFFSET(B$4,,MATCH(4,OFFSET(C$4:W$4,MATCH(D58,B$5:B$31,),),)))</f>
        <v>биология</v>
      </c>
      <c r="J58" s="67"/>
      <c r="K58" s="67"/>
      <c r="L58" s="65"/>
      <c r="M58" s="89" t="s">
        <v>74</v>
      </c>
      <c r="N58" s="106" t="str">
        <f t="array" ref="N58">IFERROR(INDEX(B:B,SMALL(IF((MMULT(N(C$5:W$31=3),TRANSPOSE(COLUMN(C:W)^0))=1)*(MMULT((C$5:W$31&lt;3)+(C$5:W$31="н\а"),TRANSPOSE(COLUMN(C:W)^0))&lt;9),ROW($5:$31)),ROW(D1))),"")</f>
        <v xml:space="preserve">Жаров Марат </v>
      </c>
      <c r="O58" s="64"/>
      <c r="P58" s="64"/>
      <c r="Q58" s="64"/>
      <c r="R58" s="68"/>
      <c r="S58" s="64"/>
      <c r="T58" s="107" t="str">
        <f ca="1">IF(N58="","",OFFSET(B$4,,MATCH(3,OFFSET(C$4:W$4,MATCH(N58,B$5:B$31,),),)))</f>
        <v>биология</v>
      </c>
      <c r="U58" s="67"/>
      <c r="V58" s="67"/>
      <c r="W58" s="65"/>
      <c r="X58" s="2"/>
    </row>
    <row r="59" spans="1:27" x14ac:dyDescent="0.25">
      <c r="A59" s="89"/>
      <c r="B59" s="61" t="str">
        <f t="array" ref="B59">IFERROR(INDEX($B$5:$B$33,SMALL(IF($A$58=X6:X34,ROW(B6:B34)-4,""),ROW()-56)),"")</f>
        <v xml:space="preserve">Деров Андрей </v>
      </c>
      <c r="C59" s="89">
        <v>4</v>
      </c>
      <c r="D59" s="106" t="str">
        <f t="array" ref="D59">IFERROR(INDEX(B:B,SMALL(IF((MMULT(N(C$5:W$31=4),TRANSPOSE(COLUMN(C:W)^0))=1)*(MMULT((C$5:W$31&lt;4)+(C$5:W$31="н\а"),TRANSPOSE(COLUMN(C:W)^0))&lt;9),ROW($5:$31)),ROW(D2))),"")</f>
        <v xml:space="preserve">Никифоров Костя </v>
      </c>
      <c r="E59" s="41"/>
      <c r="F59" s="41"/>
      <c r="G59" s="41"/>
      <c r="H59" s="70"/>
      <c r="I59" s="107" t="str">
        <f t="shared" ref="I59:I73" ca="1" si="6">IF(D59="","",OFFSET(B$4,,MATCH(4,OFFSET(C$4:W$4,MATCH(D59,B$5:B$31,),),)))</f>
        <v>русский язык</v>
      </c>
      <c r="J59" s="41"/>
      <c r="K59" s="41"/>
      <c r="L59" s="71"/>
      <c r="M59" s="89">
        <v>3</v>
      </c>
      <c r="N59" s="106" t="str">
        <f t="array" ref="N59">IFERROR(INDEX(B:B,SMALL(IF((MMULT(N(C$5:W$31=3),TRANSPOSE(COLUMN(C:W)^0))=1)*(MMULT((C$5:W$31&lt;3)+(C$5:W$31="н\а"),TRANSPOSE(COLUMN(C:W)^0))&lt;9),ROW($5:$31)),ROW(D2))),"")</f>
        <v xml:space="preserve">Кабанов Дмитрий </v>
      </c>
      <c r="O59" s="41"/>
      <c r="P59" s="41"/>
      <c r="Q59" s="41"/>
      <c r="R59" s="72"/>
      <c r="S59" s="41"/>
      <c r="T59" s="107" t="str">
        <f t="shared" ref="T59:T73" ca="1" si="7">IF(N59="","",OFFSET(B$4,,MATCH(3,OFFSET(C$4:W$4,MATCH(N59,B$5:B$31,),),)))</f>
        <v>география</v>
      </c>
      <c r="U59" s="41"/>
      <c r="V59" s="41"/>
      <c r="W59" s="71"/>
      <c r="X59" s="2"/>
    </row>
    <row r="60" spans="1:27" x14ac:dyDescent="0.25">
      <c r="A60" s="89"/>
      <c r="B60" s="61" t="str">
        <f t="array" ref="B60">IFERROR(INDEX($B$5:$B$33,SMALL(IF($A$58=X7:X35,ROW(B7:B35)-4,""),ROW()-56)),"")</f>
        <v xml:space="preserve">Мальгина Дарья </v>
      </c>
      <c r="C60" s="89"/>
      <c r="D60" s="106" t="str">
        <f t="array" ref="D60">IFERROR(INDEX(B:B,SMALL(IF((MMULT(N(C$5:W$31=4),TRANSPOSE(COLUMN(C:W)^0))=1)*(MMULT((C$5:W$31&lt;4)+(C$5:W$31="н\а"),TRANSPOSE(COLUMN(C:W)^0))&lt;9),ROW($5:$31)),ROW(D3))),"")</f>
        <v/>
      </c>
      <c r="E60" s="41"/>
      <c r="F60" s="41"/>
      <c r="G60" s="41"/>
      <c r="H60" s="70"/>
      <c r="I60" s="107" t="str">
        <f t="shared" ca="1" si="6"/>
        <v/>
      </c>
      <c r="J60" s="41"/>
      <c r="K60" s="41"/>
      <c r="L60" s="71"/>
      <c r="M60" s="89"/>
      <c r="N60" s="106" t="str">
        <f t="array" ref="N60">IFERROR(INDEX(B:B,SMALL(IF((MMULT(N(C$5:W$31=3),TRANSPOSE(COLUMN(C:W)^0))=1)*(MMULT((C$5:W$31&lt;3)+(C$5:W$31="н\а"),TRANSPOSE(COLUMN(C:W)^0))&lt;9),ROW($5:$31)),ROW(D3))),"")</f>
        <v xml:space="preserve">Никоненко Вероника </v>
      </c>
      <c r="O60" s="41"/>
      <c r="P60" s="41"/>
      <c r="Q60" s="41"/>
      <c r="R60" s="72"/>
      <c r="S60" s="41"/>
      <c r="T60" s="107" t="str">
        <f t="shared" ca="1" si="7"/>
        <v>русский язык</v>
      </c>
      <c r="U60" s="41"/>
      <c r="V60" s="41"/>
      <c r="W60" s="71"/>
      <c r="X60" s="2"/>
    </row>
    <row r="61" spans="1:27" x14ac:dyDescent="0.25">
      <c r="A61" s="89"/>
      <c r="B61" s="61" t="str">
        <f t="array" ref="B61">IFERROR(INDEX($B$5:$B$33,SMALL(IF($A$58=X8:X36,ROW(B8:B36)-4,""),ROW()-56)),"")</f>
        <v xml:space="preserve">Минеев Андрей </v>
      </c>
      <c r="C61" s="90"/>
      <c r="D61" s="106" t="str">
        <f t="array" ref="D61">IFERROR(INDEX(B:B,SMALL(IF((MMULT(N(C$5:W$31=4),TRANSPOSE(COLUMN(C:W)^0))=1)*(MMULT((C$5:W$31&lt;4)+(C$5:W$31="н\а"),TRANSPOSE(COLUMN(C:W)^0))&lt;9),ROW($5:$31)),ROW(D4))),"")</f>
        <v/>
      </c>
      <c r="E61" s="41"/>
      <c r="F61" s="41"/>
      <c r="G61" s="41"/>
      <c r="H61" s="70"/>
      <c r="I61" s="107" t="str">
        <f t="shared" ca="1" si="6"/>
        <v/>
      </c>
      <c r="J61" s="41"/>
      <c r="K61" s="41"/>
      <c r="L61" s="71"/>
      <c r="M61" s="89"/>
      <c r="N61" s="106" t="str">
        <f t="array" ref="N61">IFERROR(INDEX(B:B,SMALL(IF((MMULT(N(C$5:W$31=3),TRANSPOSE(COLUMN(C:W)^0))=1)*(MMULT((C$5:W$31&lt;3)+(C$5:W$31="н\а"),TRANSPOSE(COLUMN(C:W)^0))&lt;9),ROW($5:$31)),ROW(D4))),"")</f>
        <v xml:space="preserve">Прошкин Максим </v>
      </c>
      <c r="O61" s="41"/>
      <c r="P61" s="41"/>
      <c r="Q61" s="41"/>
      <c r="R61" s="72"/>
      <c r="S61" s="41"/>
      <c r="T61" s="107" t="str">
        <f t="shared" ca="1" si="7"/>
        <v>биология</v>
      </c>
      <c r="U61" s="41"/>
      <c r="V61" s="41"/>
      <c r="W61" s="71"/>
      <c r="X61" s="2"/>
    </row>
    <row r="62" spans="1:27" x14ac:dyDescent="0.25">
      <c r="A62" s="89"/>
      <c r="B62" s="61" t="str">
        <f t="array" ref="B62">IFERROR(INDEX($B$5:$B$33,SMALL(IF($A$58=X9:X37,ROW(B9:B37)-4,""),ROW()-56)),"")</f>
        <v>Никонов Леонид</v>
      </c>
      <c r="C62" s="89"/>
      <c r="D62" s="106" t="str">
        <f t="array" ref="D62">IFERROR(INDEX(B:B,SMALL(IF((MMULT(N(C$5:W$31=4),TRANSPOSE(COLUMN(C:W)^0))=1)*(MMULT((C$5:W$31&lt;4)+(C$5:W$31="н\а"),TRANSPOSE(COLUMN(C:W)^0))&lt;9),ROW($5:$31)),ROW(D5))),"")</f>
        <v/>
      </c>
      <c r="E62" s="41"/>
      <c r="F62" s="41"/>
      <c r="G62" s="41"/>
      <c r="H62" s="70"/>
      <c r="I62" s="107" t="str">
        <f t="shared" ca="1" si="6"/>
        <v/>
      </c>
      <c r="J62" s="41"/>
      <c r="K62" s="41"/>
      <c r="L62" s="71"/>
      <c r="M62" s="89"/>
      <c r="N62" s="106" t="str">
        <f t="array" ref="N62">IFERROR(INDEX(B:B,SMALL(IF((MMULT(N(C$5:W$31=3),TRANSPOSE(COLUMN(C:W)^0))=1)*(MMULT((C$5:W$31&lt;3)+(C$5:W$31="н\а"),TRANSPOSE(COLUMN(C:W)^0))&lt;9),ROW($5:$31)),ROW(D5))),"")</f>
        <v>Токарь Мария</v>
      </c>
      <c r="O62" s="41"/>
      <c r="P62" s="41"/>
      <c r="Q62" s="41"/>
      <c r="R62" s="72"/>
      <c r="S62" s="41"/>
      <c r="T62" s="107" t="str">
        <f t="shared" ca="1" si="7"/>
        <v>биология</v>
      </c>
      <c r="U62" s="41"/>
      <c r="V62" s="41"/>
      <c r="W62" s="71"/>
      <c r="X62" s="2"/>
    </row>
    <row r="63" spans="1:27" x14ac:dyDescent="0.25">
      <c r="A63" s="89"/>
      <c r="B63" s="61" t="str">
        <f t="array" ref="B63">IFERROR(INDEX($B$5:$B$33,SMALL(IF($A$58=X10:X38,ROW(B10:B38)-4,""),ROW()-56)),"")</f>
        <v xml:space="preserve">Пономарева Майя </v>
      </c>
      <c r="C63" s="89"/>
      <c r="D63" s="106" t="str">
        <f t="array" ref="D63">IFERROR(INDEX(B:B,SMALL(IF((MMULT(N(C$5:W$31=4),TRANSPOSE(COLUMN(C:W)^0))=1)*(MMULT((C$5:W$31&lt;4)+(C$5:W$31="н\а"),TRANSPOSE(COLUMN(C:W)^0))&lt;9),ROW($5:$31)),ROW(D6))),"")</f>
        <v/>
      </c>
      <c r="E63" s="41"/>
      <c r="F63" s="41"/>
      <c r="G63" s="41"/>
      <c r="H63" s="70"/>
      <c r="I63" s="107" t="str">
        <f t="shared" ca="1" si="6"/>
        <v/>
      </c>
      <c r="J63" s="41"/>
      <c r="K63" s="41"/>
      <c r="L63" s="71"/>
      <c r="M63" s="89"/>
      <c r="N63" s="106" t="str">
        <f t="array" ref="N63">IFERROR(INDEX(B:B,SMALL(IF((MMULT(N(C$5:W$31=3),TRANSPOSE(COLUMN(C:W)^0))=1)*(MMULT((C$5:W$31&lt;3)+(C$5:W$31="н\а"),TRANSPOSE(COLUMN(C:W)^0))&lt;9),ROW($5:$31)),ROW(D6))),"")</f>
        <v xml:space="preserve">Ульева Екатерина </v>
      </c>
      <c r="O63" s="41"/>
      <c r="P63" s="41"/>
      <c r="Q63" s="41"/>
      <c r="R63" s="72"/>
      <c r="S63" s="41"/>
      <c r="T63" s="107" t="str">
        <f t="shared" ca="1" si="7"/>
        <v>биология</v>
      </c>
      <c r="U63" s="41"/>
      <c r="V63" s="41"/>
      <c r="W63" s="71"/>
      <c r="X63" s="2"/>
    </row>
    <row r="64" spans="1:27" x14ac:dyDescent="0.25">
      <c r="A64" s="89"/>
      <c r="B64" s="61" t="str">
        <f t="array" ref="B64">IFERROR(INDEX($B$5:$B$33,SMALL(IF($A$58=X11:X39,ROW(B11:B39)-4,""),ROW()-56)),"")</f>
        <v>Старцев Дамир</v>
      </c>
      <c r="C64" s="89"/>
      <c r="D64" s="106" t="str">
        <f t="array" ref="D64">IFERROR(INDEX(B:B,SMALL(IF((MMULT(N(C$5:W$31=4),TRANSPOSE(COLUMN(C:W)^0))=1)*(MMULT((C$5:W$31&lt;4)+(C$5:W$31="н\а"),TRANSPOSE(COLUMN(C:W)^0))&lt;9),ROW($5:$31)),ROW(D7))),"")</f>
        <v/>
      </c>
      <c r="E64" s="41"/>
      <c r="F64" s="41"/>
      <c r="G64" s="41"/>
      <c r="H64" s="70"/>
      <c r="I64" s="107" t="str">
        <f t="shared" ca="1" si="6"/>
        <v/>
      </c>
      <c r="J64" s="41"/>
      <c r="K64" s="41"/>
      <c r="L64" s="71"/>
      <c r="M64" s="89"/>
      <c r="N64" s="106" t="str">
        <f t="array" ref="N64">IFERROR(INDEX(B:B,SMALL(IF((MMULT(N(C$5:W$31=3),TRANSPOSE(COLUMN(C:W)^0))=1)*(MMULT((C$5:W$31&lt;3)+(C$5:W$31="н\а"),TRANSPOSE(COLUMN(C:W)^0))&lt;9),ROW($5:$31)),ROW(D7))),"")</f>
        <v xml:space="preserve">Чернов Сергей </v>
      </c>
      <c r="O64" s="41"/>
      <c r="P64" s="41"/>
      <c r="Q64" s="41"/>
      <c r="R64" s="72"/>
      <c r="S64" s="41"/>
      <c r="T64" s="107" t="str">
        <f t="shared" ca="1" si="7"/>
        <v>биология</v>
      </c>
      <c r="U64" s="41"/>
      <c r="V64" s="41"/>
      <c r="W64" s="71"/>
      <c r="X64" s="2"/>
    </row>
    <row r="65" spans="1:33" x14ac:dyDescent="0.25">
      <c r="A65" s="89"/>
      <c r="B65" s="61" t="str">
        <f t="array" ref="B65">IFERROR(INDEX($B$5:$B$33,SMALL(IF($A$58=X12:X41,ROW(B12:B41)-4,""),ROW()-56)),"")</f>
        <v/>
      </c>
      <c r="C65" s="89"/>
      <c r="D65" s="106" t="str">
        <f t="array" ref="D65">IFERROR(INDEX(B:B,SMALL(IF((MMULT(N(C$5:W$31=4),TRANSPOSE(COLUMN(C:W)^0))=1)*(MMULT((C$5:W$31&lt;4)+(C$5:W$31="н\а"),TRANSPOSE(COLUMN(C:W)^0))&lt;9),ROW($5:$31)),ROW(D8))),"")</f>
        <v/>
      </c>
      <c r="E65" s="41"/>
      <c r="F65" s="41"/>
      <c r="G65" s="41"/>
      <c r="H65" s="70"/>
      <c r="I65" s="107" t="str">
        <f t="shared" ca="1" si="6"/>
        <v/>
      </c>
      <c r="J65" s="41"/>
      <c r="K65" s="41"/>
      <c r="L65" s="71"/>
      <c r="M65" s="89"/>
      <c r="N65" s="106" t="str">
        <f t="array" ref="N65">IFERROR(INDEX(B:B,SMALL(IF((MMULT(N(C$5:W$31=3),TRANSPOSE(COLUMN(C:W)^0))=1)*(MMULT((C$5:W$31&lt;3)+(C$5:W$31="н\а"),TRANSPOSE(COLUMN(C:W)^0))&lt;9),ROW($5:$31)),ROW(D8))),"")</f>
        <v/>
      </c>
      <c r="O65" s="41"/>
      <c r="P65" s="41"/>
      <c r="Q65" s="41"/>
      <c r="R65" s="72"/>
      <c r="S65" s="41"/>
      <c r="T65" s="107" t="str">
        <f t="shared" ca="1" si="7"/>
        <v/>
      </c>
      <c r="U65" s="41"/>
      <c r="V65" s="41"/>
      <c r="W65" s="71"/>
      <c r="X65" s="2"/>
    </row>
    <row r="66" spans="1:33" x14ac:dyDescent="0.25">
      <c r="A66" s="89"/>
      <c r="B66" s="61" t="str">
        <f t="array" ref="B66">IFERROR(INDEX($B$5:$B$33,SMALL(IF($A$58=X13:X42,ROW(B13:B42)-4,""),ROW()-56)),"")</f>
        <v/>
      </c>
      <c r="C66" s="89"/>
      <c r="D66" s="106" t="str">
        <f t="array" ref="D66">IFERROR(INDEX(B:B,SMALL(IF((MMULT(N(C$5:W$31=4),TRANSPOSE(COLUMN(C:W)^0))=1)*(MMULT((C$5:W$31&lt;4)+(C$5:W$31="н\а"),TRANSPOSE(COLUMN(C:W)^0))&lt;9),ROW($5:$31)),ROW(D9))),"")</f>
        <v/>
      </c>
      <c r="E66" s="41"/>
      <c r="F66" s="41"/>
      <c r="G66" s="41"/>
      <c r="H66" s="70"/>
      <c r="I66" s="107" t="str">
        <f t="shared" ca="1" si="6"/>
        <v/>
      </c>
      <c r="J66" s="41"/>
      <c r="K66" s="41"/>
      <c r="L66" s="71"/>
      <c r="M66" s="89"/>
      <c r="N66" s="106" t="str">
        <f t="array" ref="N66">IFERROR(INDEX(B:B,SMALL(IF((MMULT(N(C$5:W$31=3),TRANSPOSE(COLUMN(C:W)^0))=1)*(MMULT((C$5:W$31&lt;3)+(C$5:W$31="н\а"),TRANSPOSE(COLUMN(C:W)^0))&lt;9),ROW($5:$31)),ROW(D9))),"")</f>
        <v/>
      </c>
      <c r="O66" s="41"/>
      <c r="P66" s="41"/>
      <c r="Q66" s="41"/>
      <c r="R66" s="72"/>
      <c r="S66" s="41"/>
      <c r="T66" s="107" t="str">
        <f t="shared" ca="1" si="7"/>
        <v/>
      </c>
      <c r="U66" s="41"/>
      <c r="V66" s="41"/>
      <c r="W66" s="71"/>
      <c r="X66" s="2"/>
    </row>
    <row r="67" spans="1:33" x14ac:dyDescent="0.25">
      <c r="A67" s="89"/>
      <c r="B67" s="61" t="str">
        <f t="array" ref="B67">IFERROR(INDEX($B$5:$B$33,SMALL(IF($A$58=X14:X43,ROW(B14:B43)-4,""),ROW()-56)),"")</f>
        <v/>
      </c>
      <c r="C67" s="90"/>
      <c r="D67" s="106" t="str">
        <f t="array" ref="D67">IFERROR(INDEX(B:B,SMALL(IF((MMULT(N(C$5:W$31=4),TRANSPOSE(COLUMN(C:W)^0))=1)*(MMULT((C$5:W$31&lt;4)+(C$5:W$31="н\а"),TRANSPOSE(COLUMN(C:W)^0))&lt;9),ROW($5:$31)),ROW(D10))),"")</f>
        <v/>
      </c>
      <c r="E67" s="41"/>
      <c r="F67" s="41"/>
      <c r="G67" s="41"/>
      <c r="H67" s="70"/>
      <c r="I67" s="107" t="str">
        <f t="shared" ca="1" si="6"/>
        <v/>
      </c>
      <c r="J67" s="41"/>
      <c r="K67" s="41"/>
      <c r="L67" s="71"/>
      <c r="M67" s="90"/>
      <c r="N67" s="106" t="str">
        <f t="array" ref="N67">IFERROR(INDEX(B:B,SMALL(IF((MMULT(N(C$5:W$31=3),TRANSPOSE(COLUMN(C:W)^0))=1)*(MMULT((C$5:W$31&lt;3)+(C$5:W$31="н\а"),TRANSPOSE(COLUMN(C:W)^0))&lt;9),ROW($5:$31)),ROW(D10))),"")</f>
        <v/>
      </c>
      <c r="O67" s="41"/>
      <c r="P67" s="41"/>
      <c r="Q67" s="41"/>
      <c r="R67" s="72"/>
      <c r="S67" s="41"/>
      <c r="T67" s="107" t="str">
        <f t="shared" ca="1" si="7"/>
        <v/>
      </c>
      <c r="U67" s="41"/>
      <c r="V67" s="41"/>
      <c r="W67" s="71"/>
      <c r="X67" s="2"/>
    </row>
    <row r="68" spans="1:33" x14ac:dyDescent="0.25">
      <c r="A68" s="89"/>
      <c r="B68" s="61" t="str">
        <f t="array" ref="B68">IFERROR(INDEX($B$5:$B$33,SMALL(IF($A$58=X15:X44,ROW(B15:B44)-4,""),ROW()-56)),"")</f>
        <v/>
      </c>
      <c r="C68" s="89"/>
      <c r="D68" s="106" t="str">
        <f t="array" ref="D68">IFERROR(INDEX(B:B,SMALL(IF((MMULT(N(C$5:W$31=4),TRANSPOSE(COLUMN(C:W)^0))=1)*(MMULT((C$5:W$31&lt;4)+(C$5:W$31="н\а"),TRANSPOSE(COLUMN(C:W)^0))&lt;9),ROW($5:$31)),ROW(D11))),"")</f>
        <v/>
      </c>
      <c r="E68" s="41"/>
      <c r="F68" s="41"/>
      <c r="G68" s="41"/>
      <c r="H68" s="70"/>
      <c r="I68" s="107" t="str">
        <f t="shared" ca="1" si="6"/>
        <v/>
      </c>
      <c r="J68" s="41"/>
      <c r="K68" s="41"/>
      <c r="L68" s="71"/>
      <c r="M68" s="90"/>
      <c r="N68" s="106" t="str">
        <f t="array" ref="N68">IFERROR(INDEX(B:B,SMALL(IF((MMULT(N(C$5:W$31=3),TRANSPOSE(COLUMN(C:W)^0))=1)*(MMULT((C$5:W$31&lt;3)+(C$5:W$31="н\а"),TRANSPOSE(COLUMN(C:W)^0))&lt;9),ROW($5:$31)),ROW(D11))),"")</f>
        <v/>
      </c>
      <c r="O68" s="41"/>
      <c r="P68" s="41"/>
      <c r="Q68" s="41"/>
      <c r="R68" s="72"/>
      <c r="S68" s="41"/>
      <c r="T68" s="107" t="str">
        <f t="shared" ca="1" si="7"/>
        <v/>
      </c>
      <c r="U68" s="41"/>
      <c r="V68" s="41"/>
      <c r="W68" s="71"/>
      <c r="X68" s="2"/>
      <c r="Y68" s="2"/>
      <c r="Z68" s="2"/>
      <c r="AA68" s="2"/>
    </row>
    <row r="69" spans="1:33" x14ac:dyDescent="0.25">
      <c r="A69" s="89"/>
      <c r="B69" s="61" t="str">
        <f t="array" ref="B69">IFERROR(INDEX($B$5:$B$33,SMALL(IF($A$58=X16:X45,ROW(B16:B45)-4,""),ROW()-56)),"")</f>
        <v/>
      </c>
      <c r="C69" s="90"/>
      <c r="D69" s="106" t="str">
        <f t="array" ref="D69">IFERROR(INDEX(B:B,SMALL(IF((MMULT(N(C$5:W$31=4),TRANSPOSE(COLUMN(C:W)^0))=1)*(MMULT((C$5:W$31&lt;4)+(C$5:W$31="н\а"),TRANSPOSE(COLUMN(C:W)^0))&lt;9),ROW($5:$31)),ROW(D12))),"")</f>
        <v/>
      </c>
      <c r="E69" s="41"/>
      <c r="F69" s="41"/>
      <c r="G69" s="41"/>
      <c r="H69" s="70"/>
      <c r="I69" s="107" t="str">
        <f t="shared" ca="1" si="6"/>
        <v/>
      </c>
      <c r="J69" s="41"/>
      <c r="K69" s="41"/>
      <c r="L69" s="71"/>
      <c r="M69" s="90"/>
      <c r="N69" s="106" t="str">
        <f t="array" ref="N69">IFERROR(INDEX(B:B,SMALL(IF((MMULT(N(C$5:W$31=3),TRANSPOSE(COLUMN(C:W)^0))=1)*(MMULT((C$5:W$31&lt;3)+(C$5:W$31="н\а"),TRANSPOSE(COLUMN(C:W)^0))&lt;9),ROW($5:$31)),ROW(D12))),"")</f>
        <v/>
      </c>
      <c r="O69" s="41"/>
      <c r="P69" s="41"/>
      <c r="Q69" s="41"/>
      <c r="R69" s="72"/>
      <c r="S69" s="41"/>
      <c r="T69" s="107" t="str">
        <f t="shared" ca="1" si="7"/>
        <v/>
      </c>
      <c r="U69" s="41"/>
      <c r="V69" s="41"/>
      <c r="W69" s="71"/>
      <c r="X69" s="2"/>
      <c r="Y69" s="2"/>
      <c r="Z69" s="2"/>
      <c r="AA69" s="2"/>
    </row>
    <row r="70" spans="1:33" x14ac:dyDescent="0.25">
      <c r="A70" s="89"/>
      <c r="B70" s="61" t="str">
        <f t="array" ref="B70">IFERROR(INDEX($B$5:$B$33,SMALL(IF($A$58=X17:X46,ROW(B17:B46)-4,""),ROW()-56)),"")</f>
        <v/>
      </c>
      <c r="C70" s="90"/>
      <c r="D70" s="106" t="str">
        <f t="array" ref="D70">IFERROR(INDEX(B:B,SMALL(IF((MMULT(N(C$5:W$31=4),TRANSPOSE(COLUMN(C:W)^0))=1)*(MMULT((C$5:W$31&lt;4)+(C$5:W$31="н\а"),TRANSPOSE(COLUMN(C:W)^0))&lt;9),ROW($5:$31)),ROW(D13))),"")</f>
        <v/>
      </c>
      <c r="E70" s="41"/>
      <c r="F70" s="41"/>
      <c r="G70" s="41"/>
      <c r="H70" s="70"/>
      <c r="I70" s="107" t="str">
        <f t="shared" ca="1" si="6"/>
        <v/>
      </c>
      <c r="J70" s="41"/>
      <c r="K70" s="41"/>
      <c r="L70" s="71"/>
      <c r="M70" s="90"/>
      <c r="N70" s="106" t="str">
        <f t="array" ref="N70">IFERROR(INDEX(B:B,SMALL(IF((MMULT(N(C$5:W$31=3),TRANSPOSE(COLUMN(C:W)^0))=1)*(MMULT((C$5:W$31&lt;3)+(C$5:W$31="н\а"),TRANSPOSE(COLUMN(C:W)^0))&lt;9),ROW($5:$31)),ROW(D13))),"")</f>
        <v/>
      </c>
      <c r="O70" s="41"/>
      <c r="P70" s="41"/>
      <c r="Q70" s="41"/>
      <c r="R70" s="72"/>
      <c r="S70" s="41"/>
      <c r="T70" s="107" t="str">
        <f t="shared" ca="1" si="7"/>
        <v/>
      </c>
      <c r="U70" s="41"/>
      <c r="V70" s="41"/>
      <c r="W70" s="71"/>
      <c r="X70" s="2"/>
      <c r="Y70" s="2"/>
      <c r="Z70" s="2"/>
      <c r="AA70" s="2"/>
    </row>
    <row r="71" spans="1:33" x14ac:dyDescent="0.25">
      <c r="A71" s="89"/>
      <c r="B71" s="61" t="str">
        <f t="array" ref="B71">IFERROR(INDEX($B$5:$B$33,SMALL(IF($A$58=X18:X47,ROW(B18:B47)-4,""),ROW()-56)),"")</f>
        <v/>
      </c>
      <c r="C71" s="90"/>
      <c r="D71" s="106" t="str">
        <f t="array" ref="D71">IFERROR(INDEX(B:B,SMALL(IF((MMULT(N(C$5:W$31=4),TRANSPOSE(COLUMN(C:W)^0))=1)*(MMULT((C$5:W$31&lt;4)+(C$5:W$31="н\а"),TRANSPOSE(COLUMN(C:W)^0))&lt;9),ROW($5:$31)),ROW(D14))),"")</f>
        <v/>
      </c>
      <c r="E71" s="41"/>
      <c r="F71" s="41"/>
      <c r="G71" s="41"/>
      <c r="H71" s="70"/>
      <c r="I71" s="107" t="str">
        <f t="shared" ca="1" si="6"/>
        <v/>
      </c>
      <c r="J71" s="41"/>
      <c r="K71" s="41"/>
      <c r="L71" s="71"/>
      <c r="M71" s="90"/>
      <c r="N71" s="106" t="str">
        <f t="array" ref="N71">IFERROR(INDEX(B:B,SMALL(IF((MMULT(N(C$5:W$31=3),TRANSPOSE(COLUMN(C:W)^0))=1)*(MMULT((C$5:W$31&lt;3)+(C$5:W$31="н\а"),TRANSPOSE(COLUMN(C:W)^0))&lt;9),ROW($5:$31)),ROW(D14))),"")</f>
        <v/>
      </c>
      <c r="O71" s="41"/>
      <c r="P71" s="41"/>
      <c r="Q71" s="41"/>
      <c r="R71" s="72"/>
      <c r="S71" s="41"/>
      <c r="T71" s="107" t="str">
        <f t="shared" ca="1" si="7"/>
        <v/>
      </c>
      <c r="U71" s="41"/>
      <c r="V71" s="41"/>
      <c r="W71" s="71"/>
      <c r="X71" s="2"/>
      <c r="Y71" s="2"/>
      <c r="Z71" s="2"/>
      <c r="AA71" s="2"/>
    </row>
    <row r="72" spans="1:33" x14ac:dyDescent="0.25">
      <c r="A72" s="89"/>
      <c r="B72" s="61" t="str">
        <f t="array" ref="B72">IFERROR(INDEX($B$5:$B$33,SMALL(IF($A$58=X19:X48,ROW(B19:B48)-4,""),ROW()-56)),"")</f>
        <v/>
      </c>
      <c r="C72" s="90"/>
      <c r="D72" s="106" t="str">
        <f t="array" ref="D72">IFERROR(INDEX(B:B,SMALL(IF((MMULT(N(C$5:W$31=4),TRANSPOSE(COLUMN(C:W)^0))=1)*(MMULT((C$5:W$31&lt;4)+(C$5:W$31="н\а"),TRANSPOSE(COLUMN(C:W)^0))&lt;9),ROW($5:$31)),ROW(D15))),"")</f>
        <v/>
      </c>
      <c r="E72" s="41"/>
      <c r="F72" s="41"/>
      <c r="G72" s="41"/>
      <c r="H72" s="70"/>
      <c r="I72" s="107" t="str">
        <f t="shared" ca="1" si="6"/>
        <v/>
      </c>
      <c r="J72" s="41"/>
      <c r="K72" s="41"/>
      <c r="L72" s="71"/>
      <c r="M72" s="90"/>
      <c r="N72" s="106" t="str">
        <f t="array" ref="N72">IFERROR(INDEX(B:B,SMALL(IF((MMULT(N(C$5:W$31=3),TRANSPOSE(COLUMN(C:W)^0))=1)*(MMULT((C$5:W$31&lt;3)+(C$5:W$31="н\а"),TRANSPOSE(COLUMN(C:W)^0))&lt;9),ROW($5:$31)),ROW(D15))),"")</f>
        <v/>
      </c>
      <c r="O72" s="41"/>
      <c r="P72" s="41"/>
      <c r="Q72" s="41"/>
      <c r="R72" s="72"/>
      <c r="S72" s="41"/>
      <c r="T72" s="107" t="str">
        <f t="shared" ca="1" si="7"/>
        <v/>
      </c>
      <c r="U72" s="41"/>
      <c r="V72" s="41"/>
      <c r="W72" s="71"/>
      <c r="X72" s="31"/>
      <c r="Y72" s="31"/>
      <c r="Z72" s="31"/>
      <c r="AA72" s="31"/>
      <c r="AB72" s="31"/>
      <c r="AC72" s="31"/>
      <c r="AD72" s="31"/>
      <c r="AE72" s="31"/>
      <c r="AF72" s="31"/>
      <c r="AG72" s="31"/>
    </row>
    <row r="73" spans="1:33" x14ac:dyDescent="0.25">
      <c r="A73" s="89"/>
      <c r="B73" s="61" t="str">
        <f t="array" ref="B73">IFERROR(INDEX($B$5:$B$33,SMALL(IF($A$58=X20:X49,ROW(B20:B49)-4,""),ROW()-56)),"")</f>
        <v/>
      </c>
      <c r="C73" s="90"/>
      <c r="D73" s="106" t="str">
        <f t="array" ref="D73">IFERROR(INDEX(B:B,SMALL(IF((MMULT(N(C$5:W$31=4),TRANSPOSE(COLUMN(C:W)^0))=1)*(MMULT((C$5:W$31&lt;4)+(C$5:W$31="н\а"),TRANSPOSE(COLUMN(C:W)^0))&lt;9),ROW($5:$31)),ROW(D16))),"")</f>
        <v/>
      </c>
      <c r="E73" s="41"/>
      <c r="F73" s="41"/>
      <c r="G73" s="41"/>
      <c r="H73" s="70"/>
      <c r="I73" s="107" t="str">
        <f t="shared" ca="1" si="6"/>
        <v/>
      </c>
      <c r="J73" s="41"/>
      <c r="K73" s="41"/>
      <c r="L73" s="71"/>
      <c r="M73" s="90"/>
      <c r="N73" s="106" t="str">
        <f t="array" ref="N73">IFERROR(INDEX(B:B,SMALL(IF((MMULT(N(C$5:W$31=3),TRANSPOSE(COLUMN(C:W)^0))=1)*(MMULT((C$5:W$31&lt;3)+(C$5:W$31="н\а"),TRANSPOSE(COLUMN(C:W)^0))&lt;9),ROW($5:$31)),ROW(D16))),"")</f>
        <v/>
      </c>
      <c r="O73" s="41"/>
      <c r="P73" s="41"/>
      <c r="Q73" s="41"/>
      <c r="R73" s="72"/>
      <c r="S73" s="41"/>
      <c r="T73" s="107" t="str">
        <f t="shared" ca="1" si="7"/>
        <v/>
      </c>
      <c r="U73" s="41"/>
      <c r="V73" s="41"/>
      <c r="W73" s="71"/>
      <c r="X73" s="31"/>
      <c r="Y73" s="31"/>
      <c r="Z73" s="31"/>
      <c r="AA73" s="31"/>
      <c r="AB73" s="31"/>
      <c r="AC73" s="31"/>
      <c r="AD73" s="31"/>
      <c r="AE73" s="31"/>
      <c r="AF73" s="31"/>
      <c r="AG73" s="31"/>
    </row>
    <row r="74" spans="1:33" ht="15.75" thickBot="1" x14ac:dyDescent="0.3">
      <c r="A74" s="90"/>
      <c r="C74" s="90"/>
      <c r="M74" s="90"/>
      <c r="X74" s="31"/>
      <c r="Y74" s="31"/>
      <c r="Z74" s="31"/>
      <c r="AA74" s="31"/>
      <c r="AB74" s="31"/>
      <c r="AC74" s="31"/>
      <c r="AD74" s="31"/>
      <c r="AE74" s="31"/>
      <c r="AF74" s="31"/>
      <c r="AG74" s="31"/>
    </row>
    <row r="75" spans="1:33" ht="15.75" thickBot="1" x14ac:dyDescent="0.3">
      <c r="A75" s="90"/>
      <c r="B75" s="74" t="s">
        <v>75</v>
      </c>
      <c r="C75" s="90"/>
      <c r="D75" s="55" t="s">
        <v>76</v>
      </c>
      <c r="E75" s="60"/>
      <c r="F75" s="60"/>
      <c r="G75" s="60"/>
      <c r="H75" s="60"/>
      <c r="I75" s="60"/>
      <c r="J75" s="60"/>
      <c r="K75" s="60"/>
      <c r="L75" s="75"/>
      <c r="M75" s="89"/>
      <c r="N75" s="76" t="s">
        <v>57</v>
      </c>
      <c r="O75" s="56"/>
      <c r="P75" s="56"/>
      <c r="Q75" s="58"/>
      <c r="R75" s="55" t="s">
        <v>77</v>
      </c>
      <c r="S75" s="56"/>
      <c r="T75" s="56"/>
      <c r="U75" s="56"/>
      <c r="V75" s="56"/>
      <c r="W75" s="77"/>
      <c r="X75" s="31"/>
      <c r="Y75" s="31"/>
      <c r="Z75" s="31"/>
      <c r="AA75" s="31"/>
      <c r="AB75" s="31"/>
      <c r="AC75" s="31"/>
      <c r="AD75" s="31"/>
      <c r="AE75" s="31"/>
      <c r="AF75" s="31"/>
      <c r="AG75" s="31"/>
    </row>
    <row r="76" spans="1:33" x14ac:dyDescent="0.25">
      <c r="A76" s="89" t="s">
        <v>78</v>
      </c>
      <c r="B76" s="78" t="str">
        <f t="array" ref="B76:B90">IFERROR(INDEX($B$5:$B$33,SMALL(IF($A$76=$X$5:$X$33,ROW($B$5:$B$33)-4,""),ROW()-75)),"")</f>
        <v xml:space="preserve">Резвин Марк </v>
      </c>
      <c r="C76" s="89" t="s">
        <v>79</v>
      </c>
      <c r="D76" s="106" t="str">
        <f t="array" ref="D76">IFERROR(INDEX(B:B,SMALL(IF(MMULT((C$5:W$31=2)+(C$5:W$31="н\а"),TRANSPOSE(COLUMN(C:W)^0))=1,ROW($5:$31)),ROW(D1))),"")</f>
        <v>Аверина Катя</v>
      </c>
      <c r="E76" s="64"/>
      <c r="F76" s="64"/>
      <c r="G76" s="64"/>
      <c r="H76" s="66"/>
      <c r="I76" s="107" t="str">
        <f t="array" aca="1" ref="I76" ca="1">IF(D76="","",OFFSET(B$4,,MATCH(1,(OFFSET(C$4:W$4,MATCH(D76,B$5:B$31,),)=2)+(OFFSET(C$4:W$4,MATCH(D76,B$5:B$31,),)="н\а"),)))</f>
        <v>математика</v>
      </c>
      <c r="J76" s="64"/>
      <c r="K76" s="64"/>
      <c r="L76" s="26"/>
      <c r="M76" s="90" t="s">
        <v>80</v>
      </c>
      <c r="N76" s="106" t="str">
        <f t="array" ref="N76">IFERROR(INDEX(B:B,SMALL(IF(MMULT((C$5:W$31=2)+(C$5:W$31="н\а"),TRANSPOSE(COLUMN(C:W)^0))&gt;1,ROW($5:$31)),ROW(D1))),"")</f>
        <v xml:space="preserve">Горев Егор </v>
      </c>
      <c r="O76" s="64"/>
      <c r="P76" s="64"/>
      <c r="Q76" s="26"/>
      <c r="R76" s="109">
        <f t="array" aca="1" ref="R76" ca="1">IF(N76="","",SUM((OFFSET($C$4:$W$4,MATCH($N76,$B$5:$B$31,),)=2)+(OFFSET($C$4:$W$4,MATCH($N76,$B$5:$B$31,),)="н\а")))</f>
        <v>5</v>
      </c>
      <c r="S76" s="107" t="str">
        <f t="array" aca="1" ref="S76" ca="1">IFERROR(LEFTB(INDEX($4:$4,SMALL(IF((OFFSET($C$4:$W$4,MATCH($N76,$B$5:$B$31,),)=2)+(OFFSET($C$4:$W$4,MATCH($N76,$B$5:$B$31,),)="н\а"),COLUMN($C:$W)),COLUMN(A76))),3),"")</f>
        <v>лит</v>
      </c>
      <c r="T76" s="107" t="str">
        <f t="array" aca="1" ref="T76" ca="1">IFERROR(LEFTB(INDEX($4:$4,SMALL(IF((OFFSET($C$4:$W$4,MATCH($N76,$B$5:$B$31,),)=2)+(OFFSET($C$4:$W$4,MATCH($N76,$B$5:$B$31,),)="н\а"),COLUMN($C:$W)),COLUMN(B76))),3),"")</f>
        <v>гео</v>
      </c>
      <c r="U76" s="107" t="str">
        <f t="array" aca="1" ref="U76" ca="1">IFERROR(LEFTB(INDEX($4:$4,SMALL(IF((OFFSET($C$4:$W$4,MATCH($N76,$B$5:$B$31,),)=2)+(OFFSET($C$4:$W$4,MATCH($N76,$B$5:$B$31,),)="н\а"),COLUMN($C:$W)),COLUMN(C76))),3),"")</f>
        <v>био</v>
      </c>
      <c r="V76" s="107" t="str">
        <f t="array" aca="1" ref="V76" ca="1">IFERROR(LEFTB(INDEX($4:$4,SMALL(IF((OFFSET($C$4:$W$4,MATCH($N76,$B$5:$B$31,),)=2)+(OFFSET($C$4:$W$4,MATCH($N76,$B$5:$B$31,),)="н\а"),COLUMN($C:$W)),COLUMN(D76))),3),"")</f>
        <v>тех</v>
      </c>
      <c r="W76" s="107" t="str">
        <f t="array" aca="1" ref="W76" ca="1">IFERROR(LEFTB(INDEX($4:$4,SMALL(IF((OFFSET($C$4:$W$4,MATCH($N76,$B$5:$B$31,),)=2)+(OFFSET($C$4:$W$4,MATCH($N76,$B$5:$B$31,),)="н\а"),COLUMN($C:$W)),COLUMN(E76))),3),"")</f>
        <v>муз</v>
      </c>
      <c r="X76" s="31"/>
      <c r="Y76" s="108"/>
      <c r="Z76" s="31"/>
      <c r="AA76" s="31"/>
      <c r="AB76" s="31"/>
      <c r="AC76" s="31"/>
      <c r="AD76" s="31"/>
      <c r="AE76" s="31" t="str">
        <f t="array" aca="1" ref="AE76" ca="1">IFERROR(LEFTB(INDEX($4:$4,SMALL(IF((OFFSET($C$4:$W$4,MATCH($N76,$B$5:$B$31,),)=2)+(OFFSET($C$4:$W$4,MATCH($N76,$B$5:$B$31,),)="н\а"),COLUMN($C:$W)),COLUMN(F76))),3),"")</f>
        <v/>
      </c>
      <c r="AF76" s="31"/>
      <c r="AG76" s="31"/>
    </row>
    <row r="77" spans="1:33" x14ac:dyDescent="0.25">
      <c r="A77" s="89"/>
      <c r="B77" s="29" t="str">
        <v/>
      </c>
      <c r="C77" s="89" t="s">
        <v>41</v>
      </c>
      <c r="D77" s="106" t="str">
        <f t="array" ref="D77">IFERROR(INDEX(B:B,SMALL(IF(MMULT((C$5:W$31=2)+(C$5:W$31="н\а"),TRANSPOSE(COLUMN(C:W)^0))=1,ROW($5:$31)),ROW(D2))),"")</f>
        <v/>
      </c>
      <c r="E77" s="41"/>
      <c r="F77" s="41"/>
      <c r="G77" s="41"/>
      <c r="H77" s="70"/>
      <c r="I77" s="107" t="str">
        <f t="array" aca="1" ref="I77" ca="1">IF(D77="","",OFFSET(B$4,,MATCH(1,(OFFSET(C$4:W$4,MATCH(D77,B$5:B$31,),)=2)+(OFFSET(C$4:W$4,MATCH(D77,B$5:B$31,),)="н\а"),)))</f>
        <v/>
      </c>
      <c r="J77" s="41"/>
      <c r="K77" s="41"/>
      <c r="L77" s="71"/>
      <c r="M77" s="89" t="s">
        <v>41</v>
      </c>
      <c r="N77" s="106" t="str">
        <f t="array" ref="N77">IFERROR(INDEX(B:B,SMALL(IF(MMULT((C$5:W$31=2)+(C$5:W$31="н\а"),TRANSPOSE(COLUMN(C:W)^0))&gt;1,ROW($5:$31)),ROW(D2))),"")</f>
        <v xml:space="preserve">Яцук Алексей </v>
      </c>
      <c r="O77" s="41"/>
      <c r="P77" s="41"/>
      <c r="Q77" s="71"/>
      <c r="R77" s="109">
        <f t="array" aca="1" ref="R77" ca="1">IF(N77="","",SUM((OFFSET($C$4:$W$4,MATCH($N77,$B$5:$B$31,),)=2)+(OFFSET($C$4:$W$4,MATCH($N77,$B$5:$B$31,),)="н\а")))</f>
        <v>4</v>
      </c>
      <c r="S77" s="107" t="str">
        <f t="array" aca="1" ref="S77" ca="1">IFERROR(LEFTB(INDEX($4:$4,SMALL(IF((OFFSET($C$4:$W$4,MATCH($N77,$B$5:$B$31,),)=2)+(OFFSET($C$4:$W$4,MATCH($N77,$B$5:$B$31,),)="н\а"),COLUMN($C:$W)),COLUMN(A77))),3),"")</f>
        <v>мат</v>
      </c>
      <c r="T77" s="107" t="str">
        <f t="array" aca="1" ref="T77" ca="1">IFERROR(LEFTB(INDEX($4:$4,SMALL(IF((OFFSET($C$4:$W$4,MATCH($N77,$B$5:$B$31,),)=2)+(OFFSET($C$4:$W$4,MATCH($N77,$B$5:$B$31,),)="н\а"),COLUMN($C:$W)),COLUMN(B77))),3),"")</f>
        <v>био</v>
      </c>
      <c r="U77" s="107" t="str">
        <f t="array" aca="1" ref="U77" ca="1">IFERROR(LEFTB(INDEX($4:$4,SMALL(IF((OFFSET($C$4:$W$4,MATCH($N77,$B$5:$B$31,),)=2)+(OFFSET($C$4:$W$4,MATCH($N77,$B$5:$B$31,),)="н\а"),COLUMN($C:$W)),COLUMN(C77))),3),"")</f>
        <v>тех</v>
      </c>
      <c r="V77" s="107" t="str">
        <f t="array" aca="1" ref="V77" ca="1">IFERROR(LEFTB(INDEX($4:$4,SMALL(IF((OFFSET($C$4:$W$4,MATCH($N77,$B$5:$B$31,),)=2)+(OFFSET($C$4:$W$4,MATCH($N77,$B$5:$B$31,),)="н\а"),COLUMN($C:$W)),COLUMN(D77))),3),"")</f>
        <v>ОБЖ</v>
      </c>
      <c r="W77" s="107" t="str">
        <f t="array" aca="1" ref="W77" ca="1">IFERROR(LEFTB(INDEX($4:$4,SMALL(IF((OFFSET($C$4:$W$4,MATCH($N77,$B$5:$B$31,),)=2)+(OFFSET($C$4:$W$4,MATCH($N77,$B$5:$B$31,),)="н\а"),COLUMN($C:$W)),COLUMN(E77))),3),"")</f>
        <v/>
      </c>
      <c r="X77" s="31"/>
      <c r="Y77" s="108"/>
      <c r="Z77" s="31"/>
      <c r="AA77" s="31"/>
      <c r="AB77" s="31"/>
      <c r="AC77" s="31"/>
      <c r="AD77" s="31"/>
      <c r="AE77" s="31" t="str">
        <f t="array" aca="1" ref="AE77" ca="1">IFERROR(LEFTB(INDEX($4:$4,SMALL(IF((OFFSET($C$4:$W$4,MATCH($N77,$B$5:$B$31,),)=2)+(OFFSET($C$4:$W$4,MATCH($N77,$B$5:$B$31,),)="н\а"),COLUMN($C:$W)),COLUMN(F77))),3),"")</f>
        <v/>
      </c>
      <c r="AF77" s="31"/>
      <c r="AG77" s="31"/>
    </row>
    <row r="78" spans="1:33" x14ac:dyDescent="0.25">
      <c r="A78" s="89"/>
      <c r="B78" s="29" t="str">
        <v/>
      </c>
      <c r="C78" s="89">
        <v>2</v>
      </c>
      <c r="D78" s="106" t="str">
        <f t="array" ref="D78">IFERROR(INDEX(B:B,SMALL(IF(MMULT((C$5:W$31=2)+(C$5:W$31="н\а"),TRANSPOSE(COLUMN(C:W)^0))=1,ROW($5:$31)),ROW(D3))),"")</f>
        <v/>
      </c>
      <c r="E78" s="41"/>
      <c r="F78" s="41"/>
      <c r="G78" s="41"/>
      <c r="H78" s="70"/>
      <c r="I78" s="107" t="str">
        <f t="array" aca="1" ref="I78" ca="1">IF(D78="","",OFFSET(B$4,,MATCH(1,(OFFSET(C$4:W$4,MATCH(D78,B$5:B$31,),)=2)+(OFFSET(C$4:W$4,MATCH(D78,B$5:B$31,),)="н\а"),)))</f>
        <v/>
      </c>
      <c r="J78" s="41"/>
      <c r="K78" s="41"/>
      <c r="L78" s="71"/>
      <c r="M78" s="89">
        <v>2</v>
      </c>
      <c r="N78" s="106" t="str">
        <f t="array" ref="N78">IFERROR(INDEX(B:B,SMALL(IF(MMULT((C$5:W$31=2)+(C$5:W$31="н\а"),TRANSPOSE(COLUMN(C:W)^0))&gt;1,ROW($5:$31)),ROW(D3))),"")</f>
        <v/>
      </c>
      <c r="O78" s="41"/>
      <c r="P78" s="41"/>
      <c r="Q78" s="71"/>
      <c r="R78" s="109" t="str">
        <f t="array" aca="1" ref="R78" ca="1">IF(N78="","",SUM((OFFSET($C$4:$W$4,MATCH($N78,$B$5:$B$31,),)=2)+(OFFSET($C$4:$W$4,MATCH($N78,$B$5:$B$31,),)="н\а")))</f>
        <v/>
      </c>
      <c r="S78" s="107" t="str">
        <f t="array" aca="1" ref="S78" ca="1">IFERROR(LEFTB(INDEX($4:$4,SMALL(IF((OFFSET($C$4:$W$4,MATCH($N78,$B$5:$B$31,),)=2)+(OFFSET($C$4:$W$4,MATCH($N78,$B$5:$B$31,),)="н\а"),COLUMN($C:$W)),COLUMN(A78))),3),"")</f>
        <v/>
      </c>
      <c r="T78" s="107" t="str">
        <f t="array" aca="1" ref="T78" ca="1">IFERROR(LEFTB(INDEX($4:$4,SMALL(IF((OFFSET($C$4:$W$4,MATCH($N78,$B$5:$B$31,),)=2)+(OFFSET($C$4:$W$4,MATCH($N78,$B$5:$B$31,),)="н\а"),COLUMN($C:$W)),COLUMN(B78))),3),"")</f>
        <v/>
      </c>
      <c r="U78" s="107" t="str">
        <f t="array" aca="1" ref="U78" ca="1">IFERROR(LEFTB(INDEX($4:$4,SMALL(IF((OFFSET($C$4:$W$4,MATCH($N78,$B$5:$B$31,),)=2)+(OFFSET($C$4:$W$4,MATCH($N78,$B$5:$B$31,),)="н\а"),COLUMN($C:$W)),COLUMN(C78))),3),"")</f>
        <v/>
      </c>
      <c r="V78" s="107" t="str">
        <f t="array" aca="1" ref="V78" ca="1">IFERROR(LEFTB(INDEX($4:$4,SMALL(IF((OFFSET($C$4:$W$4,MATCH($N78,$B$5:$B$31,),)=2)+(OFFSET($C$4:$W$4,MATCH($N78,$B$5:$B$31,),)="н\а"),COLUMN($C:$W)),COLUMN(D78))),3),"")</f>
        <v/>
      </c>
      <c r="W78" s="107" t="str">
        <f t="array" aca="1" ref="W78" ca="1">IFERROR(LEFTB(INDEX($4:$4,SMALL(IF((OFFSET($C$4:$W$4,MATCH($N78,$B$5:$B$31,),)=2)+(OFFSET($C$4:$W$4,MATCH($N78,$B$5:$B$31,),)="н\а"),COLUMN($C:$W)),COLUMN(E78))),3),"")</f>
        <v/>
      </c>
      <c r="X78" s="31"/>
      <c r="Y78" s="108"/>
      <c r="Z78" s="31"/>
      <c r="AA78" s="31"/>
      <c r="AB78" s="31"/>
      <c r="AC78" s="31"/>
      <c r="AD78" s="31"/>
      <c r="AE78" s="31"/>
      <c r="AF78" s="31"/>
      <c r="AG78" s="31"/>
    </row>
    <row r="79" spans="1:33" x14ac:dyDescent="0.25">
      <c r="A79" s="89"/>
      <c r="B79" s="29" t="str">
        <v/>
      </c>
      <c r="C79" s="90"/>
      <c r="D79" s="106" t="str">
        <f t="array" ref="D79">IFERROR(INDEX(B:B,SMALL(IF(MMULT((C$5:W$31=2)+(C$5:W$31="н\а"),TRANSPOSE(COLUMN(C:W)^0))=1,ROW($5:$31)),ROW(D4))),"")</f>
        <v/>
      </c>
      <c r="E79" s="41"/>
      <c r="F79" s="41"/>
      <c r="G79" s="41"/>
      <c r="H79" s="70"/>
      <c r="I79" s="107" t="str">
        <f t="array" aca="1" ref="I79" ca="1">IF(D79="","",OFFSET(B$4,,MATCH(1,(OFFSET(C$4:W$4,MATCH(D79,B$5:B$31,),)=2)+(OFFSET(C$4:W$4,MATCH(D79,B$5:B$31,),)="н\а"),)))</f>
        <v/>
      </c>
      <c r="J79" s="41"/>
      <c r="K79" s="41"/>
      <c r="L79" s="71"/>
      <c r="M79" s="89"/>
      <c r="N79" s="106" t="str">
        <f t="array" ref="N79">IFERROR(INDEX(B:B,SMALL(IF(MMULT((C$5:W$31=2)+(C$5:W$31="н\а"),TRANSPOSE(COLUMN(C:W)^0))&gt;1,ROW($5:$31)),ROW(D4))),"")</f>
        <v/>
      </c>
      <c r="O79" s="41"/>
      <c r="P79" s="41"/>
      <c r="Q79" s="71"/>
      <c r="R79" s="109" t="str">
        <f t="array" aca="1" ref="R79" ca="1">IF(N79="","",SUM((OFFSET($C$4:$W$4,MATCH($N79,$B$5:$B$31,),)=2)+(OFFSET($C$4:$W$4,MATCH($N79,$B$5:$B$31,),)="н\а")))</f>
        <v/>
      </c>
      <c r="S79" s="107" t="str">
        <f t="array" aca="1" ref="S79" ca="1">IFERROR(LEFTB(INDEX($4:$4,SMALL(IF((OFFSET($C$4:$W$4,MATCH($N79,$B$5:$B$31,),)=2)+(OFFSET($C$4:$W$4,MATCH($N79,$B$5:$B$31,),)="н\а"),COLUMN($C:$W)),COLUMN(A79))),3),"")</f>
        <v/>
      </c>
      <c r="T79" s="107" t="str">
        <f t="array" aca="1" ref="T79" ca="1">IFERROR(LEFTB(INDEX($4:$4,SMALL(IF((OFFSET($C$4:$W$4,MATCH($N79,$B$5:$B$31,),)=2)+(OFFSET($C$4:$W$4,MATCH($N79,$B$5:$B$31,),)="н\а"),COLUMN($C:$W)),COLUMN(B79))),3),"")</f>
        <v/>
      </c>
      <c r="U79" s="107" t="str">
        <f t="array" aca="1" ref="U79" ca="1">IFERROR(LEFTB(INDEX($4:$4,SMALL(IF((OFFSET($C$4:$W$4,MATCH($N79,$B$5:$B$31,),)=2)+(OFFSET($C$4:$W$4,MATCH($N79,$B$5:$B$31,),)="н\а"),COLUMN($C:$W)),COLUMN(C79))),3),"")</f>
        <v/>
      </c>
      <c r="V79" s="107" t="str">
        <f t="array" aca="1" ref="V79" ca="1">IFERROR(LEFTB(INDEX($4:$4,SMALL(IF((OFFSET($C$4:$W$4,MATCH($N79,$B$5:$B$31,),)=2)+(OFFSET($C$4:$W$4,MATCH($N79,$B$5:$B$31,),)="н\а"),COLUMN($C:$W)),COLUMN(D79))),3),"")</f>
        <v/>
      </c>
      <c r="W79" s="107" t="str">
        <f t="array" aca="1" ref="W79" ca="1">IFERROR(LEFTB(INDEX($4:$4,SMALL(IF((OFFSET($C$4:$W$4,MATCH($N79,$B$5:$B$31,),)=2)+(OFFSET($C$4:$W$4,MATCH($N79,$B$5:$B$31,),)="н\а"),COLUMN($C:$W)),COLUMN(E79))),3),"")</f>
        <v/>
      </c>
      <c r="X79" s="31"/>
      <c r="Y79" s="108"/>
      <c r="Z79" s="31"/>
      <c r="AA79" s="31"/>
      <c r="AB79" s="31"/>
      <c r="AC79" s="31"/>
      <c r="AD79" s="31"/>
      <c r="AE79" s="31"/>
      <c r="AF79" s="31"/>
      <c r="AG79" s="31"/>
    </row>
    <row r="80" spans="1:33" x14ac:dyDescent="0.25">
      <c r="A80" s="89"/>
      <c r="B80" s="29" t="str">
        <v/>
      </c>
      <c r="C80" s="89"/>
      <c r="D80" s="106" t="str">
        <f t="array" ref="D80">IFERROR(INDEX(B:B,SMALL(IF(MMULT((C$5:W$31=2)+(C$5:W$31="н\а"),TRANSPOSE(COLUMN(C:W)^0))=1,ROW($5:$31)),ROW(D5))),"")</f>
        <v/>
      </c>
      <c r="E80" s="64"/>
      <c r="F80" s="64"/>
      <c r="G80" s="64"/>
      <c r="H80" s="70"/>
      <c r="I80" s="107" t="str">
        <f t="array" aca="1" ref="I80" ca="1">IF(D80="","",OFFSET(B$4,,MATCH(1,(OFFSET(C$4:W$4,MATCH(D80,B$5:B$31,),)=2)+(OFFSET(C$4:W$4,MATCH(D80,B$5:B$31,),)="н\а"),)))</f>
        <v/>
      </c>
      <c r="J80" s="64"/>
      <c r="K80" s="64"/>
      <c r="L80" s="26"/>
      <c r="M80" s="89"/>
      <c r="N80" s="106" t="str">
        <f t="array" ref="N80">IFERROR(INDEX(B:B,SMALL(IF(MMULT((C$5:W$31=2)+(C$5:W$31="н\а"),TRANSPOSE(COLUMN(C:W)^0))&gt;1,ROW($5:$31)),ROW(D5))),"")</f>
        <v/>
      </c>
      <c r="O80" s="41"/>
      <c r="P80" s="41"/>
      <c r="Q80" s="71"/>
      <c r="R80" s="109" t="str">
        <f t="array" aca="1" ref="R80" ca="1">IF(N80="","",SUM((OFFSET($C$4:$W$4,MATCH($N80,$B$5:$B$31,),)=2)+(OFFSET($C$4:$W$4,MATCH($N80,$B$5:$B$31,),)="н\а")))</f>
        <v/>
      </c>
      <c r="S80" s="107" t="str">
        <f t="array" aca="1" ref="S80" ca="1">IFERROR(LEFTB(INDEX($4:$4,SMALL(IF((OFFSET($C$4:$W$4,MATCH($N80,$B$5:$B$31,),)=2)+(OFFSET($C$4:$W$4,MATCH($N80,$B$5:$B$31,),)="н\а"),COLUMN($C:$W)),COLUMN(A80))),3),"")</f>
        <v/>
      </c>
      <c r="T80" s="107" t="str">
        <f t="array" aca="1" ref="T80" ca="1">IFERROR(LEFTB(INDEX($4:$4,SMALL(IF((OFFSET($C$4:$W$4,MATCH($N80,$B$5:$B$31,),)=2)+(OFFSET($C$4:$W$4,MATCH($N80,$B$5:$B$31,),)="н\а"),COLUMN($C:$W)),COLUMN(B80))),3),"")</f>
        <v/>
      </c>
      <c r="U80" s="107" t="str">
        <f t="array" aca="1" ref="U80" ca="1">IFERROR(LEFTB(INDEX($4:$4,SMALL(IF((OFFSET($C$4:$W$4,MATCH($N80,$B$5:$B$31,),)=2)+(OFFSET($C$4:$W$4,MATCH($N80,$B$5:$B$31,),)="н\а"),COLUMN($C:$W)),COLUMN(C80))),3),"")</f>
        <v/>
      </c>
      <c r="V80" s="107" t="str">
        <f t="array" aca="1" ref="V80" ca="1">IFERROR(LEFTB(INDEX($4:$4,SMALL(IF((OFFSET($C$4:$W$4,MATCH($N80,$B$5:$B$31,),)=2)+(OFFSET($C$4:$W$4,MATCH($N80,$B$5:$B$31,),)="н\а"),COLUMN($C:$W)),COLUMN(D80))),3),"")</f>
        <v/>
      </c>
      <c r="W80" s="107" t="str">
        <f t="array" aca="1" ref="W80" ca="1">IFERROR(LEFTB(INDEX($4:$4,SMALL(IF((OFFSET($C$4:$W$4,MATCH($N80,$B$5:$B$31,),)=2)+(OFFSET($C$4:$W$4,MATCH($N80,$B$5:$B$31,),)="н\а"),COLUMN($C:$W)),COLUMN(E80))),3),"")</f>
        <v/>
      </c>
      <c r="X80" s="31"/>
      <c r="Y80" s="108"/>
      <c r="Z80" s="31"/>
      <c r="AA80" s="31"/>
      <c r="AB80" s="31"/>
      <c r="AC80" s="31"/>
      <c r="AD80" s="31"/>
      <c r="AE80" s="31"/>
      <c r="AF80" s="31"/>
      <c r="AG80" s="31"/>
    </row>
    <row r="81" spans="1:33" x14ac:dyDescent="0.25">
      <c r="A81" s="89"/>
      <c r="B81" s="29" t="str">
        <v/>
      </c>
      <c r="C81" s="89"/>
      <c r="D81" s="106" t="str">
        <f t="array" ref="D81">IFERROR(INDEX(B:B,SMALL(IF(MMULT((C$5:W$31=2)+(C$5:W$31="н\а"),TRANSPOSE(COLUMN(C:W)^0))=1,ROW($5:$31)),ROW(D6))),"")</f>
        <v/>
      </c>
      <c r="E81" s="41"/>
      <c r="F81" s="41"/>
      <c r="G81" s="41"/>
      <c r="H81" s="70"/>
      <c r="I81" s="107" t="str">
        <f t="array" aca="1" ref="I81" ca="1">IF(D81="","",OFFSET(B$4,,MATCH(1,(OFFSET(C$4:W$4,MATCH(D81,B$5:B$31,),)=2)+(OFFSET(C$4:W$4,MATCH(D81,B$5:B$31,),)="н\а"),)))</f>
        <v/>
      </c>
      <c r="J81" s="41"/>
      <c r="K81" s="41"/>
      <c r="L81" s="71"/>
      <c r="M81" s="89"/>
      <c r="N81" s="106" t="str">
        <f t="array" ref="N81">IFERROR(INDEX(B:B,SMALL(IF(MMULT((C$5:W$31=2)+(C$5:W$31="н\а"),TRANSPOSE(COLUMN(C:W)^0))&gt;1,ROW($5:$31)),ROW(D6))),"")</f>
        <v/>
      </c>
      <c r="O81" s="41"/>
      <c r="P81" s="41"/>
      <c r="Q81" s="71"/>
      <c r="R81" s="109" t="str">
        <f t="array" aca="1" ref="R81" ca="1">IF(N81="","",SUM((OFFSET($C$4:$W$4,MATCH($N81,$B$5:$B$31,),)=2)+(OFFSET($C$4:$W$4,MATCH($N81,$B$5:$B$31,),)="н\а")))</f>
        <v/>
      </c>
      <c r="S81" s="107" t="str">
        <f t="array" aca="1" ref="S81" ca="1">IFERROR(LEFTB(INDEX($4:$4,SMALL(IF((OFFSET($C$4:$W$4,MATCH($N81,$B$5:$B$31,),)=2)+(OFFSET($C$4:$W$4,MATCH($N81,$B$5:$B$31,),)="н\а"),COLUMN($C:$W)),COLUMN(A81))),3),"")</f>
        <v/>
      </c>
      <c r="T81" s="107" t="str">
        <f t="array" aca="1" ref="T81" ca="1">IFERROR(LEFTB(INDEX($4:$4,SMALL(IF((OFFSET($C$4:$W$4,MATCH($N81,$B$5:$B$31,),)=2)+(OFFSET($C$4:$W$4,MATCH($N81,$B$5:$B$31,),)="н\а"),COLUMN($C:$W)),COLUMN(B81))),3),"")</f>
        <v/>
      </c>
      <c r="U81" s="107" t="str">
        <f t="array" aca="1" ref="U81" ca="1">IFERROR(LEFTB(INDEX($4:$4,SMALL(IF((OFFSET($C$4:$W$4,MATCH($N81,$B$5:$B$31,),)=2)+(OFFSET($C$4:$W$4,MATCH($N81,$B$5:$B$31,),)="н\а"),COLUMN($C:$W)),COLUMN(C81))),3),"")</f>
        <v/>
      </c>
      <c r="V81" s="107" t="str">
        <f t="array" aca="1" ref="V81" ca="1">IFERROR(LEFTB(INDEX($4:$4,SMALL(IF((OFFSET($C$4:$W$4,MATCH($N81,$B$5:$B$31,),)=2)+(OFFSET($C$4:$W$4,MATCH($N81,$B$5:$B$31,),)="н\а"),COLUMN($C:$W)),COLUMN(D81))),3),"")</f>
        <v/>
      </c>
      <c r="W81" s="107" t="str">
        <f t="array" aca="1" ref="W81" ca="1">IFERROR(LEFTB(INDEX($4:$4,SMALL(IF((OFFSET($C$4:$W$4,MATCH($N81,$B$5:$B$31,),)=2)+(OFFSET($C$4:$W$4,MATCH($N81,$B$5:$B$31,),)="н\а"),COLUMN($C:$W)),COLUMN(E81))),3),"")</f>
        <v/>
      </c>
      <c r="X81" s="31"/>
      <c r="Y81" s="108"/>
      <c r="Z81" s="31"/>
      <c r="AA81" s="31"/>
      <c r="AB81" s="31"/>
      <c r="AC81" s="31"/>
      <c r="AD81" s="31"/>
      <c r="AE81" s="31"/>
      <c r="AF81" s="31"/>
      <c r="AG81" s="31"/>
    </row>
    <row r="82" spans="1:33" x14ac:dyDescent="0.25">
      <c r="A82" s="89"/>
      <c r="B82" s="29" t="str">
        <v/>
      </c>
      <c r="C82" s="89"/>
      <c r="D82" s="106" t="str">
        <f t="array" ref="D82">IFERROR(INDEX(B:B,SMALL(IF(MMULT((C$5:W$31=2)+(C$5:W$31="н\а"),TRANSPOSE(COLUMN(C:W)^0))=1,ROW($5:$31)),ROW(D7))),"")</f>
        <v/>
      </c>
      <c r="E82" s="41"/>
      <c r="F82" s="41"/>
      <c r="G82" s="41"/>
      <c r="H82" s="70"/>
      <c r="I82" s="107" t="str">
        <f t="array" aca="1" ref="I82" ca="1">IF(D82="","",OFFSET(B$4,,MATCH(1,(OFFSET(C$4:W$4,MATCH(D82,B$5:B$31,),)=2)+(OFFSET(C$4:W$4,MATCH(D82,B$5:B$31,),)="н\а"),)))</f>
        <v/>
      </c>
      <c r="J82" s="41"/>
      <c r="K82" s="41"/>
      <c r="L82" s="71"/>
      <c r="M82" s="89"/>
      <c r="N82" s="106" t="str">
        <f t="array" ref="N82">IFERROR(INDEX(B:B,SMALL(IF(MMULT((C$5:W$31=2)+(C$5:W$31="н\а"),TRANSPOSE(COLUMN(C:W)^0))&gt;1,ROW($5:$31)),ROW(D7))),"")</f>
        <v/>
      </c>
      <c r="O82" s="41"/>
      <c r="P82" s="41"/>
      <c r="Q82" s="71"/>
      <c r="R82" s="109" t="str">
        <f t="array" aca="1" ref="R82" ca="1">IF(N82="","",SUM((OFFSET($C$4:$W$4,MATCH($N82,$B$5:$B$31,),)=2)+(OFFSET($C$4:$W$4,MATCH($N82,$B$5:$B$31,),)="н\а")))</f>
        <v/>
      </c>
      <c r="S82" s="107" t="str">
        <f t="array" aca="1" ref="S82" ca="1">IFERROR(LEFTB(INDEX($4:$4,SMALL(IF((OFFSET($C$4:$W$4,MATCH($N82,$B$5:$B$31,),)=2)+(OFFSET($C$4:$W$4,MATCH($N82,$B$5:$B$31,),)="н\а"),COLUMN($C:$W)),COLUMN(A82))),3),"")</f>
        <v/>
      </c>
      <c r="T82" s="107" t="str">
        <f t="array" aca="1" ref="T82" ca="1">IFERROR(LEFTB(INDEX($4:$4,SMALL(IF((OFFSET($C$4:$W$4,MATCH($N82,$B$5:$B$31,),)=2)+(OFFSET($C$4:$W$4,MATCH($N82,$B$5:$B$31,),)="н\а"),COLUMN($C:$W)),COLUMN(B82))),3),"")</f>
        <v/>
      </c>
      <c r="U82" s="107" t="str">
        <f t="array" aca="1" ref="U82" ca="1">IFERROR(LEFTB(INDEX($4:$4,SMALL(IF((OFFSET($C$4:$W$4,MATCH($N82,$B$5:$B$31,),)=2)+(OFFSET($C$4:$W$4,MATCH($N82,$B$5:$B$31,),)="н\а"),COLUMN($C:$W)),COLUMN(C82))),3),"")</f>
        <v/>
      </c>
      <c r="V82" s="107" t="str">
        <f t="array" aca="1" ref="V82" ca="1">IFERROR(LEFTB(INDEX($4:$4,SMALL(IF((OFFSET($C$4:$W$4,MATCH($N82,$B$5:$B$31,),)=2)+(OFFSET($C$4:$W$4,MATCH($N82,$B$5:$B$31,),)="н\а"),COLUMN($C:$W)),COLUMN(D82))),3),"")</f>
        <v/>
      </c>
      <c r="W82" s="107" t="str">
        <f t="array" aca="1" ref="W82" ca="1">IFERROR(LEFTB(INDEX($4:$4,SMALL(IF((OFFSET($C$4:$W$4,MATCH($N82,$B$5:$B$31,),)=2)+(OFFSET($C$4:$W$4,MATCH($N82,$B$5:$B$31,),)="н\а"),COLUMN($C:$W)),COLUMN(E82))),3),"")</f>
        <v/>
      </c>
      <c r="X82" s="81"/>
      <c r="Y82" s="108"/>
      <c r="Z82" s="31"/>
      <c r="AA82" s="81"/>
      <c r="AB82" s="81"/>
      <c r="AC82" s="81"/>
      <c r="AD82" s="81"/>
      <c r="AE82" s="81"/>
      <c r="AF82" s="81"/>
      <c r="AG82" s="81"/>
    </row>
    <row r="83" spans="1:33" x14ac:dyDescent="0.25">
      <c r="A83" s="89"/>
      <c r="B83" s="29" t="str">
        <v/>
      </c>
      <c r="C83" s="90"/>
      <c r="D83" s="106" t="str">
        <f t="array" ref="D83">IFERROR(INDEX(B:B,SMALL(IF(MMULT((C$5:W$31=2)+(C$5:W$31="н\а"),TRANSPOSE(COLUMN(C:W)^0))=1,ROW($5:$31)),ROW(D8))),"")</f>
        <v/>
      </c>
      <c r="E83" s="41"/>
      <c r="F83" s="41"/>
      <c r="G83" s="41"/>
      <c r="H83" s="70"/>
      <c r="I83" s="107" t="str">
        <f t="array" aca="1" ref="I83" ca="1">IF(D83="","",OFFSET(B$4,,MATCH(1,(OFFSET(C$4:W$4,MATCH(D83,B$5:B$31,),)=2)+(OFFSET(C$4:W$4,MATCH(D83,B$5:B$31,),)="н\а"),)))</f>
        <v/>
      </c>
      <c r="J83" s="41"/>
      <c r="K83" s="41"/>
      <c r="L83" s="71"/>
      <c r="M83" s="89"/>
      <c r="N83" s="106" t="str">
        <f t="array" ref="N83">IFERROR(INDEX(B:B,SMALL(IF(MMULT((C$5:W$31=2)+(C$5:W$31="н\а"),TRANSPOSE(COLUMN(C:W)^0))&gt;1,ROW($5:$31)),ROW(D8))),"")</f>
        <v/>
      </c>
      <c r="O83" s="82"/>
      <c r="P83" s="82"/>
      <c r="Q83" s="83"/>
      <c r="R83" s="109" t="str">
        <f t="array" aca="1" ref="R83" ca="1">IF(N83="","",SUM((OFFSET($C$4:$W$4,MATCH($N83,$B$5:$B$31,),)=2)+(OFFSET($C$4:$W$4,MATCH($N83,$B$5:$B$31,),)="н\а")))</f>
        <v/>
      </c>
      <c r="S83" s="107" t="str">
        <f t="array" aca="1" ref="S83" ca="1">IFERROR(LEFTB(INDEX($4:$4,SMALL(IF((OFFSET($C$4:$W$4,MATCH($N83,$B$5:$B$31,),)=2)+(OFFSET($C$4:$W$4,MATCH($N83,$B$5:$B$31,),)="н\а"),COLUMN($C:$W)),COLUMN(A83))),3),"")</f>
        <v/>
      </c>
      <c r="T83" s="107" t="str">
        <f t="array" aca="1" ref="T83" ca="1">IFERROR(LEFTB(INDEX($4:$4,SMALL(IF((OFFSET($C$4:$W$4,MATCH($N83,$B$5:$B$31,),)=2)+(OFFSET($C$4:$W$4,MATCH($N83,$B$5:$B$31,),)="н\а"),COLUMN($C:$W)),COLUMN(B83))),3),"")</f>
        <v/>
      </c>
      <c r="U83" s="107" t="str">
        <f t="array" aca="1" ref="U83" ca="1">IFERROR(LEFTB(INDEX($4:$4,SMALL(IF((OFFSET($C$4:$W$4,MATCH($N83,$B$5:$B$31,),)=2)+(OFFSET($C$4:$W$4,MATCH($N83,$B$5:$B$31,),)="н\а"),COLUMN($C:$W)),COLUMN(C83))),3),"")</f>
        <v/>
      </c>
      <c r="V83" s="107" t="str">
        <f t="array" aca="1" ref="V83" ca="1">IFERROR(LEFTB(INDEX($4:$4,SMALL(IF((OFFSET($C$4:$W$4,MATCH($N83,$B$5:$B$31,),)=2)+(OFFSET($C$4:$W$4,MATCH($N83,$B$5:$B$31,),)="н\а"),COLUMN($C:$W)),COLUMN(D83))),3),"")</f>
        <v/>
      </c>
      <c r="W83" s="107" t="str">
        <f t="array" aca="1" ref="W83" ca="1">IFERROR(LEFTB(INDEX($4:$4,SMALL(IF((OFFSET($C$4:$W$4,MATCH($N83,$B$5:$B$31,),)=2)+(OFFSET($C$4:$W$4,MATCH($N83,$B$5:$B$31,),)="н\а"),COLUMN($C:$W)),COLUMN(E83))),3),"")</f>
        <v/>
      </c>
      <c r="X83" s="2"/>
      <c r="Y83" s="31"/>
      <c r="Z83" s="31"/>
      <c r="AA83" s="2"/>
    </row>
    <row r="84" spans="1:33" x14ac:dyDescent="0.25">
      <c r="A84" s="89"/>
      <c r="B84" s="29" t="str">
        <v/>
      </c>
      <c r="C84" s="90"/>
      <c r="D84" s="106" t="str">
        <f t="array" ref="D84">IFERROR(INDEX(B:B,SMALL(IF(MMULT((C$5:W$31=2)+(C$5:W$31="н\а"),TRANSPOSE(COLUMN(C:W)^0))=1,ROW($5:$31)),ROW(D9))),"")</f>
        <v/>
      </c>
      <c r="E84" s="41"/>
      <c r="F84" s="41"/>
      <c r="G84" s="41"/>
      <c r="H84" s="70"/>
      <c r="I84" s="107" t="str">
        <f t="array" aca="1" ref="I84" ca="1">IF(D84="","",OFFSET(B$4,,MATCH(1,(OFFSET(C$4:W$4,MATCH(D84,B$5:B$31,),)=2)+(OFFSET(C$4:W$4,MATCH(D84,B$5:B$31,),)="н\а"),)))</f>
        <v/>
      </c>
      <c r="J84" s="41"/>
      <c r="K84" s="41"/>
      <c r="L84" s="71"/>
      <c r="M84" s="89"/>
      <c r="N84" s="106" t="str">
        <f t="array" ref="N84">IFERROR(INDEX(B:B,SMALL(IF(MMULT((C$5:W$31=2)+(C$5:W$31="н\а"),TRANSPOSE(COLUMN(C:W)^0))&gt;1,ROW($5:$31)),ROW(D9))),"")</f>
        <v/>
      </c>
      <c r="O84" s="82"/>
      <c r="P84" s="82"/>
      <c r="Q84" s="82"/>
      <c r="R84" s="109" t="str">
        <f t="array" aca="1" ref="R84" ca="1">IF(N84="","",SUM((OFFSET($C$4:$W$4,MATCH($N84,$B$5:$B$31,),)=2)+(OFFSET($C$4:$W$4,MATCH($N84,$B$5:$B$31,),)="н\а")))</f>
        <v/>
      </c>
      <c r="S84" s="107" t="str">
        <f t="array" aca="1" ref="S84" ca="1">IFERROR(LEFTB(INDEX($4:$4,SMALL(IF((OFFSET($C$4:$W$4,MATCH($N84,$B$5:$B$31,),)=2)+(OFFSET($C$4:$W$4,MATCH($N84,$B$5:$B$31,),)="н\а"),COLUMN($C:$W)),COLUMN(A84))),3),"")</f>
        <v/>
      </c>
      <c r="T84" s="107" t="str">
        <f t="array" aca="1" ref="T84" ca="1">IFERROR(LEFTB(INDEX($4:$4,SMALL(IF((OFFSET($C$4:$W$4,MATCH($N84,$B$5:$B$31,),)=2)+(OFFSET($C$4:$W$4,MATCH($N84,$B$5:$B$31,),)="н\а"),COLUMN($C:$W)),COLUMN(B84))),3),"")</f>
        <v/>
      </c>
      <c r="U84" s="107" t="str">
        <f t="array" aca="1" ref="U84" ca="1">IFERROR(LEFTB(INDEX($4:$4,SMALL(IF((OFFSET($C$4:$W$4,MATCH($N84,$B$5:$B$31,),)=2)+(OFFSET($C$4:$W$4,MATCH($N84,$B$5:$B$31,),)="н\а"),COLUMN($C:$W)),COLUMN(C84))),3),"")</f>
        <v/>
      </c>
      <c r="V84" s="107" t="str">
        <f t="array" aca="1" ref="V84" ca="1">IFERROR(LEFTB(INDEX($4:$4,SMALL(IF((OFFSET($C$4:$W$4,MATCH($N84,$B$5:$B$31,),)=2)+(OFFSET($C$4:$W$4,MATCH($N84,$B$5:$B$31,),)="н\а"),COLUMN($C:$W)),COLUMN(D84))),3),"")</f>
        <v/>
      </c>
      <c r="W84" s="107" t="str">
        <f t="array" aca="1" ref="W84" ca="1">IFERROR(LEFTB(INDEX($4:$4,SMALL(IF((OFFSET($C$4:$W$4,MATCH($N84,$B$5:$B$31,),)=2)+(OFFSET($C$4:$W$4,MATCH($N84,$B$5:$B$31,),)="н\а"),COLUMN($C:$W)),COLUMN(E84))),3),"")</f>
        <v/>
      </c>
      <c r="X84" s="2"/>
      <c r="Y84" s="31"/>
      <c r="Z84" s="31"/>
      <c r="AA84" s="2"/>
    </row>
    <row r="85" spans="1:33" x14ac:dyDescent="0.25">
      <c r="A85" s="89"/>
      <c r="B85" s="29" t="str">
        <v/>
      </c>
      <c r="C85" s="90"/>
      <c r="D85" s="106" t="str">
        <f t="array" ref="D85">IFERROR(INDEX(B:B,SMALL(IF(MMULT((C$5:W$31=2)+(C$5:W$31="н\а"),TRANSPOSE(COLUMN(C:W)^0))=1,ROW($5:$31)),ROW(D10))),"")</f>
        <v/>
      </c>
      <c r="E85" s="41"/>
      <c r="F85" s="41"/>
      <c r="G85" s="41"/>
      <c r="H85" s="70"/>
      <c r="I85" s="107" t="str">
        <f t="array" aca="1" ref="I85" ca="1">IF(D85="","",OFFSET(B$4,,MATCH(1,(OFFSET(C$4:W$4,MATCH(D85,B$5:B$31,),)=2)+(OFFSET(C$4:W$4,MATCH(D85,B$5:B$31,),)="н\а"),)))</f>
        <v/>
      </c>
      <c r="J85" s="41"/>
      <c r="K85" s="41"/>
      <c r="L85" s="71"/>
      <c r="M85" s="89"/>
      <c r="N85" s="106" t="str">
        <f t="array" ref="N85">IFERROR(INDEX(B:B,SMALL(IF(MMULT((C$5:W$31=2)+(C$5:W$31="н\а"),TRANSPOSE(COLUMN(C:W)^0))&gt;1,ROW($5:$31)),ROW(D10))),"")</f>
        <v/>
      </c>
      <c r="O85" s="72"/>
      <c r="P85" s="72"/>
      <c r="Q85" s="72"/>
      <c r="R85" s="109" t="str">
        <f t="array" aca="1" ref="R85" ca="1">IF(N85="","",SUM((OFFSET($C$4:$W$4,MATCH($N85,$B$5:$B$31,),)=2)+(OFFSET($C$4:$W$4,MATCH($N85,$B$5:$B$31,),)="н\а")))</f>
        <v/>
      </c>
      <c r="S85" s="107" t="str">
        <f t="array" aca="1" ref="S85" ca="1">IFERROR(LEFTB(INDEX($4:$4,SMALL(IF((OFFSET($C$4:$W$4,MATCH($N85,$B$5:$B$31,),)=2)+(OFFSET($C$4:$W$4,MATCH($N85,$B$5:$B$31,),)="н\а"),COLUMN($C:$W)),COLUMN(A85))),3),"")</f>
        <v/>
      </c>
      <c r="T85" s="107" t="str">
        <f t="array" aca="1" ref="T85" ca="1">IFERROR(LEFTB(INDEX($4:$4,SMALL(IF((OFFSET($C$4:$W$4,MATCH($N85,$B$5:$B$31,),)=2)+(OFFSET($C$4:$W$4,MATCH($N85,$B$5:$B$31,),)="н\а"),COLUMN($C:$W)),COLUMN(B85))),3),"")</f>
        <v/>
      </c>
      <c r="U85" s="107" t="str">
        <f t="array" aca="1" ref="U85" ca="1">IFERROR(LEFTB(INDEX($4:$4,SMALL(IF((OFFSET($C$4:$W$4,MATCH($N85,$B$5:$B$31,),)=2)+(OFFSET($C$4:$W$4,MATCH($N85,$B$5:$B$31,),)="н\а"),COLUMN($C:$W)),COLUMN(C85))),3),"")</f>
        <v/>
      </c>
      <c r="V85" s="107" t="str">
        <f t="array" aca="1" ref="V85" ca="1">IFERROR(LEFTB(INDEX($4:$4,SMALL(IF((OFFSET($C$4:$W$4,MATCH($N85,$B$5:$B$31,),)=2)+(OFFSET($C$4:$W$4,MATCH($N85,$B$5:$B$31,),)="н\а"),COLUMN($C:$W)),COLUMN(D85))),3),"")</f>
        <v/>
      </c>
      <c r="W85" s="107" t="str">
        <f t="array" aca="1" ref="W85" ca="1">IFERROR(LEFTB(INDEX($4:$4,SMALL(IF((OFFSET($C$4:$W$4,MATCH($N85,$B$5:$B$31,),)=2)+(OFFSET($C$4:$W$4,MATCH($N85,$B$5:$B$31,),)="н\а"),COLUMN($C:$W)),COLUMN(E85))),3),"")</f>
        <v/>
      </c>
      <c r="X85" s="2"/>
      <c r="Y85" s="31"/>
      <c r="Z85" s="31"/>
      <c r="AA85" s="2"/>
    </row>
    <row r="86" spans="1:33" x14ac:dyDescent="0.25">
      <c r="A86" s="89"/>
      <c r="B86" s="29" t="str">
        <v/>
      </c>
      <c r="C86" s="90"/>
      <c r="D86" s="106" t="str">
        <f t="array" ref="D86">IFERROR(INDEX(B:B,SMALL(IF(MMULT((C$5:W$31=2)+(C$5:W$31="н\а"),TRANSPOSE(COLUMN(C:W)^0))=1,ROW($5:$31)),ROW(D11))),"")</f>
        <v/>
      </c>
      <c r="E86" s="41"/>
      <c r="F86" s="41"/>
      <c r="G86" s="41"/>
      <c r="H86" s="70"/>
      <c r="I86" s="107" t="str">
        <f t="array" aca="1" ref="I86" ca="1">IF(D86="","",OFFSET(B$4,,MATCH(1,(OFFSET(C$4:W$4,MATCH(D86,B$5:B$31,),)=2)+(OFFSET(C$4:W$4,MATCH(D86,B$5:B$31,),)="н\а"),)))</f>
        <v/>
      </c>
      <c r="J86" s="41"/>
      <c r="K86" s="41"/>
      <c r="L86" s="71"/>
      <c r="M86" s="90"/>
      <c r="N86" s="106" t="str">
        <f t="array" ref="N86">IFERROR(INDEX(B:B,SMALL(IF(MMULT((C$5:W$31=2)+(C$5:W$31="н\а"),TRANSPOSE(COLUMN(C:W)^0))&gt;1,ROW($5:$31)),ROW(D11))),"")</f>
        <v/>
      </c>
      <c r="O86" s="72"/>
      <c r="P86" s="72"/>
      <c r="Q86" s="72"/>
      <c r="R86" s="109" t="str">
        <f t="array" aca="1" ref="R86" ca="1">IF(N86="","",SUM((OFFSET($C$4:$W$4,MATCH($N86,$B$5:$B$31,),)=2)+(OFFSET($C$4:$W$4,MATCH($N86,$B$5:$B$31,),)="н\а")))</f>
        <v/>
      </c>
      <c r="S86" s="107" t="str">
        <f t="array" aca="1" ref="S86" ca="1">IFERROR(LEFTB(INDEX($4:$4,SMALL(IF((OFFSET($C$4:$W$4,MATCH($N86,$B$5:$B$31,),)=2)+(OFFSET($C$4:$W$4,MATCH($N86,$B$5:$B$31,),)="н\а"),COLUMN($C:$W)),COLUMN(A86))),3),"")</f>
        <v/>
      </c>
      <c r="T86" s="107" t="str">
        <f t="array" aca="1" ref="T86" ca="1">IFERROR(LEFTB(INDEX($4:$4,SMALL(IF((OFFSET($C$4:$W$4,MATCH($N86,$B$5:$B$31,),)=2)+(OFFSET($C$4:$W$4,MATCH($N86,$B$5:$B$31,),)="н\а"),COLUMN($C:$W)),COLUMN(B86))),3),"")</f>
        <v/>
      </c>
      <c r="U86" s="107" t="str">
        <f t="array" aca="1" ref="U86" ca="1">IFERROR(LEFTB(INDEX($4:$4,SMALL(IF((OFFSET($C$4:$W$4,MATCH($N86,$B$5:$B$31,),)=2)+(OFFSET($C$4:$W$4,MATCH($N86,$B$5:$B$31,),)="н\а"),COLUMN($C:$W)),COLUMN(C86))),3),"")</f>
        <v/>
      </c>
      <c r="V86" s="107" t="str">
        <f t="array" aca="1" ref="V86" ca="1">IFERROR(LEFTB(INDEX($4:$4,SMALL(IF((OFFSET($C$4:$W$4,MATCH($N86,$B$5:$B$31,),)=2)+(OFFSET($C$4:$W$4,MATCH($N86,$B$5:$B$31,),)="н\а"),COLUMN($C:$W)),COLUMN(D86))),3),"")</f>
        <v/>
      </c>
      <c r="W86" s="107" t="str">
        <f t="array" aca="1" ref="W86" ca="1">IFERROR(LEFTB(INDEX($4:$4,SMALL(IF((OFFSET($C$4:$W$4,MATCH($N86,$B$5:$B$31,),)=2)+(OFFSET($C$4:$W$4,MATCH($N86,$B$5:$B$31,),)="н\а"),COLUMN($C:$W)),COLUMN(E86))),3),"")</f>
        <v/>
      </c>
      <c r="X86" s="2"/>
      <c r="Y86" s="2"/>
      <c r="Z86" s="2"/>
      <c r="AA86" s="2"/>
    </row>
    <row r="87" spans="1:33" x14ac:dyDescent="0.25">
      <c r="A87" s="89"/>
      <c r="B87" s="29" t="str">
        <v/>
      </c>
      <c r="C87" s="90"/>
      <c r="D87" s="106" t="str">
        <f t="array" ref="D87">IFERROR(INDEX(B:B,SMALL(IF(MMULT((C$5:W$31=2)+(C$5:W$31="н\а"),TRANSPOSE(COLUMN(C:W)^0))=1,ROW($5:$31)),ROW(D12))),"")</f>
        <v/>
      </c>
      <c r="E87" s="41"/>
      <c r="F87" s="41"/>
      <c r="G87" s="41"/>
      <c r="H87" s="70"/>
      <c r="I87" s="107" t="str">
        <f t="array" aca="1" ref="I87" ca="1">IF(D87="","",OFFSET(B$4,,MATCH(1,(OFFSET(C$4:W$4,MATCH(D87,B$5:B$31,),)=2)+(OFFSET(C$4:W$4,MATCH(D87,B$5:B$31,),)="н\а"),)))</f>
        <v/>
      </c>
      <c r="J87" s="41"/>
      <c r="K87" s="41"/>
      <c r="L87" s="71"/>
      <c r="M87" s="89"/>
      <c r="N87" s="106" t="str">
        <f t="array" ref="N87">IFERROR(INDEX(B:B,SMALL(IF(MMULT((C$5:W$31=2)+(C$5:W$31="н\а"),TRANSPOSE(COLUMN(C:W)^0))&gt;1,ROW($5:$31)),ROW(D12))),"")</f>
        <v/>
      </c>
      <c r="O87" s="72"/>
      <c r="P87" s="72"/>
      <c r="Q87" s="72"/>
      <c r="R87" s="109" t="str">
        <f t="array" aca="1" ref="R87" ca="1">IF(N87="","",SUM((OFFSET($C$4:$W$4,MATCH($N87,$B$5:$B$31,),)=2)+(OFFSET($C$4:$W$4,MATCH($N87,$B$5:$B$31,),)="н\а")))</f>
        <v/>
      </c>
      <c r="S87" s="107" t="str">
        <f t="array" aca="1" ref="S87" ca="1">IFERROR(LEFTB(INDEX($4:$4,SMALL(IF((OFFSET($C$4:$W$4,MATCH($N87,$B$5:$B$31,),)=2)+(OFFSET($C$4:$W$4,MATCH($N87,$B$5:$B$31,),)="н\а"),COLUMN($C:$W)),COLUMN(A87))),3),"")</f>
        <v/>
      </c>
      <c r="T87" s="107" t="str">
        <f t="array" aca="1" ref="T87" ca="1">IFERROR(LEFTB(INDEX($4:$4,SMALL(IF((OFFSET($C$4:$W$4,MATCH($N87,$B$5:$B$31,),)=2)+(OFFSET($C$4:$W$4,MATCH($N87,$B$5:$B$31,),)="н\а"),COLUMN($C:$W)),COLUMN(B87))),3),"")</f>
        <v/>
      </c>
      <c r="U87" s="107" t="str">
        <f t="array" aca="1" ref="U87" ca="1">IFERROR(LEFTB(INDEX($4:$4,SMALL(IF((OFFSET($C$4:$W$4,MATCH($N87,$B$5:$B$31,),)=2)+(OFFSET($C$4:$W$4,MATCH($N87,$B$5:$B$31,),)="н\а"),COLUMN($C:$W)),COLUMN(C87))),3),"")</f>
        <v/>
      </c>
      <c r="V87" s="107" t="str">
        <f t="array" aca="1" ref="V87" ca="1">IFERROR(LEFTB(INDEX($4:$4,SMALL(IF((OFFSET($C$4:$W$4,MATCH($N87,$B$5:$B$31,),)=2)+(OFFSET($C$4:$W$4,MATCH($N87,$B$5:$B$31,),)="н\а"),COLUMN($C:$W)),COLUMN(D87))),3),"")</f>
        <v/>
      </c>
      <c r="W87" s="107" t="str">
        <f t="array" aca="1" ref="W87" ca="1">IFERROR(LEFTB(INDEX($4:$4,SMALL(IF((OFFSET($C$4:$W$4,MATCH($N87,$B$5:$B$31,),)=2)+(OFFSET($C$4:$W$4,MATCH($N87,$B$5:$B$31,),)="н\а"),COLUMN($C:$W)),COLUMN(E87))),3),"")</f>
        <v/>
      </c>
      <c r="X87" s="2"/>
      <c r="Y87" s="2"/>
      <c r="Z87" s="2"/>
      <c r="AA87" s="2"/>
    </row>
    <row r="88" spans="1:33" x14ac:dyDescent="0.25">
      <c r="A88" s="89"/>
      <c r="B88" s="29" t="str">
        <v/>
      </c>
      <c r="C88" s="90"/>
      <c r="D88" s="106" t="str">
        <f t="array" ref="D88">IFERROR(INDEX(B:B,SMALL(IF(MMULT((C$5:W$31=2)+(C$5:W$31="н\а"),TRANSPOSE(COLUMN(C:W)^0))=1,ROW($5:$31)),ROW(D13))),"")</f>
        <v/>
      </c>
      <c r="E88" s="41"/>
      <c r="F88" s="41"/>
      <c r="G88" s="41"/>
      <c r="H88" s="70"/>
      <c r="I88" s="107" t="str">
        <f t="array" aca="1" ref="I88" ca="1">IF(D88="","",OFFSET(B$4,,MATCH(1,(OFFSET(C$4:W$4,MATCH(D88,B$5:B$31,),)=2)+(OFFSET(C$4:W$4,MATCH(D88,B$5:B$31,),)="н\а"),)))</f>
        <v/>
      </c>
      <c r="J88" s="41"/>
      <c r="K88" s="41"/>
      <c r="L88" s="71"/>
      <c r="M88" s="89"/>
      <c r="N88" s="106" t="str">
        <f t="array" ref="N88">IFERROR(INDEX(B:B,SMALL(IF(MMULT((C$5:W$31=2)+(C$5:W$31="н\а"),TRANSPOSE(COLUMN(C:W)^0))&gt;1,ROW($5:$31)),ROW(D13))),"")</f>
        <v/>
      </c>
      <c r="O88" s="72"/>
      <c r="P88" s="72"/>
      <c r="Q88" s="72"/>
      <c r="R88" s="109" t="str">
        <f t="array" aca="1" ref="R88" ca="1">IF(N88="","",SUM((OFFSET($C$4:$W$4,MATCH($N88,$B$5:$B$31,),)=2)+(OFFSET($C$4:$W$4,MATCH($N88,$B$5:$B$31,),)="н\а")))</f>
        <v/>
      </c>
      <c r="S88" s="107" t="str">
        <f t="array" aca="1" ref="S88" ca="1">IFERROR(LEFTB(INDEX($4:$4,SMALL(IF((OFFSET($C$4:$W$4,MATCH($N88,$B$5:$B$31,),)=2)+(OFFSET($C$4:$W$4,MATCH($N88,$B$5:$B$31,),)="н\а"),COLUMN($C:$W)),COLUMN(A88))),3),"")</f>
        <v/>
      </c>
      <c r="T88" s="107" t="str">
        <f t="array" aca="1" ref="T88" ca="1">IFERROR(LEFTB(INDEX($4:$4,SMALL(IF((OFFSET($C$4:$W$4,MATCH($N88,$B$5:$B$31,),)=2)+(OFFSET($C$4:$W$4,MATCH($N88,$B$5:$B$31,),)="н\а"),COLUMN($C:$W)),COLUMN(B88))),3),"")</f>
        <v/>
      </c>
      <c r="U88" s="107" t="str">
        <f t="array" aca="1" ref="U88" ca="1">IFERROR(LEFTB(INDEX($4:$4,SMALL(IF((OFFSET($C$4:$W$4,MATCH($N88,$B$5:$B$31,),)=2)+(OFFSET($C$4:$W$4,MATCH($N88,$B$5:$B$31,),)="н\а"),COLUMN($C:$W)),COLUMN(C88))),3),"")</f>
        <v/>
      </c>
      <c r="V88" s="107" t="str">
        <f t="array" aca="1" ref="V88" ca="1">IFERROR(LEFTB(INDEX($4:$4,SMALL(IF((OFFSET($C$4:$W$4,MATCH($N88,$B$5:$B$31,),)=2)+(OFFSET($C$4:$W$4,MATCH($N88,$B$5:$B$31,),)="н\а"),COLUMN($C:$W)),COLUMN(D88))),3),"")</f>
        <v/>
      </c>
      <c r="W88" s="107" t="str">
        <f t="array" aca="1" ref="W88" ca="1">IFERROR(LEFTB(INDEX($4:$4,SMALL(IF((OFFSET($C$4:$W$4,MATCH($N88,$B$5:$B$31,),)=2)+(OFFSET($C$4:$W$4,MATCH($N88,$B$5:$B$31,),)="н\а"),COLUMN($C:$W)),COLUMN(E88))),3),"")</f>
        <v/>
      </c>
      <c r="X88" s="2"/>
      <c r="Y88" s="2"/>
      <c r="Z88" s="2"/>
      <c r="AA88" s="2"/>
    </row>
    <row r="89" spans="1:33" x14ac:dyDescent="0.25">
      <c r="A89" s="89"/>
      <c r="B89" s="29" t="str">
        <v/>
      </c>
      <c r="C89" s="90"/>
      <c r="D89" s="106" t="str">
        <f t="array" ref="D89">IFERROR(INDEX(B:B,SMALL(IF(MMULT((C$5:W$31=2)+(C$5:W$31="н\а"),TRANSPOSE(COLUMN(C:W)^0))=1,ROW($5:$31)),ROW(D14))),"")</f>
        <v/>
      </c>
      <c r="E89" s="41"/>
      <c r="F89" s="41"/>
      <c r="G89" s="41"/>
      <c r="H89" s="70"/>
      <c r="I89" s="107" t="str">
        <f t="array" aca="1" ref="I89" ca="1">IF(D89="","",OFFSET(B$4,,MATCH(1,(OFFSET(C$4:W$4,MATCH(D89,B$5:B$31,),)=2)+(OFFSET(C$4:W$4,MATCH(D89,B$5:B$31,),)="н\а"),)))</f>
        <v/>
      </c>
      <c r="J89" s="41"/>
      <c r="K89" s="41"/>
      <c r="L89" s="71"/>
      <c r="M89" s="90"/>
      <c r="N89" s="106" t="str">
        <f t="array" ref="N89">IFERROR(INDEX(B:B,SMALL(IF(MMULT((C$5:W$31=2)+(C$5:W$31="н\а"),TRANSPOSE(COLUMN(C:W)^0))&gt;1,ROW($5:$31)),ROW(D14))),"")</f>
        <v/>
      </c>
      <c r="O89" s="72"/>
      <c r="P89" s="72"/>
      <c r="Q89" s="72"/>
      <c r="R89" s="109" t="str">
        <f t="array" aca="1" ref="R89" ca="1">IF(N89="","",SUM((OFFSET($C$4:$W$4,MATCH($N89,$B$5:$B$31,),)=2)+(OFFSET($C$4:$W$4,MATCH($N89,$B$5:$B$31,),)="н\а")))</f>
        <v/>
      </c>
      <c r="S89" s="107" t="str">
        <f t="array" aca="1" ref="S89" ca="1">IFERROR(LEFTB(INDEX($4:$4,SMALL(IF((OFFSET($C$4:$W$4,MATCH($N89,$B$5:$B$31,),)=2)+(OFFSET($C$4:$W$4,MATCH($N89,$B$5:$B$31,),)="н\а"),COLUMN($C:$W)),COLUMN(A89))),3),"")</f>
        <v/>
      </c>
      <c r="T89" s="107" t="str">
        <f t="array" aca="1" ref="T89" ca="1">IFERROR(LEFTB(INDEX($4:$4,SMALL(IF((OFFSET($C$4:$W$4,MATCH($N89,$B$5:$B$31,),)=2)+(OFFSET($C$4:$W$4,MATCH($N89,$B$5:$B$31,),)="н\а"),COLUMN($C:$W)),COLUMN(B89))),3),"")</f>
        <v/>
      </c>
      <c r="U89" s="107" t="str">
        <f t="array" aca="1" ref="U89" ca="1">IFERROR(LEFTB(INDEX($4:$4,SMALL(IF((OFFSET($C$4:$W$4,MATCH($N89,$B$5:$B$31,),)=2)+(OFFSET($C$4:$W$4,MATCH($N89,$B$5:$B$31,),)="н\а"),COLUMN($C:$W)),COLUMN(C89))),3),"")</f>
        <v/>
      </c>
      <c r="V89" s="107" t="str">
        <f t="array" aca="1" ref="V89" ca="1">IFERROR(LEFTB(INDEX($4:$4,SMALL(IF((OFFSET($C$4:$W$4,MATCH($N89,$B$5:$B$31,),)=2)+(OFFSET($C$4:$W$4,MATCH($N89,$B$5:$B$31,),)="н\а"),COLUMN($C:$W)),COLUMN(D89))),3),"")</f>
        <v/>
      </c>
      <c r="W89" s="107" t="str">
        <f t="array" aca="1" ref="W89" ca="1">IFERROR(LEFTB(INDEX($4:$4,SMALL(IF((OFFSET($C$4:$W$4,MATCH($N89,$B$5:$B$31,),)=2)+(OFFSET($C$4:$W$4,MATCH($N89,$B$5:$B$31,),)="н\а"),COLUMN($C:$W)),COLUMN(E89))),3),"")</f>
        <v/>
      </c>
      <c r="X89" s="2"/>
      <c r="Y89" s="2"/>
      <c r="Z89" s="2"/>
      <c r="AA89" s="2"/>
    </row>
    <row r="90" spans="1:33" x14ac:dyDescent="0.25">
      <c r="A90" s="89"/>
      <c r="B90" s="29" t="str">
        <v/>
      </c>
      <c r="C90" s="90"/>
      <c r="D90" s="106" t="str">
        <f t="array" ref="D90">IFERROR(INDEX(B:B,SMALL(IF(MMULT((C$5:W$31=2)+(C$5:W$31="н\а"),TRANSPOSE(COLUMN(C:W)^0))=1,ROW($5:$31)),ROW(D15))),"")</f>
        <v/>
      </c>
      <c r="E90" s="41"/>
      <c r="F90" s="41"/>
      <c r="G90" s="41"/>
      <c r="H90" s="70"/>
      <c r="I90" s="107" t="str">
        <f t="array" aca="1" ref="I90" ca="1">IF(D90="","",OFFSET(B$4,,MATCH(1,(OFFSET(C$4:W$4,MATCH(D90,B$5:B$31,),)=2)+(OFFSET(C$4:W$4,MATCH(D90,B$5:B$31,),)="н\а"),)))</f>
        <v/>
      </c>
      <c r="J90" s="41"/>
      <c r="K90" s="41"/>
      <c r="L90" s="71"/>
      <c r="M90" s="90"/>
      <c r="N90" s="106" t="str">
        <f t="array" ref="N90">IFERROR(INDEX(B:B,SMALL(IF(MMULT((C$5:W$31=2)+(C$5:W$31="н\а"),TRANSPOSE(COLUMN(C:W)^0))&gt;1,ROW($5:$31)),ROW(D15))),"")</f>
        <v/>
      </c>
      <c r="O90" s="72"/>
      <c r="P90" s="72"/>
      <c r="Q90" s="72"/>
      <c r="R90" s="109" t="str">
        <f t="array" aca="1" ref="R90" ca="1">IF(N90="","",SUM((OFFSET($C$4:$W$4,MATCH($N90,$B$5:$B$31,),)=2)+(OFFSET($C$4:$W$4,MATCH($N90,$B$5:$B$31,),)="н\а")))</f>
        <v/>
      </c>
      <c r="S90" s="107" t="str">
        <f t="array" aca="1" ref="S90" ca="1">IFERROR(LEFTB(INDEX($4:$4,SMALL(IF((OFFSET($C$4:$W$4,MATCH($N90,$B$5:$B$31,),)=2)+(OFFSET($C$4:$W$4,MATCH($N90,$B$5:$B$31,),)="н\а"),COLUMN($C:$W)),COLUMN(A90))),3),"")</f>
        <v/>
      </c>
      <c r="T90" s="107" t="str">
        <f t="array" aca="1" ref="T90" ca="1">IFERROR(LEFTB(INDEX($4:$4,SMALL(IF((OFFSET($C$4:$W$4,MATCH($N90,$B$5:$B$31,),)=2)+(OFFSET($C$4:$W$4,MATCH($N90,$B$5:$B$31,),)="н\а"),COLUMN($C:$W)),COLUMN(B90))),3),"")</f>
        <v/>
      </c>
      <c r="U90" s="107" t="str">
        <f t="array" aca="1" ref="U90" ca="1">IFERROR(LEFTB(INDEX($4:$4,SMALL(IF((OFFSET($C$4:$W$4,MATCH($N90,$B$5:$B$31,),)=2)+(OFFSET($C$4:$W$4,MATCH($N90,$B$5:$B$31,),)="н\а"),COLUMN($C:$W)),COLUMN(C90))),3),"")</f>
        <v/>
      </c>
      <c r="V90" s="107" t="str">
        <f t="array" aca="1" ref="V90" ca="1">IFERROR(LEFTB(INDEX($4:$4,SMALL(IF((OFFSET($C$4:$W$4,MATCH($N90,$B$5:$B$31,),)=2)+(OFFSET($C$4:$W$4,MATCH($N90,$B$5:$B$31,),)="н\а"),COLUMN($C:$W)),COLUMN(D90))),3),"")</f>
        <v/>
      </c>
      <c r="W90" s="107" t="str">
        <f t="array" aca="1" ref="W90" ca="1">IFERROR(LEFTB(INDEX($4:$4,SMALL(IF((OFFSET($C$4:$W$4,MATCH($N90,$B$5:$B$31,),)=2)+(OFFSET($C$4:$W$4,MATCH($N90,$B$5:$B$31,),)="н\а"),COLUMN($C:$W)),COLUMN(E90))),3),"")</f>
        <v/>
      </c>
      <c r="X90" s="2"/>
      <c r="Y90" s="2"/>
      <c r="Z90" s="2"/>
      <c r="AA90" s="2"/>
    </row>
    <row r="91" spans="1:33" x14ac:dyDescent="0.25">
      <c r="B91" s="84" t="s">
        <v>81</v>
      </c>
      <c r="C91" s="85"/>
      <c r="D91" s="85"/>
      <c r="E91" s="39"/>
      <c r="F91" s="39"/>
      <c r="G91" s="39"/>
      <c r="H91" s="39"/>
      <c r="I91" s="39"/>
      <c r="J91" s="39"/>
      <c r="K91" s="39"/>
      <c r="L91" s="39"/>
      <c r="M91" s="85"/>
      <c r="N91" s="2" t="s">
        <v>82</v>
      </c>
      <c r="O91" s="86"/>
      <c r="P91" s="39"/>
      <c r="Q91" s="39" t="s">
        <v>83</v>
      </c>
      <c r="R91" s="39"/>
      <c r="S91" s="39"/>
      <c r="T91" s="39"/>
      <c r="U91" s="87" t="s">
        <v>84</v>
      </c>
      <c r="V91" s="88" t="s">
        <v>85</v>
      </c>
      <c r="W91" s="2"/>
    </row>
  </sheetData>
  <mergeCells count="13">
    <mergeCell ref="C1:S1"/>
    <mergeCell ref="C2:J2"/>
    <mergeCell ref="K2:L2"/>
    <mergeCell ref="M2:W2"/>
    <mergeCell ref="H3:I3"/>
    <mergeCell ref="J3:W3"/>
    <mergeCell ref="B54:C54"/>
    <mergeCell ref="Y4:AA4"/>
    <mergeCell ref="Y7:AA8"/>
    <mergeCell ref="A34:A38"/>
    <mergeCell ref="F41:T41"/>
    <mergeCell ref="A49:B49"/>
    <mergeCell ref="A52:B52"/>
  </mergeCells>
  <dataValidations count="2">
    <dataValidation type="list" allowBlank="1" showInputMessage="1" showErrorMessage="1" sqref="U5:W33">
      <formula1>"а, н\а"</formula1>
    </dataValidation>
    <dataValidation type="list" allowBlank="1" showInputMessage="1" showErrorMessage="1" sqref="C5:T33">
      <formula1>"2, 3, 4, 5, н\а"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Белых Сергей Алексеевич</cp:lastModifiedBy>
  <dcterms:created xsi:type="dcterms:W3CDTF">2018-12-18T15:49:56Z</dcterms:created>
  <dcterms:modified xsi:type="dcterms:W3CDTF">2018-12-18T20:37:49Z</dcterms:modified>
</cp:coreProperties>
</file>