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360" windowWidth="15915" windowHeight="7680"/>
  </bookViews>
  <sheets>
    <sheet name="Без спидометра" sheetId="1" r:id="rId1"/>
    <sheet name="Лист2" sheetId="2" r:id="rId2"/>
    <sheet name="Лист3" sheetId="3" r:id="rId3"/>
  </sheets>
  <definedNames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"000000000000"&amp;MID(1/2,2,1)&amp;"0#####"</definedName>
    <definedName name="n0x">IF(n_3=1,n_2,n_3&amp;n_1)</definedName>
    <definedName name="n1x">IF(n_3=1,n_2,n_3&amp;n_5)</definedName>
    <definedName name="доля">{"десятая","десятых";"сотая","сотых";"тысячная","тысячных";"десятитысячная","десятитысячных";"стотысячная","стотысячных";"миллионная ","миллионных"}</definedName>
    <definedName name="мил">{0,"овz";1,"z";2,"аz";5,"овz"}</definedName>
    <definedName name="тыс">{0,"тысячz";1,"тысячаz";2,"тысячиz";5,"тысячz"}</definedName>
  </definedNames>
  <calcPr calcId="125725"/>
</workbook>
</file>

<file path=xl/calcChain.xml><?xml version="1.0" encoding="utf-8"?>
<calcChain xmlns="http://schemas.openxmlformats.org/spreadsheetml/2006/main">
  <c r="L39" i="1"/>
  <c r="K39"/>
  <c r="H39"/>
  <c r="G39"/>
  <c r="E39"/>
  <c r="D39"/>
  <c r="C39"/>
  <c r="A39"/>
  <c r="P38"/>
  <c r="O38"/>
  <c r="M38"/>
  <c r="I38"/>
  <c r="G38"/>
  <c r="K38" s="1"/>
  <c r="N38" s="1"/>
  <c r="F38"/>
  <c r="B38"/>
  <c r="P37"/>
  <c r="O37"/>
  <c r="M37"/>
  <c r="I37"/>
  <c r="G37"/>
  <c r="K37" s="1"/>
  <c r="N37" s="1"/>
  <c r="F37"/>
  <c r="B37"/>
  <c r="P36"/>
  <c r="O36"/>
  <c r="M36"/>
  <c r="I36"/>
  <c r="G36"/>
  <c r="K36" s="1"/>
  <c r="N36" s="1"/>
  <c r="F36"/>
  <c r="B36"/>
  <c r="P35"/>
  <c r="O35"/>
  <c r="M35"/>
  <c r="I35"/>
  <c r="G35"/>
  <c r="K35" s="1"/>
  <c r="N35" s="1"/>
  <c r="F35"/>
  <c r="B35"/>
  <c r="P34"/>
  <c r="O34"/>
  <c r="M34"/>
  <c r="I34"/>
  <c r="G34"/>
  <c r="K34" s="1"/>
  <c r="N34" s="1"/>
  <c r="F34"/>
  <c r="B34"/>
  <c r="P33"/>
  <c r="O33"/>
  <c r="M33"/>
  <c r="I33"/>
  <c r="G33"/>
  <c r="K33" s="1"/>
  <c r="N33" s="1"/>
  <c r="F33"/>
  <c r="B33"/>
  <c r="P32"/>
  <c r="O32"/>
  <c r="M32"/>
  <c r="I32"/>
  <c r="G32"/>
  <c r="K32" s="1"/>
  <c r="N32" s="1"/>
  <c r="F32"/>
  <c r="B32"/>
  <c r="P31"/>
  <c r="O31"/>
  <c r="M31"/>
  <c r="I31"/>
  <c r="G31"/>
  <c r="K31" s="1"/>
  <c r="N31" s="1"/>
  <c r="F31"/>
  <c r="B31"/>
  <c r="P30"/>
  <c r="O30"/>
  <c r="M30"/>
  <c r="I30"/>
  <c r="G30"/>
  <c r="K30" s="1"/>
  <c r="N30" s="1"/>
  <c r="F30"/>
  <c r="B30"/>
  <c r="P29"/>
  <c r="O29"/>
  <c r="M29"/>
  <c r="I29"/>
  <c r="G29"/>
  <c r="K29" s="1"/>
  <c r="N29" s="1"/>
  <c r="F29"/>
  <c r="B29"/>
  <c r="P28"/>
  <c r="O28"/>
  <c r="M28"/>
  <c r="I28"/>
  <c r="G28"/>
  <c r="K28" s="1"/>
  <c r="N28" s="1"/>
  <c r="F28"/>
  <c r="B28"/>
  <c r="P27"/>
  <c r="O27"/>
  <c r="M27"/>
  <c r="I27"/>
  <c r="G27"/>
  <c r="K27" s="1"/>
  <c r="N27" s="1"/>
  <c r="F27"/>
  <c r="B27"/>
  <c r="P26"/>
  <c r="O26"/>
  <c r="M26"/>
  <c r="I26"/>
  <c r="G26"/>
  <c r="K26" s="1"/>
  <c r="N26" s="1"/>
  <c r="F26"/>
  <c r="B26"/>
  <c r="P25"/>
  <c r="O25"/>
  <c r="M25"/>
  <c r="I25"/>
  <c r="G25"/>
  <c r="K25" s="1"/>
  <c r="N25" s="1"/>
  <c r="F25"/>
  <c r="B25"/>
  <c r="P24"/>
  <c r="M24"/>
  <c r="I24"/>
  <c r="F24"/>
  <c r="P23"/>
  <c r="M23"/>
  <c r="I23"/>
  <c r="F23"/>
  <c r="P22"/>
  <c r="M22"/>
  <c r="I22"/>
  <c r="F22"/>
  <c r="P21"/>
  <c r="M21"/>
  <c r="I21"/>
  <c r="F21"/>
  <c r="P20"/>
  <c r="M20"/>
  <c r="I20"/>
  <c r="F20"/>
  <c r="P19"/>
  <c r="M19"/>
  <c r="I19"/>
  <c r="F19"/>
  <c r="P18"/>
  <c r="M18"/>
  <c r="I18"/>
  <c r="F18"/>
  <c r="B18"/>
  <c r="B19" s="1"/>
  <c r="B20" s="1"/>
  <c r="B21" s="1"/>
  <c r="B22" s="1"/>
  <c r="B23" s="1"/>
  <c r="B24" s="1"/>
  <c r="P17"/>
  <c r="M17"/>
  <c r="M39" s="1"/>
  <c r="I17"/>
  <c r="I39" s="1"/>
  <c r="F17"/>
  <c r="K10"/>
  <c r="O24" s="1"/>
  <c r="A10"/>
  <c r="P9"/>
  <c r="H8"/>
  <c r="N7"/>
  <c r="O7" s="1"/>
  <c r="L6"/>
  <c r="F39" l="1"/>
  <c r="H41" s="1"/>
  <c r="O17"/>
  <c r="O18"/>
  <c r="O19"/>
  <c r="O20"/>
  <c r="O21"/>
  <c r="O22"/>
  <c r="O23"/>
  <c r="J25"/>
  <c r="J26"/>
  <c r="J27"/>
  <c r="J28"/>
  <c r="J29"/>
  <c r="J30"/>
  <c r="J31"/>
  <c r="J32"/>
  <c r="J33"/>
  <c r="J34"/>
  <c r="J35"/>
  <c r="J36"/>
  <c r="J37"/>
  <c r="J38"/>
  <c r="J17"/>
  <c r="G18" s="1"/>
  <c r="N17"/>
  <c r="K18" l="1"/>
  <c r="N18" s="1"/>
  <c r="J18"/>
  <c r="G19" s="1"/>
  <c r="O39"/>
  <c r="A43" l="1"/>
  <c r="H40"/>
  <c r="K19"/>
  <c r="N19" s="1"/>
  <c r="J19"/>
  <c r="G20" s="1"/>
  <c r="K20" l="1"/>
  <c r="N20" s="1"/>
  <c r="J20"/>
  <c r="G21" s="1"/>
  <c r="K21" l="1"/>
  <c r="N21" s="1"/>
  <c r="J21"/>
  <c r="G22" s="1"/>
  <c r="K22" l="1"/>
  <c r="N22" s="1"/>
  <c r="J22"/>
  <c r="G23" s="1"/>
  <c r="K23" l="1"/>
  <c r="N23" s="1"/>
  <c r="J23"/>
  <c r="G24" s="1"/>
  <c r="K24" l="1"/>
  <c r="N24" s="1"/>
  <c r="N39" s="1"/>
  <c r="J24"/>
  <c r="J39" s="1"/>
</calcChain>
</file>

<file path=xl/sharedStrings.xml><?xml version="1.0" encoding="utf-8"?>
<sst xmlns="http://schemas.openxmlformats.org/spreadsheetml/2006/main" count="63" uniqueCount="48">
  <si>
    <t>Общество с ограниченной ответственностью «Название предприятия»</t>
  </si>
  <si>
    <t>«Утверждаю»</t>
  </si>
  <si>
    <t>Директор ООО «Название предприятия»</t>
  </si>
  <si>
    <t>П. П. Петров _________________________</t>
  </si>
  <si>
    <t xml:space="preserve">Картка Учёта работы автомобильного транспорта та заработной плати водителя  № </t>
  </si>
  <si>
    <t xml:space="preserve">за </t>
  </si>
  <si>
    <t>Фамилия И. По-б. водителя</t>
  </si>
  <si>
    <t>Иванов Иван Иванович</t>
  </si>
  <si>
    <t>Оклад</t>
  </si>
  <si>
    <t>Клас водителя</t>
  </si>
  <si>
    <t>Доплата за класность,%</t>
  </si>
  <si>
    <t>Часовая тарифная ставка</t>
  </si>
  <si>
    <t xml:space="preserve">Клас водія </t>
  </si>
  <si>
    <r>
      <t xml:space="preserve">         Марка автомобиля:</t>
    </r>
    <r>
      <rPr>
        <sz val="13"/>
        <color rgb="FF0033CC"/>
        <rFont val="Times New Roman"/>
        <family val="1"/>
        <charset val="204"/>
      </rPr>
      <t xml:space="preserve"> </t>
    </r>
    <r>
      <rPr>
        <b/>
        <sz val="13"/>
        <color rgb="FF0033CC"/>
        <rFont val="Times New Roman"/>
        <family val="1"/>
        <charset val="204"/>
      </rPr>
      <t/>
    </r>
  </si>
  <si>
    <t>ГАЗ 32213</t>
  </si>
  <si>
    <r>
      <t>Государственный №</t>
    </r>
    <r>
      <rPr>
        <sz val="10"/>
        <color rgb="FF0033CC"/>
        <rFont val="Times New Roman"/>
        <family val="1"/>
        <charset val="204"/>
      </rPr>
      <t xml:space="preserve"> </t>
    </r>
  </si>
  <si>
    <t xml:space="preserve">СА 2547 АЕ </t>
  </si>
  <si>
    <t>Число</t>
  </si>
  <si>
    <t>№</t>
  </si>
  <si>
    <t xml:space="preserve">Время в </t>
  </si>
  <si>
    <t xml:space="preserve">     Пробег, километров</t>
  </si>
  <si>
    <t xml:space="preserve">     Движение бензина, литров</t>
  </si>
  <si>
    <t xml:space="preserve">        Движение газу, литров</t>
  </si>
  <si>
    <t>месяца</t>
  </si>
  <si>
    <t>путевого</t>
  </si>
  <si>
    <t>наряде</t>
  </si>
  <si>
    <t>на бен-</t>
  </si>
  <si>
    <t>на газу</t>
  </si>
  <si>
    <t>Всего</t>
  </si>
  <si>
    <t>Остаток</t>
  </si>
  <si>
    <t>Заправ-</t>
  </si>
  <si>
    <t>Расход</t>
  </si>
  <si>
    <t>Зарп-</t>
  </si>
  <si>
    <t>листа</t>
  </si>
  <si>
    <t>часов</t>
  </si>
  <si>
    <t>зине</t>
  </si>
  <si>
    <t>при</t>
  </si>
  <si>
    <t xml:space="preserve">лено </t>
  </si>
  <si>
    <t>топлива,</t>
  </si>
  <si>
    <t>лата</t>
  </si>
  <si>
    <t>выезде</t>
  </si>
  <si>
    <t>по норме</t>
  </si>
  <si>
    <t>возвра-</t>
  </si>
  <si>
    <t>грн.</t>
  </si>
  <si>
    <t>щении</t>
  </si>
  <si>
    <t>Всего:</t>
  </si>
  <si>
    <r>
      <rPr>
        <sz val="11"/>
        <color rgb="FF0033CC"/>
        <rFont val="Calibri"/>
        <family val="2"/>
        <charset val="204"/>
      </rPr>
      <t>←</t>
    </r>
    <r>
      <rPr>
        <sz val="11"/>
        <color rgb="FF0033CC"/>
        <rFont val="Calibri"/>
        <family val="2"/>
        <charset val="204"/>
        <scheme val="minor"/>
      </rPr>
      <t>ГАЗель Без Класности Формула</t>
    </r>
  </si>
  <si>
    <t xml:space="preserve">Надбавка за класность водителю за отработанное время во время движения:                </t>
  </si>
</sst>
</file>

<file path=xl/styles.xml><?xml version="1.0" encoding="utf-8"?>
<styleSheet xmlns="http://schemas.openxmlformats.org/spreadsheetml/2006/main">
  <numFmts count="4">
    <numFmt numFmtId="164" formatCode="[$-419]mmmm;@"/>
    <numFmt numFmtId="165" formatCode="0.0000"/>
    <numFmt numFmtId="166" formatCode="0.0"/>
    <numFmt numFmtId="167" formatCode="[$-419]d\ mmm;@"/>
  </numFmts>
  <fonts count="23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0033CC"/>
      <name val="Calibri"/>
      <family val="2"/>
      <charset val="204"/>
      <scheme val="minor"/>
    </font>
    <font>
      <b/>
      <sz val="12"/>
      <color rgb="FF0033CC"/>
      <name val="Times New Roman"/>
      <family val="1"/>
      <charset val="204"/>
    </font>
    <font>
      <sz val="12"/>
      <color rgb="FF0033CC"/>
      <name val="Times New Roman"/>
      <family val="1"/>
      <charset val="204"/>
    </font>
    <font>
      <sz val="14"/>
      <color rgb="FF00FF99"/>
      <name val="Times New Roman"/>
      <family val="1"/>
      <charset val="204"/>
    </font>
    <font>
      <b/>
      <sz val="13.5"/>
      <color rgb="FF0033CC"/>
      <name val="Times New Roman"/>
      <family val="1"/>
      <charset val="204"/>
    </font>
    <font>
      <b/>
      <sz val="14"/>
      <color rgb="FF0033CC"/>
      <name val="Times New Roman"/>
      <family val="1"/>
      <charset val="204"/>
    </font>
    <font>
      <sz val="10"/>
      <color rgb="FF00CC00"/>
      <name val="Arial"/>
      <family val="2"/>
      <charset val="204"/>
    </font>
    <font>
      <sz val="11"/>
      <color rgb="FF0033CC"/>
      <name val="Calibri"/>
      <family val="2"/>
      <charset val="204"/>
      <scheme val="minor"/>
    </font>
    <font>
      <b/>
      <sz val="13"/>
      <color rgb="FF0033CC"/>
      <name val="Times New Roman"/>
      <family val="1"/>
      <charset val="204"/>
    </font>
    <font>
      <b/>
      <sz val="9"/>
      <color rgb="FF0033CC"/>
      <name val="Times New Roman"/>
      <family val="1"/>
      <charset val="204"/>
    </font>
    <font>
      <sz val="13"/>
      <color rgb="FF0033CC"/>
      <name val="Times New Roman"/>
      <family val="1"/>
      <charset val="204"/>
    </font>
    <font>
      <sz val="10"/>
      <color rgb="FF0033CC"/>
      <name val="Calibri"/>
      <family val="2"/>
      <charset val="204"/>
      <scheme val="minor"/>
    </font>
    <font>
      <b/>
      <sz val="10"/>
      <color rgb="FF0033CC"/>
      <name val="Times New Roman"/>
      <family val="1"/>
      <charset val="204"/>
    </font>
    <font>
      <sz val="10"/>
      <color rgb="FF0033CC"/>
      <name val="Times New Roman"/>
      <family val="1"/>
      <charset val="204"/>
    </font>
    <font>
      <b/>
      <sz val="12.5"/>
      <color rgb="FF0033CC"/>
      <name val="Times New Roman"/>
      <family val="1"/>
      <charset val="204"/>
    </font>
    <font>
      <sz val="11"/>
      <color rgb="FF0033CC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0033CC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rgb="FF0033CC"/>
      <name val="Calibri"/>
      <family val="2"/>
      <charset val="204"/>
    </font>
    <font>
      <sz val="14"/>
      <color rgb="FF0033CC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rgb="FF0033CC"/>
      </left>
      <right/>
      <top style="thin">
        <color rgb="FF0033CC"/>
      </top>
      <bottom style="thin">
        <color rgb="FF0033CC"/>
      </bottom>
      <diagonal/>
    </border>
    <border>
      <left/>
      <right style="thin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thin">
        <color indexed="64"/>
      </bottom>
      <diagonal/>
    </border>
    <border>
      <left/>
      <right/>
      <top/>
      <bottom style="thin">
        <color rgb="FF0033CC"/>
      </bottom>
      <diagonal/>
    </border>
    <border>
      <left style="thin">
        <color rgb="FF0033CC"/>
      </left>
      <right style="thin">
        <color rgb="FF0033CC"/>
      </right>
      <top style="thin">
        <color indexed="64"/>
      </top>
      <bottom style="thin">
        <color rgb="FF0033CC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/>
      <diagonal/>
    </border>
    <border>
      <left style="thin">
        <color rgb="FF0033CC"/>
      </left>
      <right style="medium">
        <color rgb="FF0033CC"/>
      </right>
      <top style="thin">
        <color rgb="FF0033CC"/>
      </top>
      <bottom/>
      <diagonal/>
    </border>
    <border>
      <left/>
      <right/>
      <top style="thin">
        <color rgb="FF0033CC"/>
      </top>
      <bottom style="thin">
        <color rgb="FF0033CC"/>
      </bottom>
      <diagonal/>
    </border>
    <border>
      <left style="thin">
        <color rgb="FF0033CC"/>
      </left>
      <right style="medium">
        <color rgb="FF0033CC"/>
      </right>
      <top style="thin">
        <color rgb="FF0033CC"/>
      </top>
      <bottom style="thin">
        <color rgb="FF0033CC"/>
      </bottom>
      <diagonal/>
    </border>
    <border>
      <left/>
      <right style="medium">
        <color rgb="FF0033CC"/>
      </right>
      <top style="thin">
        <color rgb="FF0033CC"/>
      </top>
      <bottom style="thin">
        <color rgb="FF0033CC"/>
      </bottom>
      <diagonal/>
    </border>
    <border>
      <left/>
      <right style="thin">
        <color rgb="FF0033CC"/>
      </right>
      <top style="thin">
        <color rgb="FF0033CC"/>
      </top>
      <bottom/>
      <diagonal/>
    </border>
    <border>
      <left style="thin">
        <color rgb="FF0033CC"/>
      </left>
      <right style="thin">
        <color rgb="FF0033CC"/>
      </right>
      <top/>
      <bottom/>
      <diagonal/>
    </border>
    <border>
      <left style="thin">
        <color rgb="FF0033CC"/>
      </left>
      <right style="medium">
        <color rgb="FF0033CC"/>
      </right>
      <top/>
      <bottom/>
      <diagonal/>
    </border>
    <border>
      <left/>
      <right style="thin">
        <color rgb="FF0033CC"/>
      </right>
      <top/>
      <bottom/>
      <diagonal/>
    </border>
    <border>
      <left style="thin">
        <color rgb="FF0033CC"/>
      </left>
      <right style="thin">
        <color rgb="FF0033CC"/>
      </right>
      <top/>
      <bottom style="medium">
        <color rgb="FF0033CC"/>
      </bottom>
      <diagonal/>
    </border>
    <border>
      <left style="thin">
        <color rgb="FF0033CC"/>
      </left>
      <right style="medium">
        <color rgb="FF0033CC"/>
      </right>
      <top/>
      <bottom style="medium">
        <color rgb="FF0033CC"/>
      </bottom>
      <diagonal/>
    </border>
    <border>
      <left/>
      <right style="thin">
        <color rgb="FF0033CC"/>
      </right>
      <top/>
      <bottom style="medium">
        <color rgb="FF0033CC"/>
      </bottom>
      <diagonal/>
    </border>
    <border>
      <left style="thin">
        <color rgb="FF0033CC"/>
      </left>
      <right style="thin">
        <color rgb="FF0033CC"/>
      </right>
      <top/>
      <bottom style="thin">
        <color rgb="FF0033CC"/>
      </bottom>
      <diagonal/>
    </border>
    <border>
      <left style="thin">
        <color rgb="FF0033CC"/>
      </left>
      <right style="medium">
        <color rgb="FF0033CC"/>
      </right>
      <top/>
      <bottom style="thin">
        <color rgb="FF0033CC"/>
      </bottom>
      <diagonal/>
    </border>
    <border>
      <left/>
      <right style="thin">
        <color rgb="FF0033CC"/>
      </right>
      <top/>
      <bottom style="thin">
        <color rgb="FF0033CC"/>
      </bottom>
      <diagonal/>
    </border>
    <border>
      <left style="thin">
        <color indexed="64"/>
      </left>
      <right style="medium">
        <color rgb="FF0033CC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indexed="64"/>
      </left>
      <right style="medium">
        <color rgb="FF0033CC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33CC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medium">
        <color rgb="FF0033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33CC"/>
      </bottom>
      <diagonal/>
    </border>
    <border>
      <left style="thin">
        <color rgb="FF0033CC"/>
      </left>
      <right style="medium">
        <color rgb="FF0033CC"/>
      </right>
      <top style="thin">
        <color rgb="FF0033CC"/>
      </top>
      <bottom style="medium">
        <color rgb="FF0033CC"/>
      </bottom>
      <diagonal/>
    </border>
    <border>
      <left/>
      <right style="thin">
        <color rgb="FF0033CC"/>
      </right>
      <top style="thin">
        <color rgb="FF0033CC"/>
      </top>
      <bottom style="medium">
        <color rgb="FF0033CC"/>
      </bottom>
      <diagonal/>
    </border>
    <border>
      <left style="thin">
        <color indexed="64"/>
      </left>
      <right style="medium">
        <color rgb="FF0033CC"/>
      </right>
      <top/>
      <bottom style="medium">
        <color rgb="FF0033CC"/>
      </bottom>
      <diagonal/>
    </border>
    <border>
      <left style="thin">
        <color rgb="FF0033CC"/>
      </left>
      <right style="thin">
        <color rgb="FF0033CC"/>
      </right>
      <top style="medium">
        <color rgb="FF0033CC"/>
      </top>
      <bottom style="thin">
        <color rgb="FF0033CC"/>
      </bottom>
      <diagonal/>
    </border>
    <border>
      <left style="thin">
        <color rgb="FF0033CC"/>
      </left>
      <right style="medium">
        <color rgb="FF0033CC"/>
      </right>
      <top style="medium">
        <color rgb="FF0033CC"/>
      </top>
      <bottom style="thin">
        <color rgb="FF0033CC"/>
      </bottom>
      <diagonal/>
    </border>
    <border>
      <left/>
      <right/>
      <top style="medium">
        <color rgb="FF0033CC"/>
      </top>
      <bottom style="thin">
        <color rgb="FF0033CC"/>
      </bottom>
      <diagonal/>
    </border>
    <border>
      <left style="thin">
        <color rgb="FF0033CC"/>
      </left>
      <right/>
      <top style="medium">
        <color rgb="FF0033CC"/>
      </top>
      <bottom style="thin">
        <color rgb="FF0033CC"/>
      </bottom>
      <diagonal/>
    </border>
    <border>
      <left/>
      <right style="thin">
        <color rgb="FF0033CC"/>
      </right>
      <top style="medium">
        <color rgb="FF0033CC"/>
      </top>
      <bottom style="thin">
        <color rgb="FF0033CC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Protection="1"/>
    <xf numFmtId="4" fontId="0" fillId="0" borderId="0" xfId="0" applyNumberFormat="1" applyProtection="1"/>
    <xf numFmtId="0" fontId="2" fillId="0" borderId="0" xfId="0" applyFont="1" applyFill="1" applyBorder="1" applyProtection="1"/>
    <xf numFmtId="0" fontId="3" fillId="0" borderId="0" xfId="0" applyFont="1" applyAlignment="1" applyProtection="1">
      <alignment horizontal="left"/>
    </xf>
    <xf numFmtId="0" fontId="0" fillId="2" borderId="0" xfId="0" applyFill="1" applyProtection="1">
      <protection locked="0"/>
    </xf>
    <xf numFmtId="0" fontId="0" fillId="2" borderId="0" xfId="0" applyFill="1" applyProtection="1"/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0" fontId="4" fillId="0" borderId="0" xfId="0" applyFont="1" applyAlignment="1" applyProtection="1"/>
    <xf numFmtId="0" fontId="5" fillId="0" borderId="0" xfId="0" applyFont="1" applyProtection="1"/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8" fillId="0" borderId="0" xfId="0" quotePrefix="1" applyFont="1" applyProtection="1"/>
    <xf numFmtId="0" fontId="7" fillId="0" borderId="0" xfId="0" applyFont="1" applyAlignment="1" applyProtection="1">
      <alignment horizontal="right"/>
    </xf>
    <xf numFmtId="164" fontId="9" fillId="2" borderId="0" xfId="0" applyNumberFormat="1" applyFont="1" applyFill="1" applyAlignment="1" applyProtection="1">
      <alignment horizontal="center"/>
      <protection locked="0"/>
    </xf>
    <xf numFmtId="0" fontId="10" fillId="0" borderId="0" xfId="0" applyFont="1" applyAlignment="1" applyProtection="1">
      <alignment horizontal="left"/>
    </xf>
    <xf numFmtId="0" fontId="11" fillId="2" borderId="0" xfId="0" applyFont="1" applyFill="1" applyAlignment="1" applyProtection="1">
      <alignment horizontal="left"/>
      <protection locked="0"/>
    </xf>
    <xf numFmtId="0" fontId="12" fillId="0" borderId="0" xfId="0" applyFont="1" applyAlignment="1" applyProtection="1">
      <alignment horizontal="left"/>
    </xf>
    <xf numFmtId="3" fontId="12" fillId="2" borderId="0" xfId="0" applyNumberFormat="1" applyFont="1" applyFill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left"/>
      <protection locked="0"/>
    </xf>
    <xf numFmtId="10" fontId="12" fillId="0" borderId="0" xfId="0" applyNumberFormat="1" applyFont="1" applyFill="1" applyBorder="1" applyAlignment="1" applyProtection="1">
      <alignment horizontal="center"/>
    </xf>
    <xf numFmtId="0" fontId="13" fillId="0" borderId="0" xfId="0" applyFont="1" applyProtection="1"/>
    <xf numFmtId="0" fontId="9" fillId="2" borderId="0" xfId="0" applyFont="1" applyFill="1" applyAlignment="1" applyProtection="1">
      <alignment horizontal="left"/>
      <protection locked="0"/>
    </xf>
    <xf numFmtId="0" fontId="9" fillId="0" borderId="0" xfId="0" applyFont="1" applyProtection="1"/>
    <xf numFmtId="165" fontId="9" fillId="0" borderId="0" xfId="0" applyNumberFormat="1" applyFont="1" applyAlignment="1" applyProtection="1">
      <alignment horizontal="left"/>
    </xf>
    <xf numFmtId="0" fontId="13" fillId="0" borderId="1" xfId="0" applyFont="1" applyBorder="1" applyProtection="1"/>
    <xf numFmtId="0" fontId="9" fillId="0" borderId="2" xfId="0" applyFont="1" applyBorder="1" applyAlignment="1" applyProtection="1">
      <alignment horizontal="left"/>
    </xf>
    <xf numFmtId="10" fontId="0" fillId="2" borderId="3" xfId="0" applyNumberFormat="1" applyFill="1" applyBorder="1" applyAlignment="1" applyProtection="1">
      <alignment horizontal="center"/>
      <protection locked="0"/>
    </xf>
    <xf numFmtId="0" fontId="12" fillId="0" borderId="4" xfId="0" applyFont="1" applyFill="1" applyBorder="1" applyAlignment="1" applyProtection="1">
      <alignment horizontal="left"/>
    </xf>
    <xf numFmtId="0" fontId="0" fillId="0" borderId="4" xfId="0" applyBorder="1" applyProtection="1"/>
    <xf numFmtId="0" fontId="14" fillId="0" borderId="0" xfId="0" applyFont="1" applyAlignment="1" applyProtection="1">
      <alignment horizontal="left"/>
    </xf>
    <xf numFmtId="0" fontId="12" fillId="0" borderId="0" xfId="0" applyFont="1" applyFill="1" applyAlignment="1" applyProtection="1">
      <alignment horizontal="left"/>
    </xf>
    <xf numFmtId="10" fontId="0" fillId="2" borderId="5" xfId="0" applyNumberFormat="1" applyFill="1" applyBorder="1" applyAlignment="1" applyProtection="1">
      <alignment horizontal="center"/>
      <protection locked="0"/>
    </xf>
    <xf numFmtId="0" fontId="12" fillId="0" borderId="6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10" fillId="0" borderId="8" xfId="0" applyFont="1" applyBorder="1" applyProtection="1"/>
    <xf numFmtId="0" fontId="0" fillId="0" borderId="8" xfId="0" applyBorder="1" applyProtection="1"/>
    <xf numFmtId="0" fontId="10" fillId="0" borderId="9" xfId="0" applyFont="1" applyBorder="1" applyAlignment="1" applyProtection="1">
      <alignment horizontal="center"/>
    </xf>
    <xf numFmtId="0" fontId="16" fillId="0" borderId="8" xfId="0" applyFont="1" applyBorder="1" applyProtection="1"/>
    <xf numFmtId="0" fontId="0" fillId="0" borderId="10" xfId="0" applyBorder="1" applyProtection="1"/>
    <xf numFmtId="0" fontId="0" fillId="0" borderId="11" xfId="0" applyBorder="1" applyAlignment="1" applyProtection="1">
      <alignment horizontal="center"/>
    </xf>
    <xf numFmtId="0" fontId="12" fillId="0" borderId="12" xfId="0" applyFont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10" fillId="0" borderId="7" xfId="0" applyFont="1" applyBorder="1" applyAlignment="1" applyProtection="1">
      <alignment horizontal="center"/>
    </xf>
    <xf numFmtId="0" fontId="17" fillId="0" borderId="11" xfId="0" applyFont="1" applyBorder="1" applyAlignment="1" applyProtection="1">
      <alignment horizontal="center"/>
    </xf>
    <xf numFmtId="0" fontId="17" fillId="0" borderId="6" xfId="0" applyFont="1" applyBorder="1" applyAlignment="1" applyProtection="1">
      <alignment horizontal="center"/>
    </xf>
    <xf numFmtId="0" fontId="18" fillId="0" borderId="6" xfId="0" applyFont="1" applyBorder="1" applyAlignment="1" applyProtection="1">
      <alignment horizontal="center"/>
    </xf>
    <xf numFmtId="0" fontId="17" fillId="0" borderId="7" xfId="0" applyFont="1" applyBorder="1" applyAlignment="1" applyProtection="1">
      <alignment horizontal="center"/>
    </xf>
    <xf numFmtId="0" fontId="16" fillId="0" borderId="14" xfId="0" applyFont="1" applyBorder="1" applyAlignment="1" applyProtection="1">
      <alignment horizontal="center"/>
    </xf>
    <xf numFmtId="0" fontId="0" fillId="0" borderId="12" xfId="0" applyBorder="1" applyProtection="1"/>
    <xf numFmtId="0" fontId="4" fillId="0" borderId="14" xfId="0" applyFont="1" applyBorder="1" applyAlignment="1" applyProtection="1">
      <alignment horizontal="center"/>
    </xf>
    <xf numFmtId="0" fontId="4" fillId="0" borderId="12" xfId="0" applyFont="1" applyBorder="1" applyAlignment="1" applyProtection="1">
      <alignment horizontal="center"/>
    </xf>
    <xf numFmtId="0" fontId="10" fillId="0" borderId="13" xfId="0" applyFont="1" applyBorder="1" applyAlignment="1" applyProtection="1">
      <alignment horizontal="center"/>
    </xf>
    <xf numFmtId="0" fontId="17" fillId="0" borderId="14" xfId="0" applyFont="1" applyBorder="1" applyAlignment="1" applyProtection="1">
      <alignment horizontal="center"/>
    </xf>
    <xf numFmtId="0" fontId="17" fillId="0" borderId="12" xfId="0" applyFont="1" applyBorder="1" applyAlignment="1" applyProtection="1">
      <alignment horizontal="center"/>
    </xf>
    <xf numFmtId="0" fontId="18" fillId="0" borderId="12" xfId="0" applyFont="1" applyBorder="1" applyAlignment="1" applyProtection="1">
      <alignment horizontal="center"/>
    </xf>
    <xf numFmtId="0" fontId="17" fillId="0" borderId="13" xfId="0" applyFont="1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14" xfId="0" applyBorder="1" applyProtection="1"/>
    <xf numFmtId="0" fontId="0" fillId="0" borderId="12" xfId="0" applyFont="1" applyBorder="1" applyProtection="1"/>
    <xf numFmtId="0" fontId="0" fillId="0" borderId="15" xfId="0" applyBorder="1" applyProtection="1"/>
    <xf numFmtId="0" fontId="0" fillId="0" borderId="15" xfId="0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17" xfId="0" applyBorder="1" applyProtection="1"/>
    <xf numFmtId="0" fontId="19" fillId="0" borderId="16" xfId="0" applyFont="1" applyBorder="1" applyAlignment="1" applyProtection="1">
      <alignment horizontal="center"/>
    </xf>
    <xf numFmtId="0" fontId="17" fillId="0" borderId="17" xfId="0" applyFont="1" applyBorder="1" applyAlignment="1" applyProtection="1">
      <alignment horizontal="center"/>
    </xf>
    <xf numFmtId="0" fontId="0" fillId="0" borderId="15" xfId="0" applyFont="1" applyBorder="1" applyProtection="1"/>
    <xf numFmtId="166" fontId="1" fillId="2" borderId="15" xfId="0" applyNumberFormat="1" applyFont="1" applyFill="1" applyBorder="1" applyAlignment="1" applyProtection="1">
      <alignment horizontal="center"/>
      <protection locked="0"/>
    </xf>
    <xf numFmtId="0" fontId="17" fillId="0" borderId="16" xfId="0" applyFont="1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167" fontId="9" fillId="2" borderId="18" xfId="0" applyNumberFormat="1" applyFont="1" applyFill="1" applyBorder="1" applyProtection="1">
      <protection locked="0"/>
    </xf>
    <xf numFmtId="0" fontId="9" fillId="2" borderId="18" xfId="0" applyFont="1" applyFill="1" applyBorder="1" applyAlignment="1" applyProtection="1">
      <alignment horizontal="center"/>
      <protection locked="0"/>
    </xf>
    <xf numFmtId="0" fontId="9" fillId="2" borderId="19" xfId="0" applyFont="1" applyFill="1" applyBorder="1" applyAlignment="1" applyProtection="1">
      <alignment horizontal="center"/>
      <protection locked="0"/>
    </xf>
    <xf numFmtId="0" fontId="9" fillId="2" borderId="20" xfId="0" applyFont="1" applyFill="1" applyBorder="1" applyAlignment="1" applyProtection="1">
      <alignment horizontal="center"/>
      <protection locked="0"/>
    </xf>
    <xf numFmtId="3" fontId="2" fillId="0" borderId="21" xfId="0" applyNumberFormat="1" applyFont="1" applyBorder="1" applyAlignment="1" applyProtection="1">
      <alignment horizontal="center"/>
    </xf>
    <xf numFmtId="4" fontId="2" fillId="2" borderId="20" xfId="0" applyNumberFormat="1" applyFont="1" applyFill="1" applyBorder="1" applyAlignment="1" applyProtection="1">
      <alignment horizontal="center"/>
      <protection locked="0"/>
    </xf>
    <xf numFmtId="4" fontId="9" fillId="2" borderId="18" xfId="0" applyNumberFormat="1" applyFont="1" applyFill="1" applyBorder="1" applyAlignment="1" applyProtection="1">
      <alignment horizontal="center"/>
      <protection locked="0"/>
    </xf>
    <xf numFmtId="4" fontId="1" fillId="0" borderId="18" xfId="0" applyNumberFormat="1" applyFont="1" applyFill="1" applyBorder="1" applyAlignment="1" applyProtection="1">
      <alignment horizontal="center"/>
    </xf>
    <xf numFmtId="4" fontId="9" fillId="0" borderId="19" xfId="0" applyNumberFormat="1" applyFont="1" applyFill="1" applyBorder="1" applyAlignment="1" applyProtection="1">
      <alignment horizontal="center"/>
    </xf>
    <xf numFmtId="4" fontId="9" fillId="0" borderId="20" xfId="0" applyNumberFormat="1" applyFont="1" applyFill="1" applyBorder="1" applyAlignment="1" applyProtection="1">
      <alignment horizontal="center"/>
    </xf>
    <xf numFmtId="167" fontId="9" fillId="0" borderId="0" xfId="0" applyNumberFormat="1" applyFont="1" applyAlignment="1" applyProtection="1">
      <alignment horizontal="center"/>
    </xf>
    <xf numFmtId="0" fontId="9" fillId="0" borderId="22" xfId="0" applyFont="1" applyFill="1" applyBorder="1" applyAlignment="1" applyProtection="1">
      <alignment horizontal="center"/>
    </xf>
    <xf numFmtId="4" fontId="9" fillId="0" borderId="20" xfId="0" applyNumberFormat="1" applyFont="1" applyBorder="1" applyAlignment="1" applyProtection="1">
      <alignment horizontal="center"/>
    </xf>
    <xf numFmtId="0" fontId="9" fillId="2" borderId="2" xfId="0" applyFont="1" applyFill="1" applyBorder="1" applyAlignment="1" applyProtection="1">
      <alignment horizontal="center"/>
      <protection locked="0"/>
    </xf>
    <xf numFmtId="0" fontId="9" fillId="2" borderId="23" xfId="0" applyFont="1" applyFill="1" applyBorder="1" applyAlignment="1" applyProtection="1">
      <alignment horizontal="center"/>
      <protection locked="0"/>
    </xf>
    <xf numFmtId="167" fontId="9" fillId="2" borderId="23" xfId="0" applyNumberFormat="1" applyFont="1" applyFill="1" applyBorder="1" applyProtection="1">
      <protection locked="0"/>
    </xf>
    <xf numFmtId="4" fontId="9" fillId="2" borderId="23" xfId="0" applyNumberFormat="1" applyFont="1" applyFill="1" applyBorder="1" applyAlignment="1" applyProtection="1">
      <alignment horizontal="center"/>
      <protection locked="0"/>
    </xf>
    <xf numFmtId="3" fontId="2" fillId="0" borderId="24" xfId="0" applyNumberFormat="1" applyFont="1" applyBorder="1" applyAlignment="1" applyProtection="1">
      <alignment horizontal="center"/>
    </xf>
    <xf numFmtId="0" fontId="9" fillId="0" borderId="25" xfId="0" applyFont="1" applyFill="1" applyBorder="1" applyAlignment="1" applyProtection="1">
      <alignment horizontal="center"/>
    </xf>
    <xf numFmtId="0" fontId="9" fillId="0" borderId="26" xfId="0" applyFont="1" applyFill="1" applyBorder="1" applyAlignment="1" applyProtection="1">
      <alignment horizontal="center"/>
    </xf>
    <xf numFmtId="167" fontId="9" fillId="2" borderId="27" xfId="0" applyNumberFormat="1" applyFont="1" applyFill="1" applyBorder="1" applyProtection="1">
      <protection locked="0"/>
    </xf>
    <xf numFmtId="0" fontId="9" fillId="0" borderId="28" xfId="0" applyFont="1" applyFill="1" applyBorder="1" applyAlignment="1" applyProtection="1">
      <alignment horizontal="center"/>
    </xf>
    <xf numFmtId="0" fontId="9" fillId="2" borderId="29" xfId="0" applyFont="1" applyFill="1" applyBorder="1" applyAlignment="1" applyProtection="1">
      <alignment horizontal="center"/>
      <protection locked="0"/>
    </xf>
    <xf numFmtId="0" fontId="9" fillId="2" borderId="30" xfId="0" applyFont="1" applyFill="1" applyBorder="1" applyAlignment="1" applyProtection="1">
      <alignment horizontal="center"/>
      <protection locked="0"/>
    </xf>
    <xf numFmtId="0" fontId="9" fillId="2" borderId="27" xfId="0" applyFont="1" applyFill="1" applyBorder="1" applyAlignment="1" applyProtection="1">
      <alignment horizontal="center"/>
      <protection locked="0"/>
    </xf>
    <xf numFmtId="3" fontId="2" fillId="0" borderId="31" xfId="0" applyNumberFormat="1" applyFont="1" applyBorder="1" applyAlignment="1" applyProtection="1">
      <alignment horizontal="center"/>
    </xf>
    <xf numFmtId="4" fontId="9" fillId="2" borderId="27" xfId="0" applyNumberFormat="1" applyFont="1" applyFill="1" applyBorder="1" applyAlignment="1" applyProtection="1">
      <alignment horizontal="center"/>
      <protection locked="0"/>
    </xf>
    <xf numFmtId="0" fontId="3" fillId="0" borderId="32" xfId="0" applyFont="1" applyBorder="1" applyAlignment="1" applyProtection="1">
      <alignment horizontal="center"/>
    </xf>
    <xf numFmtId="0" fontId="3" fillId="0" borderId="4" xfId="0" applyFont="1" applyBorder="1" applyProtection="1"/>
    <xf numFmtId="3" fontId="3" fillId="0" borderId="33" xfId="0" applyNumberFormat="1" applyFont="1" applyBorder="1" applyAlignment="1" applyProtection="1">
      <alignment horizontal="center"/>
    </xf>
    <xf numFmtId="3" fontId="3" fillId="0" borderId="34" xfId="0" applyNumberFormat="1" applyFont="1" applyBorder="1" applyAlignment="1" applyProtection="1">
      <alignment horizontal="center"/>
    </xf>
    <xf numFmtId="3" fontId="3" fillId="0" borderId="35" xfId="0" applyNumberFormat="1" applyFont="1" applyBorder="1" applyAlignment="1" applyProtection="1">
      <alignment horizontal="center"/>
    </xf>
    <xf numFmtId="4" fontId="3" fillId="0" borderId="36" xfId="0" applyNumberFormat="1" applyFont="1" applyBorder="1" applyAlignment="1" applyProtection="1">
      <alignment horizontal="center"/>
    </xf>
    <xf numFmtId="4" fontId="3" fillId="0" borderId="32" xfId="0" applyNumberFormat="1" applyFont="1" applyBorder="1" applyAlignment="1" applyProtection="1">
      <alignment horizontal="center"/>
    </xf>
    <xf numFmtId="4" fontId="20" fillId="0" borderId="32" xfId="0" applyNumberFormat="1" applyFont="1" applyBorder="1" applyAlignment="1" applyProtection="1">
      <alignment horizontal="center"/>
    </xf>
    <xf numFmtId="4" fontId="3" fillId="0" borderId="33" xfId="0" applyNumberFormat="1" applyFont="1" applyBorder="1" applyAlignment="1" applyProtection="1">
      <alignment horizontal="center"/>
    </xf>
    <xf numFmtId="0" fontId="0" fillId="0" borderId="0" xfId="0" applyBorder="1" applyProtection="1"/>
    <xf numFmtId="3" fontId="2" fillId="0" borderId="0" xfId="0" applyNumberFormat="1" applyFont="1" applyFill="1" applyBorder="1" applyAlignment="1" applyProtection="1">
      <alignment horizontal="center"/>
    </xf>
    <xf numFmtId="0" fontId="15" fillId="0" borderId="0" xfId="0" applyFont="1" applyProtection="1"/>
    <xf numFmtId="0" fontId="12" fillId="0" borderId="0" xfId="0" applyFont="1" applyFill="1" applyBorder="1" applyProtection="1"/>
    <xf numFmtId="0" fontId="22" fillId="0" borderId="0" xfId="0" applyFont="1" applyFill="1" applyProtection="1"/>
    <xf numFmtId="0" fontId="22" fillId="0" borderId="0" xfId="0" applyFont="1" applyFill="1" applyAlignment="1" applyProtection="1">
      <alignment horizontal="center"/>
    </xf>
    <xf numFmtId="0" fontId="0" fillId="0" borderId="0" xfId="0" applyFont="1" applyFill="1" applyProtection="1"/>
    <xf numFmtId="0" fontId="22" fillId="0" borderId="0" xfId="0" applyFont="1" applyProtection="1"/>
    <xf numFmtId="0" fontId="7" fillId="0" borderId="0" xfId="0" applyFont="1" applyProtection="1"/>
  </cellXfs>
  <cellStyles count="1">
    <cellStyle name="Обычный" xfId="0" builtinId="0"/>
  </cellStyles>
  <dxfs count="1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3"/>
  <sheetViews>
    <sheetView tabSelected="1" workbookViewId="0">
      <selection activeCell="M17" sqref="M17"/>
    </sheetView>
  </sheetViews>
  <sheetFormatPr defaultRowHeight="15"/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5.75">
      <c r="A2" s="2"/>
      <c r="B2" s="3"/>
      <c r="C2" s="1"/>
      <c r="D2" s="4" t="s">
        <v>0</v>
      </c>
      <c r="E2" s="1"/>
      <c r="F2" s="1"/>
      <c r="G2" s="1"/>
      <c r="H2" s="1"/>
      <c r="I2" s="5"/>
      <c r="J2" s="6"/>
      <c r="K2" s="6"/>
      <c r="L2" s="1"/>
      <c r="M2" s="1"/>
      <c r="N2" s="4" t="s">
        <v>1</v>
      </c>
      <c r="O2" s="1"/>
      <c r="P2" s="1"/>
    </row>
    <row r="3" spans="1:16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7" t="s">
        <v>2</v>
      </c>
      <c r="N3" s="1"/>
      <c r="O3" s="1"/>
      <c r="P3" s="1"/>
    </row>
    <row r="4" spans="1:16" ht="15.75">
      <c r="A4" s="8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7" t="s">
        <v>3</v>
      </c>
      <c r="M5" s="1"/>
      <c r="N5" s="1"/>
      <c r="O5" s="1"/>
      <c r="P5" s="1"/>
    </row>
    <row r="6" spans="1:16" ht="15.7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9" t="str">
        <f>"«_______» _____________________"&amp;TEXT(EDATE(K8,0),"[$-FC22] ГГГГ р.")</f>
        <v>«_______» _____________________ 2018 р.</v>
      </c>
      <c r="M6" s="1"/>
      <c r="N6" s="1"/>
      <c r="O6" s="1"/>
      <c r="P6" s="1"/>
    </row>
    <row r="7" spans="1:16" ht="18.75">
      <c r="A7" s="1"/>
      <c r="B7" s="10">
        <v>10</v>
      </c>
      <c r="C7" s="11" t="s">
        <v>4</v>
      </c>
      <c r="D7" s="1"/>
      <c r="E7" s="1"/>
      <c r="F7" s="1"/>
      <c r="G7" s="1"/>
      <c r="H7" s="1"/>
      <c r="I7" s="1"/>
      <c r="J7" s="1"/>
      <c r="K7" s="1"/>
      <c r="L7" s="1"/>
      <c r="M7" s="1"/>
      <c r="N7" s="12">
        <f>IF(A17&lt;&gt;"",COUNT(#REF!,AG6,AZ6,BT6,N81,N156,N231,N306,AG306,N381,N456,N531,N606)+1,"")</f>
        <v>1</v>
      </c>
      <c r="O7" s="13" t="str">
        <f>IF(N7&lt;&gt;"",SUBSTITUTE(PROPER(INDEX(n_4,MID(TEXT(N7,n0),1,1)+1)&amp;INDEX(n0x,MID(TEXT(N7,n0),2,1)+1,MID(TEXT(N7,n0),3,1)+1)&amp;IF(-MID(TEXT(N7,n0),1,3),"миллиард"&amp;VLOOKUP(MID(TEXT(N7,n0),3,1)*AND(MID(TEXT(N7,n0),2,1)-1),мил,2),"")&amp;INDEX(n_4,MID(TEXT(N7,n0),4,1)+1)&amp;INDEX(n0x,MID(TEXT(N7,n0),5,1)+1,MID(TEXT(N7,n0),6,1)+1)&amp;IF(-MID(TEXT(N7,n0),4,3),"миллион"&amp;VLOOKUP(MID(TEXT(N7,n0),6,1)*AND(MID(TEXT(N7,n0),5,1)-1),мил,2),"")&amp;INDEX(n_4,MID(TEXT(N7,n0),7,1)+1)&amp;INDEX(n1x,MID(TEXT(N7,n0),8,1)+1,MID(TEXT(N7,n0),9,1)+1)&amp;IF(-MID(TEXT(N7,n0),7,3),VLOOKUP(MID(TEXT(N7,n0),9,1)*AND(MID(TEXT(N7,n0),8,1)-1),тыс,2),"")&amp;INDEX(n_4,MID(TEXT(N7,n0),10,1)+1)&amp;INDEX(IF(-MID(TEXT(N7,n0),14,6),n1x,n0x),MID(TEXT(N7,n0),11,1)+1,MID(TEXT(N7,n0),12,1)+1)),"z"," ")&amp;IF(TRUNC(TEXT(N7,n0)),,"Ноль ")&amp;IF(-MID(TEXT(N7,n0),14,6),IF(MOD(MAX(MOD(MID(TEXT(N7,n0),11,2)-11,100),9),10),"целых ","целая ")&amp;SUBSTITUTE(INDEX(n_4,MID(TEXT(N7,n0),14,6)/10^5+1)&amp;INDEX(n1x,MOD(MID(TEXT(N7,n0),14,6)/10^4,10)+1,MOD(MID(TEXT(N7,n0),14,6)/1000,10)+1)&amp;IF(INT(MID(TEXT(N7,n0),14,6)/1000),VLOOKUP(MOD(MID(TEXT(N7,n0),14,6)/1000,10)*(MOD(INT(MID(TEXT(N7,n0),14,6)/10^4),10)&lt;&gt;1),тыс,2),"")&amp;INDEX(n_4,MOD(MID(TEXT(N7,n0),14,6)/100,10)+1)&amp;INDEX(n1x,MOD(MID(TEXT(N7,n0),14,6)/10,10)+1,MOD(MID(TEXT(N7,n0),14,6),10)+1),"z"," ")&amp;INDEX(доля,LEN(MID(TEXT(N7,n0),14,6)),(MOD(MAX(MOD(MID(TEXT(N7,n0),14,6)-11,100),9),10)&gt;0)+1),),"")</f>
        <v xml:space="preserve">Один </v>
      </c>
      <c r="P7" s="1"/>
    </row>
    <row r="8" spans="1:16" ht="18.75">
      <c r="A8" s="1"/>
      <c r="B8" s="1"/>
      <c r="C8" s="1"/>
      <c r="D8" s="1"/>
      <c r="E8" s="1"/>
      <c r="F8" s="1"/>
      <c r="G8" s="14" t="s">
        <v>5</v>
      </c>
      <c r="H8" s="12" t="str">
        <f>TEXT(EDATE(K8,0),"ММММ ГГГГ")</f>
        <v>Ноябрь 2018</v>
      </c>
      <c r="I8" s="1"/>
      <c r="J8" s="1"/>
      <c r="K8" s="15">
        <v>43405</v>
      </c>
      <c r="L8" s="1"/>
      <c r="M8" s="1"/>
      <c r="N8" s="1"/>
      <c r="O8" s="1"/>
      <c r="P8" s="1"/>
    </row>
    <row r="9" spans="1:16" ht="16.5">
      <c r="A9" s="16" t="s">
        <v>6</v>
      </c>
      <c r="B9" s="1"/>
      <c r="C9" s="1"/>
      <c r="D9" s="17" t="s">
        <v>7</v>
      </c>
      <c r="E9" s="1"/>
      <c r="F9" s="18" t="s">
        <v>8</v>
      </c>
      <c r="G9" s="19">
        <v>3800</v>
      </c>
      <c r="H9" s="1"/>
      <c r="I9" s="1"/>
      <c r="J9" s="16" t="s">
        <v>9</v>
      </c>
      <c r="K9" s="1"/>
      <c r="L9" s="20">
        <v>1</v>
      </c>
      <c r="M9" s="16" t="s">
        <v>10</v>
      </c>
      <c r="N9" s="1"/>
      <c r="O9" s="1"/>
      <c r="P9" s="21">
        <f>CHOOSE(L9,O10,O11)</f>
        <v>0.25</v>
      </c>
    </row>
    <row r="10" spans="1:16">
      <c r="A10" s="22" t="str">
        <f>" Норма продожительности рабочего времени за "&amp;TEXT(K8,"ММММ ГГГГ р.")&amp;" часов"</f>
        <v xml:space="preserve"> Норма продожительности рабочего времени за Ноябрь 2018 р. часов</v>
      </c>
      <c r="B10" s="1"/>
      <c r="C10" s="1"/>
      <c r="D10" s="1"/>
      <c r="E10" s="1"/>
      <c r="F10" s="1"/>
      <c r="G10" s="23">
        <v>175.99700000000001</v>
      </c>
      <c r="H10" s="24" t="s">
        <v>11</v>
      </c>
      <c r="I10" s="1"/>
      <c r="J10" s="1"/>
      <c r="K10" s="25">
        <f>ROUND(G9/G10,4)</f>
        <v>21.5913</v>
      </c>
      <c r="L10" s="1"/>
      <c r="M10" s="26" t="s">
        <v>12</v>
      </c>
      <c r="N10" s="27">
        <v>1</v>
      </c>
      <c r="O10" s="28">
        <v>0.25</v>
      </c>
      <c r="P10" s="1"/>
    </row>
    <row r="11" spans="1:16" ht="16.5">
      <c r="A11" s="16" t="s">
        <v>13</v>
      </c>
      <c r="B11" s="1"/>
      <c r="C11" s="1"/>
      <c r="D11" s="29" t="s">
        <v>14</v>
      </c>
      <c r="E11" s="30"/>
      <c r="F11" s="30"/>
      <c r="G11" s="1"/>
      <c r="H11" s="30"/>
      <c r="I11" s="31" t="s">
        <v>15</v>
      </c>
      <c r="J11" s="1"/>
      <c r="K11" s="32" t="s">
        <v>16</v>
      </c>
      <c r="L11" s="1"/>
      <c r="M11" s="26" t="s">
        <v>12</v>
      </c>
      <c r="N11" s="27">
        <v>2</v>
      </c>
      <c r="O11" s="33">
        <v>0.1</v>
      </c>
      <c r="P11" s="1"/>
    </row>
    <row r="12" spans="1:16" ht="16.5">
      <c r="A12" s="34" t="s">
        <v>17</v>
      </c>
      <c r="B12" s="34" t="s">
        <v>18</v>
      </c>
      <c r="C12" s="35" t="s">
        <v>19</v>
      </c>
      <c r="D12" s="36" t="s">
        <v>20</v>
      </c>
      <c r="E12" s="37"/>
      <c r="F12" s="38"/>
      <c r="G12" s="39" t="s">
        <v>21</v>
      </c>
      <c r="H12" s="1"/>
      <c r="I12" s="37"/>
      <c r="J12" s="40"/>
      <c r="K12" s="39" t="s">
        <v>22</v>
      </c>
      <c r="L12" s="39"/>
      <c r="M12" s="37"/>
      <c r="N12" s="40"/>
      <c r="O12" s="41"/>
      <c r="P12" s="1"/>
    </row>
    <row r="13" spans="1:16" ht="16.5">
      <c r="A13" s="42" t="s">
        <v>23</v>
      </c>
      <c r="B13" s="42" t="s">
        <v>24</v>
      </c>
      <c r="C13" s="43" t="s">
        <v>25</v>
      </c>
      <c r="D13" s="44" t="s">
        <v>26</v>
      </c>
      <c r="E13" s="45" t="s">
        <v>27</v>
      </c>
      <c r="F13" s="46" t="s">
        <v>28</v>
      </c>
      <c r="G13" s="47" t="s">
        <v>29</v>
      </c>
      <c r="H13" s="48" t="s">
        <v>30</v>
      </c>
      <c r="I13" s="49" t="s">
        <v>31</v>
      </c>
      <c r="J13" s="50" t="s">
        <v>29</v>
      </c>
      <c r="K13" s="47" t="s">
        <v>29</v>
      </c>
      <c r="L13" s="48" t="s">
        <v>30</v>
      </c>
      <c r="M13" s="49" t="s">
        <v>31</v>
      </c>
      <c r="N13" s="50" t="s">
        <v>29</v>
      </c>
      <c r="O13" s="51" t="s">
        <v>32</v>
      </c>
      <c r="P13" s="1"/>
    </row>
    <row r="14" spans="1:16" ht="16.5">
      <c r="A14" s="52"/>
      <c r="B14" s="42" t="s">
        <v>33</v>
      </c>
      <c r="C14" s="43" t="s">
        <v>34</v>
      </c>
      <c r="D14" s="53" t="s">
        <v>35</v>
      </c>
      <c r="E14" s="54"/>
      <c r="F14" s="55"/>
      <c r="G14" s="56" t="s">
        <v>36</v>
      </c>
      <c r="H14" s="57" t="s">
        <v>37</v>
      </c>
      <c r="I14" s="58" t="s">
        <v>38</v>
      </c>
      <c r="J14" s="59" t="s">
        <v>36</v>
      </c>
      <c r="K14" s="56" t="s">
        <v>36</v>
      </c>
      <c r="L14" s="57" t="s">
        <v>37</v>
      </c>
      <c r="M14" s="58" t="s">
        <v>38</v>
      </c>
      <c r="N14" s="59" t="s">
        <v>36</v>
      </c>
      <c r="O14" s="51" t="s">
        <v>39</v>
      </c>
      <c r="P14" s="1"/>
    </row>
    <row r="15" spans="1:16" ht="16.5">
      <c r="A15" s="52"/>
      <c r="B15" s="60"/>
      <c r="C15" s="61"/>
      <c r="D15" s="62"/>
      <c r="E15" s="52"/>
      <c r="F15" s="55"/>
      <c r="G15" s="56" t="s">
        <v>40</v>
      </c>
      <c r="H15" s="63"/>
      <c r="I15" s="58" t="s">
        <v>41</v>
      </c>
      <c r="J15" s="59" t="s">
        <v>42</v>
      </c>
      <c r="K15" s="56" t="s">
        <v>40</v>
      </c>
      <c r="L15" s="63"/>
      <c r="M15" s="58" t="s">
        <v>41</v>
      </c>
      <c r="N15" s="59" t="s">
        <v>42</v>
      </c>
      <c r="O15" s="51" t="s">
        <v>43</v>
      </c>
      <c r="P15" s="1"/>
    </row>
    <row r="16" spans="1:16" ht="15.75" thickBot="1">
      <c r="A16" s="64"/>
      <c r="B16" s="65"/>
      <c r="C16" s="66"/>
      <c r="D16" s="67"/>
      <c r="E16" s="64"/>
      <c r="F16" s="68"/>
      <c r="G16" s="69"/>
      <c r="H16" s="70"/>
      <c r="I16" s="71">
        <v>14</v>
      </c>
      <c r="J16" s="72" t="s">
        <v>44</v>
      </c>
      <c r="K16" s="69"/>
      <c r="L16" s="70"/>
      <c r="M16" s="71">
        <v>16</v>
      </c>
      <c r="N16" s="72" t="s">
        <v>44</v>
      </c>
      <c r="O16" s="73"/>
      <c r="P16" s="1"/>
    </row>
    <row r="17" spans="1:16">
      <c r="A17" s="74">
        <v>43283</v>
      </c>
      <c r="B17" s="75">
        <v>1</v>
      </c>
      <c r="C17" s="76">
        <v>8</v>
      </c>
      <c r="D17" s="77">
        <v>18</v>
      </c>
      <c r="E17" s="75">
        <v>250</v>
      </c>
      <c r="F17" s="78">
        <f>IF(SUM(D17:E17),SUM(D17:E17),"")</f>
        <v>268</v>
      </c>
      <c r="G17" s="79">
        <v>7</v>
      </c>
      <c r="H17" s="80"/>
      <c r="I17" s="81">
        <f>IFERROR(IF(A17&lt;&gt;"",ROUND(D17*$I$16/100,0),""),)</f>
        <v>3</v>
      </c>
      <c r="J17" s="82">
        <f t="shared" ref="J17" si="0">IF(G17&lt;&gt;"",IF(SUM(G17:H17)-I17&gt;0.001,SUM(G17:H17)-I17,0),"")</f>
        <v>4</v>
      </c>
      <c r="K17" s="79">
        <v>11</v>
      </c>
      <c r="L17" s="80">
        <v>40</v>
      </c>
      <c r="M17" s="81">
        <f>IFERROR(IF(A17&lt;&gt;"",ROUND(E17*$M$16/100,0),""),)</f>
        <v>40</v>
      </c>
      <c r="N17" s="82">
        <f>IF(K17&lt;&gt;"",SUM(K17:L17)-M17,"")</f>
        <v>11</v>
      </c>
      <c r="O17" s="83">
        <f>IF(A17&lt;&gt;"",ROUND(C17*$K$10,2),"не выезжал")</f>
        <v>172.73</v>
      </c>
      <c r="P17" s="84">
        <f>IF(A17&lt;&gt;"",A17,"")</f>
        <v>43283</v>
      </c>
    </row>
    <row r="18" spans="1:16">
      <c r="A18" s="74">
        <v>43284</v>
      </c>
      <c r="B18" s="85">
        <f>IF(A18&lt;&gt;"",B17+1,"")</f>
        <v>2</v>
      </c>
      <c r="C18" s="76">
        <v>8</v>
      </c>
      <c r="D18" s="77">
        <v>14</v>
      </c>
      <c r="E18" s="75">
        <v>120</v>
      </c>
      <c r="F18" s="78">
        <f t="shared" ref="F18:F38" si="1">IF(SUM(D18:E18),SUM(D18:E18),"")</f>
        <v>134</v>
      </c>
      <c r="G18" s="86">
        <f t="shared" ref="G18:G38" si="2">IF(A18&lt;&gt;"",J17,"")</f>
        <v>4</v>
      </c>
      <c r="H18" s="80">
        <v>10</v>
      </c>
      <c r="I18" s="81">
        <f t="shared" ref="I18:I38" si="3">IFERROR(IF(A18&lt;&gt;"",ROUND(D18*$I$16/100,0),""),)</f>
        <v>2</v>
      </c>
      <c r="J18" s="82">
        <f t="shared" ref="J18:J31" si="4">IF(G18&lt;&gt;"",IF(SUM(G18:H18)-I18&gt;0.001,SUM(G18:H18)-I18,0),"")</f>
        <v>12</v>
      </c>
      <c r="K18" s="86">
        <f t="shared" ref="K18:K38" si="5">IF(G18&lt;&gt;"",N17,"")</f>
        <v>11</v>
      </c>
      <c r="L18" s="80">
        <v>20</v>
      </c>
      <c r="M18" s="81">
        <f t="shared" ref="M18:M38" si="6">IFERROR(IF(A18&lt;&gt;"",ROUND(E18*$M$16/100,0),""),)</f>
        <v>19</v>
      </c>
      <c r="N18" s="82">
        <f t="shared" ref="N18:N38" si="7">IF(K18&lt;&gt;"",SUM(K18:L18)-M18,"")</f>
        <v>12</v>
      </c>
      <c r="O18" s="83">
        <f t="shared" ref="O18:O38" si="8">IF(A18&lt;&gt;"",ROUND(C18*$K$10,2),"не выезжал")</f>
        <v>172.73</v>
      </c>
      <c r="P18" s="84">
        <f t="shared" ref="P18:P38" si="9">IF(A18&lt;&gt;"",A18,"")</f>
        <v>43284</v>
      </c>
    </row>
    <row r="19" spans="1:16">
      <c r="A19" s="74">
        <v>43285</v>
      </c>
      <c r="B19" s="85">
        <f t="shared" ref="B19:B38" si="10">IF(A19&lt;&gt;"",B18+1,"")</f>
        <v>3</v>
      </c>
      <c r="C19" s="76">
        <v>8</v>
      </c>
      <c r="D19" s="87">
        <v>14</v>
      </c>
      <c r="E19" s="88">
        <v>170</v>
      </c>
      <c r="F19" s="78">
        <f t="shared" si="1"/>
        <v>184</v>
      </c>
      <c r="G19" s="86">
        <f t="shared" si="2"/>
        <v>12</v>
      </c>
      <c r="H19" s="80"/>
      <c r="I19" s="81">
        <f t="shared" si="3"/>
        <v>2</v>
      </c>
      <c r="J19" s="82">
        <f t="shared" si="4"/>
        <v>10</v>
      </c>
      <c r="K19" s="86">
        <f t="shared" si="5"/>
        <v>12</v>
      </c>
      <c r="L19" s="80">
        <v>30</v>
      </c>
      <c r="M19" s="81">
        <f t="shared" si="6"/>
        <v>27</v>
      </c>
      <c r="N19" s="82">
        <f t="shared" si="7"/>
        <v>15</v>
      </c>
      <c r="O19" s="83">
        <f t="shared" si="8"/>
        <v>172.73</v>
      </c>
      <c r="P19" s="84">
        <f t="shared" si="9"/>
        <v>43285</v>
      </c>
    </row>
    <row r="20" spans="1:16">
      <c r="A20" s="89">
        <v>43286</v>
      </c>
      <c r="B20" s="85">
        <f t="shared" si="10"/>
        <v>4</v>
      </c>
      <c r="C20" s="76">
        <v>8</v>
      </c>
      <c r="D20" s="87">
        <v>18</v>
      </c>
      <c r="E20" s="88">
        <v>250</v>
      </c>
      <c r="F20" s="78">
        <f t="shared" si="1"/>
        <v>268</v>
      </c>
      <c r="G20" s="86">
        <f t="shared" si="2"/>
        <v>10</v>
      </c>
      <c r="H20" s="90"/>
      <c r="I20" s="81">
        <f t="shared" si="3"/>
        <v>3</v>
      </c>
      <c r="J20" s="82">
        <f t="shared" si="4"/>
        <v>7</v>
      </c>
      <c r="K20" s="86">
        <f t="shared" si="5"/>
        <v>15</v>
      </c>
      <c r="L20" s="90">
        <v>30</v>
      </c>
      <c r="M20" s="81">
        <f t="shared" si="6"/>
        <v>40</v>
      </c>
      <c r="N20" s="82">
        <f t="shared" si="7"/>
        <v>5</v>
      </c>
      <c r="O20" s="83">
        <f t="shared" si="8"/>
        <v>172.73</v>
      </c>
      <c r="P20" s="84">
        <f t="shared" si="9"/>
        <v>43286</v>
      </c>
    </row>
    <row r="21" spans="1:16">
      <c r="A21" s="89">
        <v>43287</v>
      </c>
      <c r="B21" s="85">
        <f t="shared" si="10"/>
        <v>5</v>
      </c>
      <c r="C21" s="76">
        <v>8</v>
      </c>
      <c r="D21" s="87">
        <v>14</v>
      </c>
      <c r="E21" s="88">
        <v>124</v>
      </c>
      <c r="F21" s="78">
        <f t="shared" si="1"/>
        <v>138</v>
      </c>
      <c r="G21" s="86">
        <f t="shared" si="2"/>
        <v>7</v>
      </c>
      <c r="H21" s="90"/>
      <c r="I21" s="81">
        <f t="shared" si="3"/>
        <v>2</v>
      </c>
      <c r="J21" s="82">
        <f t="shared" si="4"/>
        <v>5</v>
      </c>
      <c r="K21" s="86">
        <f t="shared" si="5"/>
        <v>5</v>
      </c>
      <c r="L21" s="90">
        <v>30</v>
      </c>
      <c r="M21" s="81">
        <f t="shared" si="6"/>
        <v>20</v>
      </c>
      <c r="N21" s="82">
        <f t="shared" si="7"/>
        <v>15</v>
      </c>
      <c r="O21" s="83">
        <f t="shared" si="8"/>
        <v>172.73</v>
      </c>
      <c r="P21" s="84">
        <f t="shared" si="9"/>
        <v>43287</v>
      </c>
    </row>
    <row r="22" spans="1:16">
      <c r="A22" s="89">
        <v>43290</v>
      </c>
      <c r="B22" s="85">
        <f t="shared" si="10"/>
        <v>6</v>
      </c>
      <c r="C22" s="76">
        <v>8</v>
      </c>
      <c r="D22" s="87">
        <v>14</v>
      </c>
      <c r="E22" s="88">
        <v>140</v>
      </c>
      <c r="F22" s="78">
        <f t="shared" si="1"/>
        <v>154</v>
      </c>
      <c r="G22" s="86">
        <f t="shared" si="2"/>
        <v>5</v>
      </c>
      <c r="H22" s="90"/>
      <c r="I22" s="81">
        <f t="shared" si="3"/>
        <v>2</v>
      </c>
      <c r="J22" s="82">
        <f t="shared" si="4"/>
        <v>3</v>
      </c>
      <c r="K22" s="86">
        <f t="shared" si="5"/>
        <v>15</v>
      </c>
      <c r="L22" s="90">
        <v>30</v>
      </c>
      <c r="M22" s="81">
        <f t="shared" si="6"/>
        <v>22</v>
      </c>
      <c r="N22" s="82">
        <f t="shared" si="7"/>
        <v>23</v>
      </c>
      <c r="O22" s="83">
        <f t="shared" si="8"/>
        <v>172.73</v>
      </c>
      <c r="P22" s="84">
        <f t="shared" si="9"/>
        <v>43290</v>
      </c>
    </row>
    <row r="23" spans="1:16">
      <c r="A23" s="89">
        <v>43291</v>
      </c>
      <c r="B23" s="85">
        <f t="shared" si="10"/>
        <v>7</v>
      </c>
      <c r="C23" s="76">
        <v>8</v>
      </c>
      <c r="D23" s="87">
        <v>14</v>
      </c>
      <c r="E23" s="88">
        <v>150</v>
      </c>
      <c r="F23" s="78">
        <f t="shared" si="1"/>
        <v>164</v>
      </c>
      <c r="G23" s="86">
        <f t="shared" si="2"/>
        <v>3</v>
      </c>
      <c r="H23" s="90"/>
      <c r="I23" s="81">
        <f t="shared" si="3"/>
        <v>2</v>
      </c>
      <c r="J23" s="82">
        <f t="shared" si="4"/>
        <v>1</v>
      </c>
      <c r="K23" s="86">
        <f t="shared" si="5"/>
        <v>23</v>
      </c>
      <c r="L23" s="90">
        <v>30</v>
      </c>
      <c r="M23" s="81">
        <f t="shared" si="6"/>
        <v>24</v>
      </c>
      <c r="N23" s="82">
        <f t="shared" si="7"/>
        <v>29</v>
      </c>
      <c r="O23" s="83">
        <f t="shared" si="8"/>
        <v>172.73</v>
      </c>
      <c r="P23" s="84">
        <f t="shared" si="9"/>
        <v>43291</v>
      </c>
    </row>
    <row r="24" spans="1:16">
      <c r="A24" s="89">
        <v>43292</v>
      </c>
      <c r="B24" s="85">
        <f t="shared" si="10"/>
        <v>8</v>
      </c>
      <c r="C24" s="76">
        <v>8</v>
      </c>
      <c r="D24" s="87">
        <v>14</v>
      </c>
      <c r="E24" s="88">
        <v>244</v>
      </c>
      <c r="F24" s="78">
        <f t="shared" si="1"/>
        <v>258</v>
      </c>
      <c r="G24" s="86">
        <f t="shared" si="2"/>
        <v>1</v>
      </c>
      <c r="H24" s="90">
        <v>5</v>
      </c>
      <c r="I24" s="81">
        <f t="shared" si="3"/>
        <v>2</v>
      </c>
      <c r="J24" s="82">
        <f t="shared" si="4"/>
        <v>4</v>
      </c>
      <c r="K24" s="86">
        <f t="shared" si="5"/>
        <v>29</v>
      </c>
      <c r="L24" s="90">
        <v>30</v>
      </c>
      <c r="M24" s="81">
        <f t="shared" si="6"/>
        <v>39</v>
      </c>
      <c r="N24" s="82">
        <f t="shared" si="7"/>
        <v>20</v>
      </c>
      <c r="O24" s="83">
        <f t="shared" si="8"/>
        <v>172.73</v>
      </c>
      <c r="P24" s="84">
        <f t="shared" si="9"/>
        <v>43292</v>
      </c>
    </row>
    <row r="25" spans="1:16">
      <c r="A25" s="89"/>
      <c r="B25" s="85" t="str">
        <f t="shared" si="10"/>
        <v/>
      </c>
      <c r="C25" s="76"/>
      <c r="D25" s="87"/>
      <c r="E25" s="88"/>
      <c r="F25" s="78" t="str">
        <f t="shared" si="1"/>
        <v/>
      </c>
      <c r="G25" s="86" t="str">
        <f t="shared" si="2"/>
        <v/>
      </c>
      <c r="H25" s="90"/>
      <c r="I25" s="81" t="str">
        <f t="shared" si="3"/>
        <v/>
      </c>
      <c r="J25" s="82" t="str">
        <f t="shared" si="4"/>
        <v/>
      </c>
      <c r="K25" s="86" t="str">
        <f t="shared" si="5"/>
        <v/>
      </c>
      <c r="L25" s="90"/>
      <c r="M25" s="81" t="str">
        <f t="shared" si="6"/>
        <v/>
      </c>
      <c r="N25" s="82" t="str">
        <f t="shared" si="7"/>
        <v/>
      </c>
      <c r="O25" s="83" t="str">
        <f t="shared" si="8"/>
        <v>не выезжал</v>
      </c>
      <c r="P25" s="84" t="str">
        <f t="shared" si="9"/>
        <v/>
      </c>
    </row>
    <row r="26" spans="1:16">
      <c r="A26" s="89"/>
      <c r="B26" s="85" t="str">
        <f t="shared" si="10"/>
        <v/>
      </c>
      <c r="C26" s="76"/>
      <c r="D26" s="87"/>
      <c r="E26" s="88"/>
      <c r="F26" s="78" t="str">
        <f t="shared" si="1"/>
        <v/>
      </c>
      <c r="G26" s="86" t="str">
        <f t="shared" si="2"/>
        <v/>
      </c>
      <c r="H26" s="90"/>
      <c r="I26" s="81" t="str">
        <f t="shared" si="3"/>
        <v/>
      </c>
      <c r="J26" s="82" t="str">
        <f t="shared" si="4"/>
        <v/>
      </c>
      <c r="K26" s="86" t="str">
        <f t="shared" si="5"/>
        <v/>
      </c>
      <c r="L26" s="90"/>
      <c r="M26" s="81" t="str">
        <f t="shared" si="6"/>
        <v/>
      </c>
      <c r="N26" s="82" t="str">
        <f t="shared" si="7"/>
        <v/>
      </c>
      <c r="O26" s="83" t="str">
        <f t="shared" si="8"/>
        <v>не выезжал</v>
      </c>
      <c r="P26" s="84" t="str">
        <f t="shared" si="9"/>
        <v/>
      </c>
    </row>
    <row r="27" spans="1:16">
      <c r="A27" s="89"/>
      <c r="B27" s="85" t="str">
        <f t="shared" si="10"/>
        <v/>
      </c>
      <c r="C27" s="76"/>
      <c r="D27" s="87"/>
      <c r="E27" s="88"/>
      <c r="F27" s="78" t="str">
        <f t="shared" si="1"/>
        <v/>
      </c>
      <c r="G27" s="86" t="str">
        <f t="shared" si="2"/>
        <v/>
      </c>
      <c r="H27" s="90"/>
      <c r="I27" s="81" t="str">
        <f t="shared" si="3"/>
        <v/>
      </c>
      <c r="J27" s="82" t="str">
        <f t="shared" si="4"/>
        <v/>
      </c>
      <c r="K27" s="86" t="str">
        <f t="shared" si="5"/>
        <v/>
      </c>
      <c r="L27" s="90"/>
      <c r="M27" s="81" t="str">
        <f t="shared" si="6"/>
        <v/>
      </c>
      <c r="N27" s="82" t="str">
        <f t="shared" si="7"/>
        <v/>
      </c>
      <c r="O27" s="83" t="str">
        <f t="shared" si="8"/>
        <v>не выезжал</v>
      </c>
      <c r="P27" s="84" t="str">
        <f t="shared" si="9"/>
        <v/>
      </c>
    </row>
    <row r="28" spans="1:16">
      <c r="A28" s="89"/>
      <c r="B28" s="85" t="str">
        <f t="shared" si="10"/>
        <v/>
      </c>
      <c r="C28" s="76"/>
      <c r="D28" s="87"/>
      <c r="E28" s="88"/>
      <c r="F28" s="91" t="str">
        <f t="shared" si="1"/>
        <v/>
      </c>
      <c r="G28" s="86" t="str">
        <f t="shared" si="2"/>
        <v/>
      </c>
      <c r="H28" s="90"/>
      <c r="I28" s="81" t="str">
        <f t="shared" si="3"/>
        <v/>
      </c>
      <c r="J28" s="82" t="str">
        <f t="shared" si="4"/>
        <v/>
      </c>
      <c r="K28" s="86" t="str">
        <f t="shared" si="5"/>
        <v/>
      </c>
      <c r="L28" s="90"/>
      <c r="M28" s="81" t="str">
        <f t="shared" si="6"/>
        <v/>
      </c>
      <c r="N28" s="82" t="str">
        <f t="shared" si="7"/>
        <v/>
      </c>
      <c r="O28" s="83" t="str">
        <f t="shared" si="8"/>
        <v>не выезжал</v>
      </c>
      <c r="P28" s="84" t="str">
        <f t="shared" si="9"/>
        <v/>
      </c>
    </row>
    <row r="29" spans="1:16">
      <c r="A29" s="89"/>
      <c r="B29" s="85" t="str">
        <f t="shared" si="10"/>
        <v/>
      </c>
      <c r="C29" s="76"/>
      <c r="D29" s="87"/>
      <c r="E29" s="88"/>
      <c r="F29" s="78" t="str">
        <f t="shared" si="1"/>
        <v/>
      </c>
      <c r="G29" s="86" t="str">
        <f t="shared" si="2"/>
        <v/>
      </c>
      <c r="H29" s="90"/>
      <c r="I29" s="81" t="str">
        <f t="shared" si="3"/>
        <v/>
      </c>
      <c r="J29" s="82" t="str">
        <f t="shared" si="4"/>
        <v/>
      </c>
      <c r="K29" s="86" t="str">
        <f t="shared" si="5"/>
        <v/>
      </c>
      <c r="L29" s="90"/>
      <c r="M29" s="81" t="str">
        <f t="shared" si="6"/>
        <v/>
      </c>
      <c r="N29" s="82" t="str">
        <f t="shared" si="7"/>
        <v/>
      </c>
      <c r="O29" s="83" t="str">
        <f t="shared" si="8"/>
        <v>не выезжал</v>
      </c>
      <c r="P29" s="84" t="str">
        <f t="shared" si="9"/>
        <v/>
      </c>
    </row>
    <row r="30" spans="1:16">
      <c r="A30" s="89"/>
      <c r="B30" s="85" t="str">
        <f t="shared" si="10"/>
        <v/>
      </c>
      <c r="C30" s="76"/>
      <c r="D30" s="87"/>
      <c r="E30" s="88"/>
      <c r="F30" s="78" t="str">
        <f t="shared" si="1"/>
        <v/>
      </c>
      <c r="G30" s="86" t="str">
        <f t="shared" si="2"/>
        <v/>
      </c>
      <c r="H30" s="90"/>
      <c r="I30" s="81" t="str">
        <f t="shared" si="3"/>
        <v/>
      </c>
      <c r="J30" s="82" t="str">
        <f t="shared" si="4"/>
        <v/>
      </c>
      <c r="K30" s="86" t="str">
        <f t="shared" si="5"/>
        <v/>
      </c>
      <c r="L30" s="90"/>
      <c r="M30" s="81" t="str">
        <f t="shared" si="6"/>
        <v/>
      </c>
      <c r="N30" s="82" t="str">
        <f t="shared" si="7"/>
        <v/>
      </c>
      <c r="O30" s="83" t="str">
        <f t="shared" si="8"/>
        <v>не выезжал</v>
      </c>
      <c r="P30" s="84" t="str">
        <f t="shared" si="9"/>
        <v/>
      </c>
    </row>
    <row r="31" spans="1:16">
      <c r="A31" s="89"/>
      <c r="B31" s="85" t="str">
        <f t="shared" si="10"/>
        <v/>
      </c>
      <c r="C31" s="76"/>
      <c r="D31" s="87"/>
      <c r="E31" s="88"/>
      <c r="F31" s="78" t="str">
        <f t="shared" si="1"/>
        <v/>
      </c>
      <c r="G31" s="86" t="str">
        <f t="shared" si="2"/>
        <v/>
      </c>
      <c r="H31" s="90"/>
      <c r="I31" s="81" t="str">
        <f t="shared" si="3"/>
        <v/>
      </c>
      <c r="J31" s="82" t="str">
        <f t="shared" si="4"/>
        <v/>
      </c>
      <c r="K31" s="86" t="str">
        <f t="shared" si="5"/>
        <v/>
      </c>
      <c r="L31" s="90"/>
      <c r="M31" s="81" t="str">
        <f t="shared" si="6"/>
        <v/>
      </c>
      <c r="N31" s="82" t="str">
        <f t="shared" si="7"/>
        <v/>
      </c>
      <c r="O31" s="83" t="str">
        <f t="shared" si="8"/>
        <v>не выезжал</v>
      </c>
      <c r="P31" s="84" t="str">
        <f t="shared" si="9"/>
        <v/>
      </c>
    </row>
    <row r="32" spans="1:16">
      <c r="A32" s="89"/>
      <c r="B32" s="85" t="str">
        <f t="shared" si="10"/>
        <v/>
      </c>
      <c r="C32" s="76"/>
      <c r="D32" s="87"/>
      <c r="E32" s="88"/>
      <c r="F32" s="78" t="str">
        <f t="shared" si="1"/>
        <v/>
      </c>
      <c r="G32" s="86" t="str">
        <f t="shared" si="2"/>
        <v/>
      </c>
      <c r="H32" s="90"/>
      <c r="I32" s="81" t="str">
        <f t="shared" si="3"/>
        <v/>
      </c>
      <c r="J32" s="82" t="str">
        <f t="shared" ref="J32:J38" si="11">IF(G32&lt;&gt;"",SUM(G32:H32)-I32,"")</f>
        <v/>
      </c>
      <c r="K32" s="86" t="str">
        <f t="shared" si="5"/>
        <v/>
      </c>
      <c r="L32" s="90"/>
      <c r="M32" s="81" t="str">
        <f t="shared" si="6"/>
        <v/>
      </c>
      <c r="N32" s="82" t="str">
        <f t="shared" si="7"/>
        <v/>
      </c>
      <c r="O32" s="83" t="str">
        <f t="shared" si="8"/>
        <v>не выезжал</v>
      </c>
      <c r="P32" s="84" t="str">
        <f t="shared" si="9"/>
        <v/>
      </c>
    </row>
    <row r="33" spans="1:16">
      <c r="A33" s="89"/>
      <c r="B33" s="85" t="str">
        <f t="shared" si="10"/>
        <v/>
      </c>
      <c r="C33" s="76"/>
      <c r="D33" s="87"/>
      <c r="E33" s="88"/>
      <c r="F33" s="78" t="str">
        <f t="shared" si="1"/>
        <v/>
      </c>
      <c r="G33" s="86" t="str">
        <f t="shared" si="2"/>
        <v/>
      </c>
      <c r="H33" s="90"/>
      <c r="I33" s="81" t="str">
        <f t="shared" si="3"/>
        <v/>
      </c>
      <c r="J33" s="82" t="str">
        <f t="shared" si="11"/>
        <v/>
      </c>
      <c r="K33" s="86" t="str">
        <f t="shared" si="5"/>
        <v/>
      </c>
      <c r="L33" s="90"/>
      <c r="M33" s="81" t="str">
        <f t="shared" si="6"/>
        <v/>
      </c>
      <c r="N33" s="82" t="str">
        <f t="shared" si="7"/>
        <v/>
      </c>
      <c r="O33" s="83" t="str">
        <f t="shared" si="8"/>
        <v>не выезжал</v>
      </c>
      <c r="P33" s="84" t="str">
        <f t="shared" si="9"/>
        <v/>
      </c>
    </row>
    <row r="34" spans="1:16">
      <c r="A34" s="89"/>
      <c r="B34" s="85" t="str">
        <f t="shared" si="10"/>
        <v/>
      </c>
      <c r="C34" s="76"/>
      <c r="D34" s="87"/>
      <c r="E34" s="88"/>
      <c r="F34" s="78" t="str">
        <f t="shared" si="1"/>
        <v/>
      </c>
      <c r="G34" s="86" t="str">
        <f t="shared" si="2"/>
        <v/>
      </c>
      <c r="H34" s="90"/>
      <c r="I34" s="81" t="str">
        <f t="shared" si="3"/>
        <v/>
      </c>
      <c r="J34" s="82" t="str">
        <f t="shared" si="11"/>
        <v/>
      </c>
      <c r="K34" s="86" t="str">
        <f t="shared" si="5"/>
        <v/>
      </c>
      <c r="L34" s="90"/>
      <c r="M34" s="81" t="str">
        <f t="shared" si="6"/>
        <v/>
      </c>
      <c r="N34" s="82" t="str">
        <f t="shared" si="7"/>
        <v/>
      </c>
      <c r="O34" s="83" t="str">
        <f t="shared" si="8"/>
        <v>не выезжал</v>
      </c>
      <c r="P34" s="84" t="str">
        <f t="shared" si="9"/>
        <v/>
      </c>
    </row>
    <row r="35" spans="1:16">
      <c r="A35" s="89"/>
      <c r="B35" s="85" t="str">
        <f t="shared" si="10"/>
        <v/>
      </c>
      <c r="C35" s="76"/>
      <c r="D35" s="87"/>
      <c r="E35" s="88"/>
      <c r="F35" s="78" t="str">
        <f t="shared" si="1"/>
        <v/>
      </c>
      <c r="G35" s="86" t="str">
        <f t="shared" si="2"/>
        <v/>
      </c>
      <c r="H35" s="90"/>
      <c r="I35" s="81" t="str">
        <f t="shared" si="3"/>
        <v/>
      </c>
      <c r="J35" s="82" t="str">
        <f t="shared" si="11"/>
        <v/>
      </c>
      <c r="K35" s="86" t="str">
        <f t="shared" si="5"/>
        <v/>
      </c>
      <c r="L35" s="90"/>
      <c r="M35" s="81" t="str">
        <f t="shared" si="6"/>
        <v/>
      </c>
      <c r="N35" s="82" t="str">
        <f t="shared" si="7"/>
        <v/>
      </c>
      <c r="O35" s="83" t="str">
        <f t="shared" si="8"/>
        <v>не выезжал</v>
      </c>
      <c r="P35" s="84" t="str">
        <f t="shared" si="9"/>
        <v/>
      </c>
    </row>
    <row r="36" spans="1:16">
      <c r="A36" s="89"/>
      <c r="B36" s="92" t="str">
        <f t="shared" si="10"/>
        <v/>
      </c>
      <c r="C36" s="76"/>
      <c r="D36" s="87"/>
      <c r="E36" s="88"/>
      <c r="F36" s="78" t="str">
        <f t="shared" si="1"/>
        <v/>
      </c>
      <c r="G36" s="86" t="str">
        <f t="shared" si="2"/>
        <v/>
      </c>
      <c r="H36" s="90"/>
      <c r="I36" s="81" t="str">
        <f t="shared" si="3"/>
        <v/>
      </c>
      <c r="J36" s="82" t="str">
        <f t="shared" si="11"/>
        <v/>
      </c>
      <c r="K36" s="86" t="str">
        <f t="shared" si="5"/>
        <v/>
      </c>
      <c r="L36" s="90"/>
      <c r="M36" s="81" t="str">
        <f t="shared" si="6"/>
        <v/>
      </c>
      <c r="N36" s="82" t="str">
        <f t="shared" si="7"/>
        <v/>
      </c>
      <c r="O36" s="83" t="str">
        <f t="shared" si="8"/>
        <v>не выезжал</v>
      </c>
      <c r="P36" s="84" t="str">
        <f t="shared" si="9"/>
        <v/>
      </c>
    </row>
    <row r="37" spans="1:16">
      <c r="A37" s="89"/>
      <c r="B37" s="93" t="str">
        <f t="shared" si="10"/>
        <v/>
      </c>
      <c r="C37" s="76"/>
      <c r="D37" s="87"/>
      <c r="E37" s="88"/>
      <c r="F37" s="78" t="str">
        <f t="shared" si="1"/>
        <v/>
      </c>
      <c r="G37" s="86" t="str">
        <f t="shared" si="2"/>
        <v/>
      </c>
      <c r="H37" s="90"/>
      <c r="I37" s="81" t="str">
        <f t="shared" si="3"/>
        <v/>
      </c>
      <c r="J37" s="82" t="str">
        <f t="shared" si="11"/>
        <v/>
      </c>
      <c r="K37" s="86" t="str">
        <f t="shared" si="5"/>
        <v/>
      </c>
      <c r="L37" s="90"/>
      <c r="M37" s="81" t="str">
        <f t="shared" si="6"/>
        <v/>
      </c>
      <c r="N37" s="82" t="str">
        <f t="shared" si="7"/>
        <v/>
      </c>
      <c r="O37" s="83" t="str">
        <f t="shared" si="8"/>
        <v>не выезжал</v>
      </c>
      <c r="P37" s="84" t="str">
        <f t="shared" si="9"/>
        <v/>
      </c>
    </row>
    <row r="38" spans="1:16" ht="15.75" thickBot="1">
      <c r="A38" s="94"/>
      <c r="B38" s="95" t="str">
        <f t="shared" si="10"/>
        <v/>
      </c>
      <c r="C38" s="96"/>
      <c r="D38" s="97"/>
      <c r="E38" s="98"/>
      <c r="F38" s="99" t="str">
        <f t="shared" si="1"/>
        <v/>
      </c>
      <c r="G38" s="86" t="str">
        <f t="shared" si="2"/>
        <v/>
      </c>
      <c r="H38" s="100"/>
      <c r="I38" s="81" t="str">
        <f t="shared" si="3"/>
        <v/>
      </c>
      <c r="J38" s="82" t="str">
        <f t="shared" si="11"/>
        <v/>
      </c>
      <c r="K38" s="86" t="str">
        <f t="shared" si="5"/>
        <v/>
      </c>
      <c r="L38" s="100"/>
      <c r="M38" s="81" t="str">
        <f t="shared" si="6"/>
        <v/>
      </c>
      <c r="N38" s="82" t="str">
        <f t="shared" si="7"/>
        <v/>
      </c>
      <c r="O38" s="83" t="str">
        <f t="shared" si="8"/>
        <v>не выезжал</v>
      </c>
      <c r="P38" s="84" t="str">
        <f t="shared" si="9"/>
        <v/>
      </c>
    </row>
    <row r="39" spans="1:16" ht="15.75">
      <c r="A39" s="101">
        <f>IF(COUNT(A17:A38),COUNT(A17:A38),"")</f>
        <v>8</v>
      </c>
      <c r="B39" s="102" t="s">
        <v>45</v>
      </c>
      <c r="C39" s="103">
        <f>IF(SUM(C17:C38),SUM(C17:C38),"")</f>
        <v>64</v>
      </c>
      <c r="D39" s="104">
        <f>IF(SUM(D17:D38),SUM(D17:D38),"")</f>
        <v>120</v>
      </c>
      <c r="E39" s="105">
        <f>IF(SUM(E17:E38),SUM(E17:E38),"")</f>
        <v>1448</v>
      </c>
      <c r="F39" s="103">
        <f>IF(SUM(D39:E39)=SUM(F17:F38),IF(SUM(F17:F37)&gt;0,SUM(F17:F38),""),"Проверь")</f>
        <v>1568</v>
      </c>
      <c r="G39" s="106">
        <f>IF(G17&lt;&gt;"",G17,"")</f>
        <v>7</v>
      </c>
      <c r="H39" s="107">
        <f>IF(SUM(H17:H38),SUM(H17:H38),"")</f>
        <v>15</v>
      </c>
      <c r="I39" s="108">
        <f>IF(SUM(I17:I38),SUM(I17:I38),"")</f>
        <v>18</v>
      </c>
      <c r="J39" s="109">
        <f>IFERROR(IF(VLOOKUP(MAXA(A17:A38),A17:O39,10,0)=(G39+H39-I39 ),(G39+H39-I39),"Проверь"),"")</f>
        <v>4</v>
      </c>
      <c r="K39" s="106">
        <f>IF(K17&lt;&gt;"",K17,"")</f>
        <v>11</v>
      </c>
      <c r="L39" s="107">
        <f>IF(SUM(L17:L38),SUM(L17:L38),"")</f>
        <v>240</v>
      </c>
      <c r="M39" s="108">
        <f>IF(SUM(M17:M38),SUM(M17:M38),"")</f>
        <v>231</v>
      </c>
      <c r="N39" s="109">
        <f>IFERROR(IF(VLOOKUP(MAXA(A17:A38),A17:O38,14,0)=(K39+L39-M39 ),(K39+L39-M39),"Проверь"),"")</f>
        <v>20</v>
      </c>
      <c r="O39" s="106">
        <f>IF(SUM(O17:O38),SUM(O17:O38),"")</f>
        <v>1381.84</v>
      </c>
      <c r="P39" s="1"/>
    </row>
    <row r="40" spans="1:16">
      <c r="A40" s="110"/>
      <c r="B40" s="110"/>
      <c r="C40" s="110"/>
      <c r="D40" s="110"/>
      <c r="E40" s="110"/>
      <c r="F40" s="111"/>
      <c r="G40" s="110"/>
      <c r="H40" s="24" t="str">
        <f>"Всего зарплата водителю: Основная "&amp;ROUND(O39,0)&amp;" грн. "</f>
        <v xml:space="preserve">Всего зарплата водителю: Основная 1382 грн. </v>
      </c>
      <c r="I40" s="1"/>
      <c r="J40" s="110"/>
      <c r="K40" s="110"/>
      <c r="L40" s="1"/>
      <c r="M40" s="24" t="s">
        <v>46</v>
      </c>
      <c r="N40" s="110"/>
      <c r="O40" s="110"/>
      <c r="P40" s="110"/>
    </row>
    <row r="41" spans="1:16" ht="18.75">
      <c r="A41" s="112" t="s">
        <v>47</v>
      </c>
      <c r="B41" s="1"/>
      <c r="C41" s="1"/>
      <c r="D41" s="1"/>
      <c r="E41" s="1"/>
      <c r="F41" s="1"/>
      <c r="G41" s="1"/>
      <c r="H41" s="113" t="str">
        <f>IF(F39&lt;&gt;"",F39&amp;" км. / "&amp;37&amp;"км/год. = "&amp;ROUND(F39/37,1)&amp;" год. х "&amp;K10&amp;" грн. /год. х "&amp;P9*100&amp;" % = "&amp;ROUND(F39/37*K10*P9,2)&amp;" грн.","")</f>
        <v>1568 км. / 37км/год. = 42.4 год. х 21.5913 грн. /год. х 25 % = 228.75 грн.</v>
      </c>
      <c r="I41" s="1"/>
      <c r="J41" s="1"/>
      <c r="K41" s="1"/>
      <c r="L41" s="1"/>
      <c r="M41" s="114"/>
      <c r="N41" s="115"/>
      <c r="O41" s="116"/>
      <c r="P41" s="117"/>
    </row>
    <row r="42" spans="1:1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18.75">
      <c r="A43" s="118" t="str">
        <f>"Всего зарплата водителю: Основная "&amp;O39&amp;" грн. + доплата за классность "&amp;ROUND(F39/37*K10*P9,2)&amp;" грн. = "&amp;ROUND(O39+F39/37*K10*P9,0)&amp;" грн."</f>
        <v>Всего зарплата водителю: Основная 1381.84 грн. + доплата за классность 228.75 грн. = 1611 грн.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</sheetData>
  <sheetProtection sheet="1" objects="1" scenarios="1"/>
  <conditionalFormatting sqref="J39">
    <cfRule type="cellIs" dxfId="17" priority="17" operator="lessThan">
      <formula>(G39+H39-I39 )</formula>
    </cfRule>
    <cfRule type="cellIs" dxfId="16" priority="18" operator="greaterThan">
      <formula>(G39+H39-I39 )</formula>
    </cfRule>
  </conditionalFormatting>
  <conditionalFormatting sqref="J39">
    <cfRule type="cellIs" dxfId="15" priority="15" operator="lessThan">
      <formula>(G39+H39-I39 )</formula>
    </cfRule>
    <cfRule type="cellIs" dxfId="14" priority="16" operator="greaterThan">
      <formula>(G39+H39-I39 )</formula>
    </cfRule>
  </conditionalFormatting>
  <conditionalFormatting sqref="N39">
    <cfRule type="cellIs" dxfId="13" priority="13" operator="lessThan">
      <formula>(K39+L39-M39 )</formula>
    </cfRule>
    <cfRule type="cellIs" dxfId="12" priority="14" operator="greaterThan">
      <formula>(K39+L39-M39 )</formula>
    </cfRule>
  </conditionalFormatting>
  <conditionalFormatting sqref="N39">
    <cfRule type="cellIs" dxfId="11" priority="11" operator="lessThan">
      <formula>(K39+L39-M39 )</formula>
    </cfRule>
    <cfRule type="cellIs" dxfId="10" priority="12" operator="greaterThan">
      <formula>(K39+L39-M39 )</formula>
    </cfRule>
  </conditionalFormatting>
  <conditionalFormatting sqref="J39">
    <cfRule type="cellIs" dxfId="9" priority="9" operator="lessThan">
      <formula>(G39+H39-I39 )</formula>
    </cfRule>
    <cfRule type="cellIs" dxfId="8" priority="10" operator="greaterThan">
      <formula>(G39+H39-I39 )</formula>
    </cfRule>
  </conditionalFormatting>
  <conditionalFormatting sqref="J39">
    <cfRule type="cellIs" dxfId="7" priority="7" operator="lessThan">
      <formula>(G39+H39-I39 )</formula>
    </cfRule>
    <cfRule type="cellIs" dxfId="6" priority="8" operator="greaterThan">
      <formula>(G39+H39-I39 )</formula>
    </cfRule>
  </conditionalFormatting>
  <conditionalFormatting sqref="N39">
    <cfRule type="cellIs" dxfId="5" priority="5" operator="lessThan">
      <formula>(K39+L39-M39 )</formula>
    </cfRule>
    <cfRule type="cellIs" dxfId="4" priority="6" operator="greaterThan">
      <formula>(K39+L39-M39 )</formula>
    </cfRule>
  </conditionalFormatting>
  <conditionalFormatting sqref="N39">
    <cfRule type="cellIs" dxfId="3" priority="3" operator="lessThan">
      <formula>(K39+L39-M39 )</formula>
    </cfRule>
    <cfRule type="cellIs" dxfId="2" priority="4" operator="greaterThan">
      <formula>(K39+L39-M39 )</formula>
    </cfRule>
  </conditionalFormatting>
  <conditionalFormatting sqref="N17:N38 J17:J38">
    <cfRule type="expression" dxfId="1" priority="2">
      <formula>J17&lt;0</formula>
    </cfRule>
  </conditionalFormatting>
  <conditionalFormatting sqref="J17:J38">
    <cfRule type="expression" dxfId="0" priority="1">
      <formula>SUM(G17:H17)-I17&lt;0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Без спидометра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2018-12-13T09:23:08Z</dcterms:created>
  <dcterms:modified xsi:type="dcterms:W3CDTF">2018-12-13T09:36:49Z</dcterms:modified>
</cp:coreProperties>
</file>