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235" yWindow="225" windowWidth="23385" windowHeight="11865" tabRatio="826" activeTab="3"/>
  </bookViews>
  <sheets>
    <sheet name="Приложение № 1 - перечень работ" sheetId="2" r:id="rId1"/>
    <sheet name="База данных - прейскурант" sheetId="7" r:id="rId2"/>
    <sheet name="Приложение № 2 - график работ" sheetId="3" r:id="rId3"/>
    <sheet name="АКТ - январь" sheetId="4" r:id="rId4"/>
    <sheet name="АКТ - февраль" sheetId="5" r:id="rId5"/>
  </sheets>
  <externalReferences>
    <externalReference r:id="rId6"/>
  </externalReferences>
  <definedNames>
    <definedName name="_xlnm._FilterDatabase" localSheetId="1" hidden="1">'База данных - прейскурант'!$B$3:$F$21</definedName>
    <definedName name="_xlnm._FilterDatabase" localSheetId="2" hidden="1">'Приложение № 2 - график работ'!$F$9:$F$28</definedName>
    <definedName name="_xlnm.Print_Area" localSheetId="4">'АКТ - февраль'!$A$1:$I$35</definedName>
    <definedName name="_xlnm.Print_Area" localSheetId="3">'АКТ - январь'!$A$1:$I$35</definedName>
    <definedName name="_xlnm.Print_Area" localSheetId="0">'Приложение № 1 - перечень работ'!$A$1:$I$27</definedName>
    <definedName name="Прейскурант2017" localSheetId="1">'База данных - прейскурант'!$B$3:$F$21</definedName>
  </definedNames>
  <calcPr calcId="162913"/>
</workbook>
</file>

<file path=xl/calcChain.xml><?xml version="1.0" encoding="utf-8"?>
<calcChain xmlns="http://schemas.openxmlformats.org/spreadsheetml/2006/main">
  <c r="C25" i="5" l="1" a="1"/>
  <c r="C25" i="5" s="1"/>
  <c r="C26" i="5" a="1"/>
  <c r="C26" i="5" s="1"/>
  <c r="C27" i="5" a="1"/>
  <c r="C27" i="5" s="1"/>
  <c r="C28" i="5" a="1"/>
  <c r="C28" i="5" s="1"/>
  <c r="C29" i="5" a="1"/>
  <c r="C29" i="5" s="1"/>
  <c r="D26" i="5" l="1"/>
  <c r="I26" i="5" s="1"/>
  <c r="G26" i="5"/>
  <c r="D28" i="5"/>
  <c r="I28" i="5" s="1"/>
  <c r="G28" i="5"/>
  <c r="E28" i="5"/>
  <c r="E26" i="5"/>
  <c r="B27" i="5"/>
  <c r="E27" i="5"/>
  <c r="G27" i="5"/>
  <c r="D27" i="5"/>
  <c r="I27" i="5" s="1"/>
  <c r="F27" i="5"/>
  <c r="H27" i="5"/>
  <c r="B29" i="5"/>
  <c r="E29" i="5"/>
  <c r="G29" i="5"/>
  <c r="D29" i="5"/>
  <c r="I29" i="5" s="1"/>
  <c r="F29" i="5"/>
  <c r="H29" i="5"/>
  <c r="B25" i="5"/>
  <c r="E25" i="5"/>
  <c r="G25" i="5"/>
  <c r="D25" i="5"/>
  <c r="I25" i="5" s="1"/>
  <c r="F25" i="5"/>
  <c r="H25" i="5"/>
  <c r="B28" i="5"/>
  <c r="B26" i="5"/>
  <c r="H28" i="5"/>
  <c r="F28" i="5"/>
  <c r="H26" i="5"/>
  <c r="F26" i="5"/>
  <c r="C17" i="5" a="1"/>
  <c r="C17" i="5" s="1"/>
  <c r="H17" i="5" s="1"/>
  <c r="C18" i="5" a="1"/>
  <c r="C18" i="5" s="1"/>
  <c r="H18" i="5" s="1"/>
  <c r="C19" i="5" a="1"/>
  <c r="C19" i="5" s="1"/>
  <c r="H19" i="5" s="1"/>
  <c r="C20" i="5" a="1"/>
  <c r="C20" i="5" s="1"/>
  <c r="C21" i="5" a="1"/>
  <c r="C21" i="5" s="1"/>
  <c r="H21" i="5" s="1"/>
  <c r="C22" i="5" a="1"/>
  <c r="C22" i="5" s="1"/>
  <c r="H22" i="5" s="1"/>
  <c r="C23" i="5" a="1"/>
  <c r="C23" i="5" s="1"/>
  <c r="H23" i="5" s="1"/>
  <c r="C24" i="5" a="1"/>
  <c r="C24" i="5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B25" i="4" s="1"/>
  <c r="C26" i="4" a="1"/>
  <c r="C26" i="4" s="1"/>
  <c r="B26" i="4" s="1"/>
  <c r="C27" i="4" a="1"/>
  <c r="C27" i="4" s="1"/>
  <c r="B27" i="4" s="1"/>
  <c r="C28" i="4" a="1"/>
  <c r="C28" i="4" s="1"/>
  <c r="B28" i="4" s="1"/>
  <c r="C29" i="4" a="1"/>
  <c r="C29" i="4" s="1"/>
  <c r="B29" i="4" s="1"/>
  <c r="B24" i="4" l="1"/>
  <c r="H24" i="4"/>
  <c r="B22" i="4"/>
  <c r="H22" i="4"/>
  <c r="B23" i="4"/>
  <c r="H23" i="4"/>
  <c r="B21" i="4"/>
  <c r="H21" i="4"/>
  <c r="D24" i="5"/>
  <c r="H24" i="5"/>
  <c r="D20" i="5"/>
  <c r="H20" i="5"/>
  <c r="F24" i="4"/>
  <c r="G24" i="5"/>
  <c r="G20" i="5"/>
  <c r="D22" i="5"/>
  <c r="G22" i="5"/>
  <c r="E22" i="5"/>
  <c r="D18" i="5"/>
  <c r="G18" i="5"/>
  <c r="E18" i="5"/>
  <c r="H26" i="4"/>
  <c r="D22" i="4"/>
  <c r="E24" i="5"/>
  <c r="E20" i="5"/>
  <c r="B23" i="5"/>
  <c r="E23" i="5"/>
  <c r="G23" i="5"/>
  <c r="D23" i="5"/>
  <c r="F23" i="5"/>
  <c r="B19" i="5"/>
  <c r="E19" i="5"/>
  <c r="G19" i="5"/>
  <c r="D19" i="5"/>
  <c r="F19" i="5"/>
  <c r="B21" i="5"/>
  <c r="E21" i="5"/>
  <c r="G21" i="5"/>
  <c r="D21" i="5"/>
  <c r="F21" i="5"/>
  <c r="B17" i="5"/>
  <c r="E17" i="5"/>
  <c r="G17" i="5"/>
  <c r="D17" i="5"/>
  <c r="F17" i="5"/>
  <c r="B24" i="5"/>
  <c r="B22" i="5"/>
  <c r="B20" i="5"/>
  <c r="B18" i="5"/>
  <c r="F24" i="5"/>
  <c r="F22" i="5"/>
  <c r="F20" i="5"/>
  <c r="F18" i="5"/>
  <c r="F28" i="4"/>
  <c r="D26" i="4"/>
  <c r="I26" i="4" s="1"/>
  <c r="H28" i="4"/>
  <c r="D28" i="4"/>
  <c r="I28" i="4" s="1"/>
  <c r="F26" i="4"/>
  <c r="D24" i="4"/>
  <c r="F22" i="4"/>
  <c r="G29" i="4"/>
  <c r="E29" i="4"/>
  <c r="G27" i="4"/>
  <c r="E27" i="4"/>
  <c r="G25" i="4"/>
  <c r="E25" i="4"/>
  <c r="G23" i="4"/>
  <c r="E23" i="4"/>
  <c r="G21" i="4"/>
  <c r="E21" i="4"/>
  <c r="H29" i="4"/>
  <c r="F29" i="4"/>
  <c r="D29" i="4"/>
  <c r="I29" i="4" s="1"/>
  <c r="G28" i="4"/>
  <c r="E28" i="4"/>
  <c r="H27" i="4"/>
  <c r="F27" i="4"/>
  <c r="D27" i="4"/>
  <c r="I27" i="4" s="1"/>
  <c r="G26" i="4"/>
  <c r="E26" i="4"/>
  <c r="H25" i="4"/>
  <c r="F25" i="4"/>
  <c r="D25" i="4"/>
  <c r="I25" i="4" s="1"/>
  <c r="G24" i="4"/>
  <c r="E24" i="4"/>
  <c r="F23" i="4"/>
  <c r="D23" i="4"/>
  <c r="G22" i="4"/>
  <c r="E22" i="4"/>
  <c r="F21" i="4"/>
  <c r="D21" i="4"/>
  <c r="I22" i="4" l="1"/>
  <c r="I20" i="5"/>
  <c r="I22" i="5"/>
  <c r="I18" i="5"/>
  <c r="I24" i="5"/>
  <c r="I21" i="5"/>
  <c r="I19" i="5"/>
  <c r="I17" i="5"/>
  <c r="I23" i="5"/>
  <c r="K8" i="5"/>
  <c r="L8" i="5"/>
  <c r="K10" i="5"/>
  <c r="L10" i="5"/>
  <c r="I23" i="4"/>
  <c r="I24" i="4"/>
  <c r="I21" i="4"/>
  <c r="L9" i="5" l="1"/>
  <c r="K9" i="5"/>
  <c r="F10" i="3" l="1"/>
  <c r="H8" i="2" s="1"/>
  <c r="F11" i="3"/>
  <c r="H9" i="2" s="1"/>
  <c r="F12" i="3"/>
  <c r="H10" i="2" s="1"/>
  <c r="F13" i="3"/>
  <c r="H11" i="2" s="1"/>
  <c r="F14" i="3"/>
  <c r="H12" i="2" s="1"/>
  <c r="F15" i="3"/>
  <c r="H13" i="2" s="1"/>
  <c r="F16" i="3"/>
  <c r="H14" i="2" s="1"/>
  <c r="F17" i="3"/>
  <c r="H15" i="2" s="1"/>
  <c r="F18" i="3"/>
  <c r="H16" i="2" s="1"/>
  <c r="F19" i="3"/>
  <c r="H17" i="2" s="1"/>
  <c r="F20" i="3"/>
  <c r="H18" i="2" s="1"/>
  <c r="F21" i="3"/>
  <c r="H19" i="2" s="1"/>
  <c r="F22" i="3"/>
  <c r="H20" i="2" s="1"/>
  <c r="F23" i="3"/>
  <c r="H21" i="2" s="1"/>
  <c r="F24" i="3"/>
  <c r="H22" i="2" s="1"/>
  <c r="I22" i="2" s="1"/>
  <c r="F25" i="3"/>
  <c r="H23" i="2" s="1"/>
  <c r="F26" i="3"/>
  <c r="H24" i="2" s="1"/>
  <c r="I24" i="2" s="1"/>
  <c r="F27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17" i="2"/>
  <c r="D17" i="2"/>
  <c r="E17" i="2"/>
  <c r="G17" i="2"/>
  <c r="B18" i="2"/>
  <c r="D18" i="2"/>
  <c r="E18" i="2"/>
  <c r="G18" i="2"/>
  <c r="B19" i="2"/>
  <c r="D19" i="2"/>
  <c r="E19" i="2"/>
  <c r="G19" i="2"/>
  <c r="B20" i="2"/>
  <c r="D20" i="2"/>
  <c r="E20" i="2"/>
  <c r="G20" i="2"/>
  <c r="B21" i="2"/>
  <c r="D21" i="2"/>
  <c r="E21" i="2"/>
  <c r="G21" i="2"/>
  <c r="I21" i="2"/>
  <c r="B22" i="2"/>
  <c r="D22" i="2"/>
  <c r="E22" i="2"/>
  <c r="G22" i="2"/>
  <c r="B23" i="2"/>
  <c r="D23" i="2"/>
  <c r="E23" i="2"/>
  <c r="G23" i="2"/>
  <c r="I23" i="2"/>
  <c r="B24" i="2"/>
  <c r="D24" i="2"/>
  <c r="E24" i="2"/>
  <c r="G24" i="2"/>
  <c r="C10" i="3" l="1"/>
  <c r="I17" i="2"/>
  <c r="I18" i="2"/>
  <c r="I19" i="2"/>
  <c r="I20" i="2"/>
  <c r="L12" i="5" l="1"/>
  <c r="K12" i="5"/>
  <c r="B9" i="2"/>
  <c r="D9" i="2"/>
  <c r="G9" i="2"/>
  <c r="B10" i="2"/>
  <c r="D10" i="2"/>
  <c r="G10" i="2"/>
  <c r="B11" i="2"/>
  <c r="D11" i="2"/>
  <c r="G11" i="2"/>
  <c r="B12" i="2"/>
  <c r="D12" i="2"/>
  <c r="G12" i="2"/>
  <c r="B13" i="2"/>
  <c r="D13" i="2"/>
  <c r="G13" i="2"/>
  <c r="B14" i="2"/>
  <c r="D14" i="2"/>
  <c r="G14" i="2"/>
  <c r="B15" i="2"/>
  <c r="D15" i="2"/>
  <c r="G15" i="2"/>
  <c r="B16" i="2"/>
  <c r="D16" i="2"/>
  <c r="G16" i="2"/>
  <c r="E16" i="2" l="1"/>
  <c r="E14" i="2"/>
  <c r="E13" i="2"/>
  <c r="E12" i="2"/>
  <c r="E10" i="2"/>
  <c r="E15" i="2"/>
  <c r="E9" i="2"/>
  <c r="E11" i="2"/>
  <c r="G42" i="3" l="1"/>
  <c r="H42" i="3"/>
  <c r="I42" i="3"/>
  <c r="J42" i="3"/>
  <c r="K42" i="3"/>
  <c r="L42" i="3"/>
  <c r="M42" i="3"/>
  <c r="N42" i="3"/>
  <c r="O42" i="3"/>
  <c r="Q42" i="3"/>
  <c r="R42" i="3"/>
  <c r="P42" i="3"/>
  <c r="G8" i="2"/>
  <c r="S42" i="3" l="1"/>
  <c r="D8" i="2"/>
  <c r="D10" i="3" s="1"/>
  <c r="G7" i="2"/>
  <c r="D7" i="2"/>
  <c r="E7" i="2" s="1"/>
  <c r="B8" i="2"/>
  <c r="B10" i="3" s="1"/>
  <c r="B7" i="2"/>
  <c r="E8" i="2" l="1"/>
  <c r="E10" i="3" s="1"/>
  <c r="C9" i="3" l="1"/>
  <c r="D9" i="3"/>
  <c r="C20" i="4" s="1" a="1"/>
  <c r="C20" i="4" s="1"/>
  <c r="H20" i="4" s="1"/>
  <c r="E9" i="3"/>
  <c r="B9" i="3"/>
  <c r="I9" i="2"/>
  <c r="I10" i="2"/>
  <c r="I11" i="2"/>
  <c r="I12" i="2"/>
  <c r="I13" i="2"/>
  <c r="I14" i="2"/>
  <c r="I15" i="2"/>
  <c r="I16" i="2"/>
  <c r="F9" i="3"/>
  <c r="H7" i="2" s="1"/>
  <c r="C13" i="5" l="1" a="1"/>
  <c r="C13" i="5" s="1"/>
  <c r="H13" i="5" s="1"/>
  <c r="C15" i="5" a="1"/>
  <c r="C15" i="5" s="1"/>
  <c r="H15" i="5" s="1"/>
  <c r="C11" i="5" a="1"/>
  <c r="C11" i="5" s="1"/>
  <c r="H11" i="5" s="1"/>
  <c r="C12" i="5" a="1"/>
  <c r="C12" i="5" s="1"/>
  <c r="H12" i="5" s="1"/>
  <c r="C16" i="5" a="1"/>
  <c r="C16" i="5" s="1"/>
  <c r="H16" i="5" s="1"/>
  <c r="C14" i="5" a="1"/>
  <c r="C14" i="5" s="1"/>
  <c r="H14" i="5" s="1"/>
  <c r="C14" i="4" a="1"/>
  <c r="C14" i="4" s="1"/>
  <c r="C16" i="4" a="1"/>
  <c r="C16" i="4" s="1"/>
  <c r="C18" i="4" a="1"/>
  <c r="C18" i="4" s="1"/>
  <c r="C12" i="4" a="1"/>
  <c r="C12" i="4" s="1"/>
  <c r="C15" i="4" a="1"/>
  <c r="C15" i="4" s="1"/>
  <c r="C19" i="4" a="1"/>
  <c r="C19" i="4" s="1"/>
  <c r="B19" i="4" s="1"/>
  <c r="C13" i="4" a="1"/>
  <c r="C13" i="4" s="1"/>
  <c r="C17" i="4" a="1"/>
  <c r="C17" i="4" s="1"/>
  <c r="C11" i="4" a="1"/>
  <c r="C11" i="4" s="1"/>
  <c r="I8" i="2"/>
  <c r="E16" i="5" l="1"/>
  <c r="B16" i="5"/>
  <c r="F16" i="5"/>
  <c r="G16" i="5"/>
  <c r="D16" i="5"/>
  <c r="G11" i="5"/>
  <c r="B11" i="5"/>
  <c r="F11" i="5"/>
  <c r="D11" i="5"/>
  <c r="E11" i="5"/>
  <c r="G15" i="5"/>
  <c r="B15" i="5"/>
  <c r="F15" i="5"/>
  <c r="D15" i="5"/>
  <c r="E15" i="5"/>
  <c r="E14" i="5"/>
  <c r="F14" i="5"/>
  <c r="G14" i="5"/>
  <c r="B14" i="5"/>
  <c r="D14" i="5"/>
  <c r="E12" i="5"/>
  <c r="F12" i="5"/>
  <c r="G12" i="5"/>
  <c r="D12" i="5"/>
  <c r="B12" i="5"/>
  <c r="G13" i="5"/>
  <c r="B13" i="5"/>
  <c r="F13" i="5"/>
  <c r="E13" i="5"/>
  <c r="D13" i="5"/>
  <c r="E20" i="4"/>
  <c r="D20" i="4"/>
  <c r="B20" i="4"/>
  <c r="F20" i="4"/>
  <c r="G20" i="4"/>
  <c r="D13" i="4"/>
  <c r="H13" i="4"/>
  <c r="G13" i="4"/>
  <c r="F13" i="4"/>
  <c r="E13" i="4"/>
  <c r="B13" i="4"/>
  <c r="D19" i="4"/>
  <c r="H19" i="4"/>
  <c r="G19" i="4"/>
  <c r="F19" i="4"/>
  <c r="E19" i="4"/>
  <c r="B11" i="4"/>
  <c r="H11" i="4"/>
  <c r="E11" i="4"/>
  <c r="F11" i="4"/>
  <c r="G11" i="4"/>
  <c r="D11" i="4"/>
  <c r="D17" i="4"/>
  <c r="H17" i="4"/>
  <c r="G17" i="4"/>
  <c r="F17" i="4"/>
  <c r="E17" i="4"/>
  <c r="B17" i="4"/>
  <c r="D15" i="4"/>
  <c r="H15" i="4"/>
  <c r="G15" i="4"/>
  <c r="F15" i="4"/>
  <c r="E15" i="4"/>
  <c r="B15" i="4"/>
  <c r="H18" i="4"/>
  <c r="G18" i="4"/>
  <c r="F18" i="4"/>
  <c r="E18" i="4"/>
  <c r="D18" i="4"/>
  <c r="B18" i="4"/>
  <c r="H14" i="4"/>
  <c r="G14" i="4"/>
  <c r="F14" i="4"/>
  <c r="E14" i="4"/>
  <c r="D14" i="4"/>
  <c r="B14" i="4"/>
  <c r="B12" i="4"/>
  <c r="H12" i="4"/>
  <c r="G12" i="4"/>
  <c r="F12" i="4"/>
  <c r="E12" i="4"/>
  <c r="D12" i="4"/>
  <c r="H16" i="4"/>
  <c r="G16" i="4"/>
  <c r="F16" i="4"/>
  <c r="E16" i="4"/>
  <c r="D16" i="4"/>
  <c r="B16" i="4"/>
  <c r="I7" i="2"/>
  <c r="I26" i="2" s="1"/>
  <c r="L11" i="5" l="1"/>
  <c r="I16" i="5"/>
  <c r="I13" i="5"/>
  <c r="I15" i="5"/>
  <c r="I14" i="5"/>
  <c r="I11" i="4"/>
  <c r="I20" i="4"/>
  <c r="I12" i="5"/>
  <c r="K11" i="5"/>
  <c r="I11" i="5"/>
  <c r="I16" i="4"/>
  <c r="I19" i="4"/>
  <c r="I18" i="4"/>
  <c r="I17" i="4"/>
  <c r="I15" i="4"/>
  <c r="I14" i="4"/>
  <c r="I13" i="4"/>
  <c r="I12" i="4"/>
  <c r="I31" i="5" l="1"/>
  <c r="I31" i="4"/>
</calcChain>
</file>

<file path=xl/sharedStrings.xml><?xml version="1.0" encoding="utf-8"?>
<sst xmlns="http://schemas.openxmlformats.org/spreadsheetml/2006/main" count="312" uniqueCount="160">
  <si>
    <t>№ п/п</t>
  </si>
  <si>
    <t>Код</t>
  </si>
  <si>
    <t>Вид работ и наименование газового обрудования</t>
  </si>
  <si>
    <t>Един. измерения</t>
  </si>
  <si>
    <t>Кол-во</t>
  </si>
  <si>
    <t>Тариф за единицу, руб.</t>
  </si>
  <si>
    <t>Периодичность выполнения работ в год</t>
  </si>
  <si>
    <t>Стоимость обслуживания за год, руб. с НДС</t>
  </si>
  <si>
    <t>ИТОГО:</t>
  </si>
  <si>
    <t>Январь</t>
  </si>
  <si>
    <t>Февраль</t>
  </si>
  <si>
    <t>Май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</si>
  <si>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</si>
  <si>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</si>
  <si>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</si>
  <si>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</si>
  <si>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</si>
  <si>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</si>
  <si>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</si>
  <si>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</si>
  <si>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</si>
  <si>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</t>
  </si>
  <si>
    <t>Стоимость обслуживания  руб. с НДС</t>
  </si>
  <si>
    <t>Прейскурант 2018</t>
  </si>
  <si>
    <t>Периодич-ность выполнения работ в год</t>
  </si>
  <si>
    <t>Един. изме-рения</t>
  </si>
  <si>
    <t>Кол-во раз обслужива-ния</t>
  </si>
  <si>
    <t>Для транспортных расходов</t>
  </si>
  <si>
    <t>за</t>
  </si>
  <si>
    <t>январь</t>
  </si>
  <si>
    <t>2018 года</t>
  </si>
  <si>
    <t>февраль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</si>
  <si>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</si>
  <si>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</si>
  <si>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</si>
  <si>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</si>
  <si>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</si>
  <si>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</si>
  <si>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</si>
  <si>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</si>
  <si>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</si>
  <si>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</si>
  <si>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</si>
  <si>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</si>
  <si>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</si>
  <si>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</si>
  <si>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</si>
  <si>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</si>
  <si>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</si>
  <si>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</si>
  <si>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</si>
  <si>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</si>
  <si>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работа 21</t>
  </si>
  <si>
    <t>работа 22</t>
  </si>
  <si>
    <t>работа 23</t>
  </si>
  <si>
    <t>работа 24</t>
  </si>
  <si>
    <t>работа 25</t>
  </si>
  <si>
    <t>работа 26</t>
  </si>
  <si>
    <t>работа 27</t>
  </si>
  <si>
    <t>работа 28</t>
  </si>
  <si>
    <t>работа 29</t>
  </si>
  <si>
    <t>работа 30</t>
  </si>
  <si>
    <t>работа 31</t>
  </si>
  <si>
    <t>работа 32</t>
  </si>
  <si>
    <t>работа 33</t>
  </si>
  <si>
    <t>работа 34</t>
  </si>
  <si>
    <t>работа 35</t>
  </si>
  <si>
    <t>работа 36</t>
  </si>
  <si>
    <t>работа 37</t>
  </si>
  <si>
    <t>работа 38</t>
  </si>
  <si>
    <t>работа 39</t>
  </si>
  <si>
    <t>работа 40</t>
  </si>
  <si>
    <t>работа 41</t>
  </si>
  <si>
    <t>работа 42</t>
  </si>
  <si>
    <t>работа 43</t>
  </si>
  <si>
    <t>работа 44</t>
  </si>
  <si>
    <t>работа 45</t>
  </si>
  <si>
    <t>работа 46</t>
  </si>
  <si>
    <t>работа 47</t>
  </si>
  <si>
    <t>работа 48</t>
  </si>
  <si>
    <t>работа 49</t>
  </si>
  <si>
    <t>работа 50</t>
  </si>
  <si>
    <t>работа 51</t>
  </si>
  <si>
    <t>работа 52</t>
  </si>
  <si>
    <t>работа 53</t>
  </si>
  <si>
    <t>работа 54</t>
  </si>
  <si>
    <t>работа 55</t>
  </si>
  <si>
    <t>работа 56</t>
  </si>
  <si>
    <t>работа 57</t>
  </si>
  <si>
    <t>работа 58</t>
  </si>
  <si>
    <t>работа 59</t>
  </si>
  <si>
    <t>работа 60</t>
  </si>
  <si>
    <t>работа 61</t>
  </si>
  <si>
    <t>работа 62</t>
  </si>
  <si>
    <t>работа 63</t>
  </si>
  <si>
    <t>работа 64</t>
  </si>
  <si>
    <t>работа 65</t>
  </si>
  <si>
    <t>работа 66</t>
  </si>
  <si>
    <t>работа 67</t>
  </si>
  <si>
    <t>работа 68</t>
  </si>
  <si>
    <t>работа 69</t>
  </si>
  <si>
    <t>работа 70</t>
  </si>
  <si>
    <t>работа 71</t>
  </si>
  <si>
    <t>работа 72</t>
  </si>
  <si>
    <t>работа 73</t>
  </si>
  <si>
    <t>работа 74</t>
  </si>
  <si>
    <t>работа 75</t>
  </si>
  <si>
    <t>работа 76</t>
  </si>
  <si>
    <t>работа 77</t>
  </si>
  <si>
    <t>работа 78</t>
  </si>
  <si>
    <t>работа 79</t>
  </si>
  <si>
    <t>работа 80</t>
  </si>
  <si>
    <t>работа 81</t>
  </si>
  <si>
    <t>работа 82</t>
  </si>
  <si>
    <t>работа 83</t>
  </si>
  <si>
    <t>работа 84</t>
  </si>
  <si>
    <t>работа 85</t>
  </si>
  <si>
    <t>работа 86</t>
  </si>
  <si>
    <t>работа 87</t>
  </si>
  <si>
    <t>работа 88</t>
  </si>
  <si>
    <t>работа 89</t>
  </si>
  <si>
    <t>работа 90</t>
  </si>
  <si>
    <t>работа 91</t>
  </si>
  <si>
    <t>работа 92</t>
  </si>
  <si>
    <t>работа 93</t>
  </si>
  <si>
    <t>работа 94</t>
  </si>
  <si>
    <t>работа 95</t>
  </si>
  <si>
    <t>работа 96</t>
  </si>
  <si>
    <t>работа 97</t>
  </si>
  <si>
    <t>работа 98</t>
  </si>
  <si>
    <t>работа 99</t>
  </si>
  <si>
    <t>работа 100</t>
  </si>
  <si>
    <t>работа 101</t>
  </si>
  <si>
    <t>работа 102</t>
  </si>
  <si>
    <t>работа 103</t>
  </si>
  <si>
    <t>работа 104</t>
  </si>
  <si>
    <t>работа 105</t>
  </si>
  <si>
    <t>работа 106</t>
  </si>
  <si>
    <t>работа 107</t>
  </si>
  <si>
    <t>работа 108</t>
  </si>
  <si>
    <t>работа 109</t>
  </si>
  <si>
    <t>работа 110</t>
  </si>
  <si>
    <t>работа 111</t>
  </si>
  <si>
    <t>работа 112</t>
  </si>
  <si>
    <t>работа 113</t>
  </si>
  <si>
    <t>работа 114</t>
  </si>
  <si>
    <t>работа 115</t>
  </si>
  <si>
    <t>работа 116</t>
  </si>
  <si>
    <t>работа 117</t>
  </si>
  <si>
    <t>работа 118</t>
  </si>
  <si>
    <t>работа 119</t>
  </si>
  <si>
    <t>работа 120</t>
  </si>
  <si>
    <t>работа 121</t>
  </si>
  <si>
    <t>работа 122</t>
  </si>
  <si>
    <t>работа 123</t>
  </si>
  <si>
    <t>работа 124</t>
  </si>
  <si>
    <t>работа 125</t>
  </si>
  <si>
    <t>работа 126</t>
  </si>
  <si>
    <t>работа 127</t>
  </si>
  <si>
    <t>красным отмечена зона в которой должны производится расчёты, но формула не считает???? Не могу понять почему…
в оригинале так до пункта 9 считает почему-то, а здесь после сокращения считает до 14, мне нужно хотя бы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</si>
</sst>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2" fillId="0" borderId="0" xfId="0" applyNumberFormat="1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top"/>
    </xf>
    <xf numFmtId="49" fontId="2" fillId="0" borderId="0" xfId="0" applyNumberFormat="1" applyFont="1" applyAlignment="1"/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5" fillId="0" borderId="2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2" fontId="4" fillId="4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right" vertical="top"/>
    </xf>
    <xf numFmtId="0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0</xdr:rowOff>
        </xdr:from>
        <xdr:to>
          <xdr:col>2</xdr:col>
          <xdr:colOff>409575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257</xdr:col>
          <xdr:colOff>247650</xdr:colOff>
          <xdr:row>0</xdr:row>
          <xdr:rowOff>0</xdr:rowOff>
        </xdr:from>
        <xdr:to>
          <xdr:col>258</xdr:col>
          <xdr:colOff>409575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513</xdr:col>
          <xdr:colOff>247650</xdr:colOff>
          <xdr:row>0</xdr:row>
          <xdr:rowOff>0</xdr:rowOff>
        </xdr:from>
        <xdr:to>
          <xdr:col>514</xdr:col>
          <xdr:colOff>409575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769</xdr:col>
          <xdr:colOff>247650</xdr:colOff>
          <xdr:row>0</xdr:row>
          <xdr:rowOff>0</xdr:rowOff>
        </xdr:from>
        <xdr:to>
          <xdr:col>770</xdr:col>
          <xdr:colOff>409575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1025</xdr:col>
          <xdr:colOff>247650</xdr:colOff>
          <xdr:row>0</xdr:row>
          <xdr:rowOff>0</xdr:rowOff>
        </xdr:from>
        <xdr:to>
          <xdr:col>1026</xdr:col>
          <xdr:colOff>409575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1281</xdr:col>
          <xdr:colOff>247650</xdr:colOff>
          <xdr:row>0</xdr:row>
          <xdr:rowOff>0</xdr:rowOff>
        </xdr:from>
        <xdr:to>
          <xdr:col>1282</xdr:col>
          <xdr:colOff>409575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1537</xdr:col>
          <xdr:colOff>247650</xdr:colOff>
          <xdr:row>0</xdr:row>
          <xdr:rowOff>0</xdr:rowOff>
        </xdr:from>
        <xdr:to>
          <xdr:col>1538</xdr:col>
          <xdr:colOff>409575</xdr:colOff>
          <xdr:row>0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1793</xdr:col>
          <xdr:colOff>247650</xdr:colOff>
          <xdr:row>0</xdr:row>
          <xdr:rowOff>0</xdr:rowOff>
        </xdr:from>
        <xdr:to>
          <xdr:col>1794</xdr:col>
          <xdr:colOff>409575</xdr:colOff>
          <xdr:row>0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2049</xdr:col>
          <xdr:colOff>247650</xdr:colOff>
          <xdr:row>0</xdr:row>
          <xdr:rowOff>0</xdr:rowOff>
        </xdr:from>
        <xdr:to>
          <xdr:col>2050</xdr:col>
          <xdr:colOff>409575</xdr:colOff>
          <xdr:row>0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2305</xdr:col>
          <xdr:colOff>247650</xdr:colOff>
          <xdr:row>0</xdr:row>
          <xdr:rowOff>0</xdr:rowOff>
        </xdr:from>
        <xdr:to>
          <xdr:col>2306</xdr:col>
          <xdr:colOff>409575</xdr:colOff>
          <xdr:row>0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2561</xdr:col>
          <xdr:colOff>247650</xdr:colOff>
          <xdr:row>0</xdr:row>
          <xdr:rowOff>0</xdr:rowOff>
        </xdr:from>
        <xdr:to>
          <xdr:col>2562</xdr:col>
          <xdr:colOff>409575</xdr:colOff>
          <xdr:row>0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2817</xdr:col>
          <xdr:colOff>247650</xdr:colOff>
          <xdr:row>0</xdr:row>
          <xdr:rowOff>0</xdr:rowOff>
        </xdr:from>
        <xdr:to>
          <xdr:col>2818</xdr:col>
          <xdr:colOff>409575</xdr:colOff>
          <xdr:row>0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3073</xdr:col>
          <xdr:colOff>247650</xdr:colOff>
          <xdr:row>0</xdr:row>
          <xdr:rowOff>0</xdr:rowOff>
        </xdr:from>
        <xdr:to>
          <xdr:col>3074</xdr:col>
          <xdr:colOff>409575</xdr:colOff>
          <xdr:row>0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3329</xdr:col>
          <xdr:colOff>247650</xdr:colOff>
          <xdr:row>0</xdr:row>
          <xdr:rowOff>0</xdr:rowOff>
        </xdr:from>
        <xdr:to>
          <xdr:col>3330</xdr:col>
          <xdr:colOff>409575</xdr:colOff>
          <xdr:row>0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3585</xdr:col>
          <xdr:colOff>247650</xdr:colOff>
          <xdr:row>0</xdr:row>
          <xdr:rowOff>0</xdr:rowOff>
        </xdr:from>
        <xdr:to>
          <xdr:col>3586</xdr:col>
          <xdr:colOff>409575</xdr:colOff>
          <xdr:row>0</xdr:row>
          <xdr:rowOff>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3841</xdr:col>
          <xdr:colOff>247650</xdr:colOff>
          <xdr:row>0</xdr:row>
          <xdr:rowOff>0</xdr:rowOff>
        </xdr:from>
        <xdr:to>
          <xdr:col>3842</xdr:col>
          <xdr:colOff>409575</xdr:colOff>
          <xdr:row>0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4097</xdr:col>
          <xdr:colOff>247650</xdr:colOff>
          <xdr:row>0</xdr:row>
          <xdr:rowOff>0</xdr:rowOff>
        </xdr:from>
        <xdr:to>
          <xdr:col>4098</xdr:col>
          <xdr:colOff>409575</xdr:colOff>
          <xdr:row>0</xdr:row>
          <xdr:rowOff>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4353</xdr:col>
          <xdr:colOff>247650</xdr:colOff>
          <xdr:row>0</xdr:row>
          <xdr:rowOff>0</xdr:rowOff>
        </xdr:from>
        <xdr:to>
          <xdr:col>4354</xdr:col>
          <xdr:colOff>409575</xdr:colOff>
          <xdr:row>0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4609</xdr:col>
          <xdr:colOff>247650</xdr:colOff>
          <xdr:row>0</xdr:row>
          <xdr:rowOff>0</xdr:rowOff>
        </xdr:from>
        <xdr:to>
          <xdr:col>4610</xdr:col>
          <xdr:colOff>409575</xdr:colOff>
          <xdr:row>0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4865</xdr:col>
          <xdr:colOff>247650</xdr:colOff>
          <xdr:row>0</xdr:row>
          <xdr:rowOff>0</xdr:rowOff>
        </xdr:from>
        <xdr:to>
          <xdr:col>4866</xdr:col>
          <xdr:colOff>409575</xdr:colOff>
          <xdr:row>0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5121</xdr:col>
          <xdr:colOff>247650</xdr:colOff>
          <xdr:row>0</xdr:row>
          <xdr:rowOff>0</xdr:rowOff>
        </xdr:from>
        <xdr:to>
          <xdr:col>5122</xdr:col>
          <xdr:colOff>409575</xdr:colOff>
          <xdr:row>0</xdr:row>
          <xdr:rowOff>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5377</xdr:col>
          <xdr:colOff>247650</xdr:colOff>
          <xdr:row>0</xdr:row>
          <xdr:rowOff>0</xdr:rowOff>
        </xdr:from>
        <xdr:to>
          <xdr:col>5378</xdr:col>
          <xdr:colOff>409575</xdr:colOff>
          <xdr:row>0</xdr:row>
          <xdr:rowOff>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5633</xdr:col>
          <xdr:colOff>247650</xdr:colOff>
          <xdr:row>0</xdr:row>
          <xdr:rowOff>0</xdr:rowOff>
        </xdr:from>
        <xdr:to>
          <xdr:col>5634</xdr:col>
          <xdr:colOff>409575</xdr:colOff>
          <xdr:row>0</xdr:row>
          <xdr:rowOff>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5889</xdr:col>
          <xdr:colOff>247650</xdr:colOff>
          <xdr:row>0</xdr:row>
          <xdr:rowOff>0</xdr:rowOff>
        </xdr:from>
        <xdr:to>
          <xdr:col>5890</xdr:col>
          <xdr:colOff>409575</xdr:colOff>
          <xdr:row>0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6145</xdr:col>
          <xdr:colOff>247650</xdr:colOff>
          <xdr:row>0</xdr:row>
          <xdr:rowOff>0</xdr:rowOff>
        </xdr:from>
        <xdr:to>
          <xdr:col>6146</xdr:col>
          <xdr:colOff>409575</xdr:colOff>
          <xdr:row>0</xdr:row>
          <xdr:rowOff>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6401</xdr:col>
          <xdr:colOff>247650</xdr:colOff>
          <xdr:row>0</xdr:row>
          <xdr:rowOff>0</xdr:rowOff>
        </xdr:from>
        <xdr:to>
          <xdr:col>6402</xdr:col>
          <xdr:colOff>409575</xdr:colOff>
          <xdr:row>0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6657</xdr:col>
          <xdr:colOff>247650</xdr:colOff>
          <xdr:row>0</xdr:row>
          <xdr:rowOff>0</xdr:rowOff>
        </xdr:from>
        <xdr:to>
          <xdr:col>6658</xdr:col>
          <xdr:colOff>409575</xdr:colOff>
          <xdr:row>0</xdr:row>
          <xdr:rowOff>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6913</xdr:col>
          <xdr:colOff>247650</xdr:colOff>
          <xdr:row>0</xdr:row>
          <xdr:rowOff>0</xdr:rowOff>
        </xdr:from>
        <xdr:to>
          <xdr:col>6914</xdr:col>
          <xdr:colOff>409575</xdr:colOff>
          <xdr:row>0</xdr:row>
          <xdr:rowOff>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7169</xdr:col>
          <xdr:colOff>247650</xdr:colOff>
          <xdr:row>0</xdr:row>
          <xdr:rowOff>0</xdr:rowOff>
        </xdr:from>
        <xdr:to>
          <xdr:col>7170</xdr:col>
          <xdr:colOff>409575</xdr:colOff>
          <xdr:row>0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7425</xdr:col>
          <xdr:colOff>247650</xdr:colOff>
          <xdr:row>0</xdr:row>
          <xdr:rowOff>0</xdr:rowOff>
        </xdr:from>
        <xdr:to>
          <xdr:col>7426</xdr:col>
          <xdr:colOff>409575</xdr:colOff>
          <xdr:row>0</xdr:row>
          <xdr:rowOff>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7681</xdr:col>
          <xdr:colOff>247650</xdr:colOff>
          <xdr:row>0</xdr:row>
          <xdr:rowOff>0</xdr:rowOff>
        </xdr:from>
        <xdr:to>
          <xdr:col>7682</xdr:col>
          <xdr:colOff>409575</xdr:colOff>
          <xdr:row>0</xdr:row>
          <xdr:rowOff>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7937</xdr:col>
          <xdr:colOff>247650</xdr:colOff>
          <xdr:row>0</xdr:row>
          <xdr:rowOff>0</xdr:rowOff>
        </xdr:from>
        <xdr:to>
          <xdr:col>7938</xdr:col>
          <xdr:colOff>409575</xdr:colOff>
          <xdr:row>0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8193</xdr:col>
          <xdr:colOff>247650</xdr:colOff>
          <xdr:row>0</xdr:row>
          <xdr:rowOff>0</xdr:rowOff>
        </xdr:from>
        <xdr:to>
          <xdr:col>8194</xdr:col>
          <xdr:colOff>409575</xdr:colOff>
          <xdr:row>0</xdr:row>
          <xdr:rowOff>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8449</xdr:col>
          <xdr:colOff>247650</xdr:colOff>
          <xdr:row>0</xdr:row>
          <xdr:rowOff>0</xdr:rowOff>
        </xdr:from>
        <xdr:to>
          <xdr:col>8450</xdr:col>
          <xdr:colOff>409575</xdr:colOff>
          <xdr:row>0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8705</xdr:col>
          <xdr:colOff>247650</xdr:colOff>
          <xdr:row>0</xdr:row>
          <xdr:rowOff>0</xdr:rowOff>
        </xdr:from>
        <xdr:to>
          <xdr:col>8706</xdr:col>
          <xdr:colOff>409575</xdr:colOff>
          <xdr:row>0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8961</xdr:col>
          <xdr:colOff>247650</xdr:colOff>
          <xdr:row>0</xdr:row>
          <xdr:rowOff>0</xdr:rowOff>
        </xdr:from>
        <xdr:to>
          <xdr:col>8962</xdr:col>
          <xdr:colOff>409575</xdr:colOff>
          <xdr:row>0</xdr:row>
          <xdr:rowOff>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9217</xdr:col>
          <xdr:colOff>247650</xdr:colOff>
          <xdr:row>0</xdr:row>
          <xdr:rowOff>0</xdr:rowOff>
        </xdr:from>
        <xdr:to>
          <xdr:col>9218</xdr:col>
          <xdr:colOff>409575</xdr:colOff>
          <xdr:row>0</xdr:row>
          <xdr:rowOff>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9473</xdr:col>
          <xdr:colOff>247650</xdr:colOff>
          <xdr:row>0</xdr:row>
          <xdr:rowOff>0</xdr:rowOff>
        </xdr:from>
        <xdr:to>
          <xdr:col>9474</xdr:col>
          <xdr:colOff>409575</xdr:colOff>
          <xdr:row>0</xdr:row>
          <xdr:rowOff>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9729</xdr:col>
          <xdr:colOff>247650</xdr:colOff>
          <xdr:row>0</xdr:row>
          <xdr:rowOff>0</xdr:rowOff>
        </xdr:from>
        <xdr:to>
          <xdr:col>9730</xdr:col>
          <xdr:colOff>409575</xdr:colOff>
          <xdr:row>0</xdr:row>
          <xdr:rowOff>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9985</xdr:col>
          <xdr:colOff>247650</xdr:colOff>
          <xdr:row>0</xdr:row>
          <xdr:rowOff>0</xdr:rowOff>
        </xdr:from>
        <xdr:to>
          <xdr:col>9986</xdr:col>
          <xdr:colOff>409575</xdr:colOff>
          <xdr:row>0</xdr:row>
          <xdr:rowOff>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10241</xdr:col>
          <xdr:colOff>247650</xdr:colOff>
          <xdr:row>0</xdr:row>
          <xdr:rowOff>0</xdr:rowOff>
        </xdr:from>
        <xdr:to>
          <xdr:col>10242</xdr:col>
          <xdr:colOff>409575</xdr:colOff>
          <xdr:row>0</xdr:row>
          <xdr:rowOff>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10497</xdr:col>
          <xdr:colOff>247650</xdr:colOff>
          <xdr:row>0</xdr:row>
          <xdr:rowOff>0</xdr:rowOff>
        </xdr:from>
        <xdr:to>
          <xdr:col>10498</xdr:col>
          <xdr:colOff>409575</xdr:colOff>
          <xdr:row>0</xdr:row>
          <xdr:rowOff>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10753</xdr:col>
          <xdr:colOff>247650</xdr:colOff>
          <xdr:row>0</xdr:row>
          <xdr:rowOff>0</xdr:rowOff>
        </xdr:from>
        <xdr:to>
          <xdr:col>10754</xdr:col>
          <xdr:colOff>409575</xdr:colOff>
          <xdr:row>0</xdr:row>
          <xdr:rowOff>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11009</xdr:col>
          <xdr:colOff>247650</xdr:colOff>
          <xdr:row>0</xdr:row>
          <xdr:rowOff>0</xdr:rowOff>
        </xdr:from>
        <xdr:to>
          <xdr:col>11010</xdr:col>
          <xdr:colOff>409575</xdr:colOff>
          <xdr:row>0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11265</xdr:col>
          <xdr:colOff>247650</xdr:colOff>
          <xdr:row>0</xdr:row>
          <xdr:rowOff>0</xdr:rowOff>
        </xdr:from>
        <xdr:to>
          <xdr:col>11266</xdr:col>
          <xdr:colOff>409575</xdr:colOff>
          <xdr:row>0</xdr:row>
          <xdr:rowOff>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11521</xdr:col>
          <xdr:colOff>247650</xdr:colOff>
          <xdr:row>0</xdr:row>
          <xdr:rowOff>0</xdr:rowOff>
        </xdr:from>
        <xdr:to>
          <xdr:col>11522</xdr:col>
          <xdr:colOff>409575</xdr:colOff>
          <xdr:row>0</xdr:row>
          <xdr:rowOff>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11777</xdr:col>
          <xdr:colOff>247650</xdr:colOff>
          <xdr:row>0</xdr:row>
          <xdr:rowOff>0</xdr:rowOff>
        </xdr:from>
        <xdr:to>
          <xdr:col>11778</xdr:col>
          <xdr:colOff>409575</xdr:colOff>
          <xdr:row>0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12033</xdr:col>
          <xdr:colOff>247650</xdr:colOff>
          <xdr:row>0</xdr:row>
          <xdr:rowOff>0</xdr:rowOff>
        </xdr:from>
        <xdr:to>
          <xdr:col>12034</xdr:col>
          <xdr:colOff>409575</xdr:colOff>
          <xdr:row>0</xdr:row>
          <xdr:rowOff>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12289</xdr:col>
          <xdr:colOff>247650</xdr:colOff>
          <xdr:row>0</xdr:row>
          <xdr:rowOff>0</xdr:rowOff>
        </xdr:from>
        <xdr:to>
          <xdr:col>12290</xdr:col>
          <xdr:colOff>409575</xdr:colOff>
          <xdr:row>0</xdr:row>
          <xdr:rowOff>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12545</xdr:col>
          <xdr:colOff>247650</xdr:colOff>
          <xdr:row>0</xdr:row>
          <xdr:rowOff>0</xdr:rowOff>
        </xdr:from>
        <xdr:to>
          <xdr:col>12546</xdr:col>
          <xdr:colOff>409575</xdr:colOff>
          <xdr:row>0</xdr:row>
          <xdr:rowOff>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12801</xdr:col>
          <xdr:colOff>247650</xdr:colOff>
          <xdr:row>0</xdr:row>
          <xdr:rowOff>0</xdr:rowOff>
        </xdr:from>
        <xdr:to>
          <xdr:col>12802</xdr:col>
          <xdr:colOff>409575</xdr:colOff>
          <xdr:row>0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13057</xdr:col>
          <xdr:colOff>247650</xdr:colOff>
          <xdr:row>0</xdr:row>
          <xdr:rowOff>0</xdr:rowOff>
        </xdr:from>
        <xdr:to>
          <xdr:col>13058</xdr:col>
          <xdr:colOff>409575</xdr:colOff>
          <xdr:row>0</xdr:row>
          <xdr:rowOff>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13313</xdr:col>
          <xdr:colOff>247650</xdr:colOff>
          <xdr:row>0</xdr:row>
          <xdr:rowOff>0</xdr:rowOff>
        </xdr:from>
        <xdr:to>
          <xdr:col>13314</xdr:col>
          <xdr:colOff>409575</xdr:colOff>
          <xdr:row>0</xdr:row>
          <xdr:rowOff>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13569</xdr:col>
          <xdr:colOff>247650</xdr:colOff>
          <xdr:row>0</xdr:row>
          <xdr:rowOff>0</xdr:rowOff>
        </xdr:from>
        <xdr:to>
          <xdr:col>13570</xdr:col>
          <xdr:colOff>409575</xdr:colOff>
          <xdr:row>0</xdr:row>
          <xdr:rowOff>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13825</xdr:col>
          <xdr:colOff>247650</xdr:colOff>
          <xdr:row>0</xdr:row>
          <xdr:rowOff>0</xdr:rowOff>
        </xdr:from>
        <xdr:to>
          <xdr:col>13826</xdr:col>
          <xdr:colOff>409575</xdr:colOff>
          <xdr:row>0</xdr:row>
          <xdr:rowOff>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14081</xdr:col>
          <xdr:colOff>247650</xdr:colOff>
          <xdr:row>0</xdr:row>
          <xdr:rowOff>0</xdr:rowOff>
        </xdr:from>
        <xdr:to>
          <xdr:col>14082</xdr:col>
          <xdr:colOff>409575</xdr:colOff>
          <xdr:row>0</xdr:row>
          <xdr:rowOff>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14337</xdr:col>
          <xdr:colOff>247650</xdr:colOff>
          <xdr:row>0</xdr:row>
          <xdr:rowOff>0</xdr:rowOff>
        </xdr:from>
        <xdr:to>
          <xdr:col>14338</xdr:col>
          <xdr:colOff>409575</xdr:colOff>
          <xdr:row>0</xdr:row>
          <xdr:rowOff>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14593</xdr:col>
          <xdr:colOff>247650</xdr:colOff>
          <xdr:row>0</xdr:row>
          <xdr:rowOff>0</xdr:rowOff>
        </xdr:from>
        <xdr:to>
          <xdr:col>14594</xdr:col>
          <xdr:colOff>409575</xdr:colOff>
          <xdr:row>0</xdr:row>
          <xdr:rowOff>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14849</xdr:col>
          <xdr:colOff>247650</xdr:colOff>
          <xdr:row>0</xdr:row>
          <xdr:rowOff>0</xdr:rowOff>
        </xdr:from>
        <xdr:to>
          <xdr:col>14850</xdr:col>
          <xdr:colOff>409575</xdr:colOff>
          <xdr:row>0</xdr:row>
          <xdr:rowOff>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15105</xdr:col>
          <xdr:colOff>247650</xdr:colOff>
          <xdr:row>0</xdr:row>
          <xdr:rowOff>0</xdr:rowOff>
        </xdr:from>
        <xdr:to>
          <xdr:col>15106</xdr:col>
          <xdr:colOff>409575</xdr:colOff>
          <xdr:row>0</xdr:row>
          <xdr:rowOff>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15361</xdr:col>
          <xdr:colOff>247650</xdr:colOff>
          <xdr:row>0</xdr:row>
          <xdr:rowOff>0</xdr:rowOff>
        </xdr:from>
        <xdr:to>
          <xdr:col>15362</xdr:col>
          <xdr:colOff>409575</xdr:colOff>
          <xdr:row>0</xdr:row>
          <xdr:rowOff>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15617</xdr:col>
          <xdr:colOff>247650</xdr:colOff>
          <xdr:row>0</xdr:row>
          <xdr:rowOff>0</xdr:rowOff>
        </xdr:from>
        <xdr:to>
          <xdr:col>15618</xdr:col>
          <xdr:colOff>409575</xdr:colOff>
          <xdr:row>0</xdr:row>
          <xdr:rowOff>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15873</xdr:col>
          <xdr:colOff>247650</xdr:colOff>
          <xdr:row>0</xdr:row>
          <xdr:rowOff>0</xdr:rowOff>
        </xdr:from>
        <xdr:to>
          <xdr:col>15874</xdr:col>
          <xdr:colOff>409575</xdr:colOff>
          <xdr:row>0</xdr:row>
          <xdr:rowOff>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16129</xdr:col>
          <xdr:colOff>247650</xdr:colOff>
          <xdr:row>0</xdr:row>
          <xdr:rowOff>0</xdr:rowOff>
        </xdr:from>
        <xdr:to>
          <xdr:col>16130</xdr:col>
          <xdr:colOff>409575</xdr:colOff>
          <xdr:row>0</xdr:row>
          <xdr:rowOff>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8;&#1086;&#1082;&#1080;%20Exel/&#1073;&#1072;&#1079;&#1072;%20&#1076;&#1072;&#1085;&#1085;&#1099;&#1093;%20&#1089;%20&#1087;&#1086;&#1080;&#1089;&#1082;&#1086;&#1084;%20(&#1085;&#1077;%20&#1103;&#1089;&#108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ввод"/>
      <sheetName val="таблица"/>
      <sheetName val="база данных с поиском (не ясно)"/>
    </sheetNames>
    <definedNames>
      <definedName name="www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T38"/>
  <sheetViews>
    <sheetView view="pageBreakPreview" zoomScaleNormal="100" zoomScaleSheetLayoutView="100" workbookViewId="0">
      <pane ySplit="6" topLeftCell="A13" activePane="bottomLeft" state="frozen"/>
      <selection pane="bottomLeft" activeCell="E18" sqref="E18"/>
    </sheetView>
  </sheetViews>
  <sheetFormatPr defaultRowHeight="15" x14ac:dyDescent="0.25"/>
  <cols>
    <col min="1" max="1" width="1.42578125" style="2" customWidth="1"/>
    <col min="2" max="3" width="5.7109375" style="2" customWidth="1"/>
    <col min="4" max="4" width="40.7109375" style="2" customWidth="1"/>
    <col min="5" max="7" width="10.7109375" style="2" customWidth="1"/>
    <col min="8" max="9" width="15.7109375" style="2" customWidth="1"/>
    <col min="10" max="10" width="9.140625" style="2"/>
    <col min="11" max="11" width="13.7109375" style="2" customWidth="1"/>
    <col min="12" max="12" width="26.140625" style="2" customWidth="1"/>
    <col min="13" max="18" width="9.140625" style="2"/>
    <col min="19" max="19" width="13.5703125" style="2" customWidth="1"/>
    <col min="20" max="20" width="14.85546875" style="2" customWidth="1"/>
    <col min="21" max="257" width="9.140625" style="2"/>
    <col min="258" max="258" width="1.42578125" style="2" customWidth="1"/>
    <col min="259" max="259" width="4.42578125" style="2" customWidth="1"/>
    <col min="260" max="260" width="6.140625" style="2" customWidth="1"/>
    <col min="261" max="261" width="33" style="2" customWidth="1"/>
    <col min="262" max="262" width="6.28515625" style="2" customWidth="1"/>
    <col min="263" max="263" width="6.7109375" style="2" customWidth="1"/>
    <col min="264" max="264" width="9.140625" style="2"/>
    <col min="265" max="265" width="14.5703125" style="2" customWidth="1"/>
    <col min="266" max="266" width="13.140625" style="2" customWidth="1"/>
    <col min="267" max="513" width="9.140625" style="2"/>
    <col min="514" max="514" width="1.42578125" style="2" customWidth="1"/>
    <col min="515" max="515" width="4.42578125" style="2" customWidth="1"/>
    <col min="516" max="516" width="6.140625" style="2" customWidth="1"/>
    <col min="517" max="517" width="33" style="2" customWidth="1"/>
    <col min="518" max="518" width="6.28515625" style="2" customWidth="1"/>
    <col min="519" max="519" width="6.7109375" style="2" customWidth="1"/>
    <col min="520" max="520" width="9.140625" style="2"/>
    <col min="521" max="521" width="14.5703125" style="2" customWidth="1"/>
    <col min="522" max="522" width="13.140625" style="2" customWidth="1"/>
    <col min="523" max="769" width="9.140625" style="2"/>
    <col min="770" max="770" width="1.42578125" style="2" customWidth="1"/>
    <col min="771" max="771" width="4.42578125" style="2" customWidth="1"/>
    <col min="772" max="772" width="6.140625" style="2" customWidth="1"/>
    <col min="773" max="773" width="33" style="2" customWidth="1"/>
    <col min="774" max="774" width="6.28515625" style="2" customWidth="1"/>
    <col min="775" max="775" width="6.7109375" style="2" customWidth="1"/>
    <col min="776" max="776" width="9.140625" style="2"/>
    <col min="777" max="777" width="14.5703125" style="2" customWidth="1"/>
    <col min="778" max="778" width="13.140625" style="2" customWidth="1"/>
    <col min="779" max="1025" width="9.140625" style="2"/>
    <col min="1026" max="1026" width="1.42578125" style="2" customWidth="1"/>
    <col min="1027" max="1027" width="4.42578125" style="2" customWidth="1"/>
    <col min="1028" max="1028" width="6.140625" style="2" customWidth="1"/>
    <col min="1029" max="1029" width="33" style="2" customWidth="1"/>
    <col min="1030" max="1030" width="6.28515625" style="2" customWidth="1"/>
    <col min="1031" max="1031" width="6.7109375" style="2" customWidth="1"/>
    <col min="1032" max="1032" width="9.140625" style="2"/>
    <col min="1033" max="1033" width="14.5703125" style="2" customWidth="1"/>
    <col min="1034" max="1034" width="13.140625" style="2" customWidth="1"/>
    <col min="1035" max="1281" width="9.140625" style="2"/>
    <col min="1282" max="1282" width="1.42578125" style="2" customWidth="1"/>
    <col min="1283" max="1283" width="4.42578125" style="2" customWidth="1"/>
    <col min="1284" max="1284" width="6.140625" style="2" customWidth="1"/>
    <col min="1285" max="1285" width="33" style="2" customWidth="1"/>
    <col min="1286" max="1286" width="6.28515625" style="2" customWidth="1"/>
    <col min="1287" max="1287" width="6.7109375" style="2" customWidth="1"/>
    <col min="1288" max="1288" width="9.140625" style="2"/>
    <col min="1289" max="1289" width="14.5703125" style="2" customWidth="1"/>
    <col min="1290" max="1290" width="13.140625" style="2" customWidth="1"/>
    <col min="1291" max="1537" width="9.140625" style="2"/>
    <col min="1538" max="1538" width="1.42578125" style="2" customWidth="1"/>
    <col min="1539" max="1539" width="4.42578125" style="2" customWidth="1"/>
    <col min="1540" max="1540" width="6.140625" style="2" customWidth="1"/>
    <col min="1541" max="1541" width="33" style="2" customWidth="1"/>
    <col min="1542" max="1542" width="6.28515625" style="2" customWidth="1"/>
    <col min="1543" max="1543" width="6.7109375" style="2" customWidth="1"/>
    <col min="1544" max="1544" width="9.140625" style="2"/>
    <col min="1545" max="1545" width="14.5703125" style="2" customWidth="1"/>
    <col min="1546" max="1546" width="13.140625" style="2" customWidth="1"/>
    <col min="1547" max="1793" width="9.140625" style="2"/>
    <col min="1794" max="1794" width="1.42578125" style="2" customWidth="1"/>
    <col min="1795" max="1795" width="4.42578125" style="2" customWidth="1"/>
    <col min="1796" max="1796" width="6.140625" style="2" customWidth="1"/>
    <col min="1797" max="1797" width="33" style="2" customWidth="1"/>
    <col min="1798" max="1798" width="6.28515625" style="2" customWidth="1"/>
    <col min="1799" max="1799" width="6.7109375" style="2" customWidth="1"/>
    <col min="1800" max="1800" width="9.140625" style="2"/>
    <col min="1801" max="1801" width="14.5703125" style="2" customWidth="1"/>
    <col min="1802" max="1802" width="13.140625" style="2" customWidth="1"/>
    <col min="1803" max="2049" width="9.140625" style="2"/>
    <col min="2050" max="2050" width="1.42578125" style="2" customWidth="1"/>
    <col min="2051" max="2051" width="4.42578125" style="2" customWidth="1"/>
    <col min="2052" max="2052" width="6.140625" style="2" customWidth="1"/>
    <col min="2053" max="2053" width="33" style="2" customWidth="1"/>
    <col min="2054" max="2054" width="6.28515625" style="2" customWidth="1"/>
    <col min="2055" max="2055" width="6.7109375" style="2" customWidth="1"/>
    <col min="2056" max="2056" width="9.140625" style="2"/>
    <col min="2057" max="2057" width="14.5703125" style="2" customWidth="1"/>
    <col min="2058" max="2058" width="13.140625" style="2" customWidth="1"/>
    <col min="2059" max="2305" width="9.140625" style="2"/>
    <col min="2306" max="2306" width="1.42578125" style="2" customWidth="1"/>
    <col min="2307" max="2307" width="4.42578125" style="2" customWidth="1"/>
    <col min="2308" max="2308" width="6.140625" style="2" customWidth="1"/>
    <col min="2309" max="2309" width="33" style="2" customWidth="1"/>
    <col min="2310" max="2310" width="6.28515625" style="2" customWidth="1"/>
    <col min="2311" max="2311" width="6.7109375" style="2" customWidth="1"/>
    <col min="2312" max="2312" width="9.140625" style="2"/>
    <col min="2313" max="2313" width="14.5703125" style="2" customWidth="1"/>
    <col min="2314" max="2314" width="13.140625" style="2" customWidth="1"/>
    <col min="2315" max="2561" width="9.140625" style="2"/>
    <col min="2562" max="2562" width="1.42578125" style="2" customWidth="1"/>
    <col min="2563" max="2563" width="4.42578125" style="2" customWidth="1"/>
    <col min="2564" max="2564" width="6.140625" style="2" customWidth="1"/>
    <col min="2565" max="2565" width="33" style="2" customWidth="1"/>
    <col min="2566" max="2566" width="6.28515625" style="2" customWidth="1"/>
    <col min="2567" max="2567" width="6.7109375" style="2" customWidth="1"/>
    <col min="2568" max="2568" width="9.140625" style="2"/>
    <col min="2569" max="2569" width="14.5703125" style="2" customWidth="1"/>
    <col min="2570" max="2570" width="13.140625" style="2" customWidth="1"/>
    <col min="2571" max="2817" width="9.140625" style="2"/>
    <col min="2818" max="2818" width="1.42578125" style="2" customWidth="1"/>
    <col min="2819" max="2819" width="4.42578125" style="2" customWidth="1"/>
    <col min="2820" max="2820" width="6.140625" style="2" customWidth="1"/>
    <col min="2821" max="2821" width="33" style="2" customWidth="1"/>
    <col min="2822" max="2822" width="6.28515625" style="2" customWidth="1"/>
    <col min="2823" max="2823" width="6.7109375" style="2" customWidth="1"/>
    <col min="2824" max="2824" width="9.140625" style="2"/>
    <col min="2825" max="2825" width="14.5703125" style="2" customWidth="1"/>
    <col min="2826" max="2826" width="13.140625" style="2" customWidth="1"/>
    <col min="2827" max="3073" width="9.140625" style="2"/>
    <col min="3074" max="3074" width="1.42578125" style="2" customWidth="1"/>
    <col min="3075" max="3075" width="4.42578125" style="2" customWidth="1"/>
    <col min="3076" max="3076" width="6.140625" style="2" customWidth="1"/>
    <col min="3077" max="3077" width="33" style="2" customWidth="1"/>
    <col min="3078" max="3078" width="6.28515625" style="2" customWidth="1"/>
    <col min="3079" max="3079" width="6.7109375" style="2" customWidth="1"/>
    <col min="3080" max="3080" width="9.140625" style="2"/>
    <col min="3081" max="3081" width="14.5703125" style="2" customWidth="1"/>
    <col min="3082" max="3082" width="13.140625" style="2" customWidth="1"/>
    <col min="3083" max="3329" width="9.140625" style="2"/>
    <col min="3330" max="3330" width="1.42578125" style="2" customWidth="1"/>
    <col min="3331" max="3331" width="4.42578125" style="2" customWidth="1"/>
    <col min="3332" max="3332" width="6.140625" style="2" customWidth="1"/>
    <col min="3333" max="3333" width="33" style="2" customWidth="1"/>
    <col min="3334" max="3334" width="6.28515625" style="2" customWidth="1"/>
    <col min="3335" max="3335" width="6.7109375" style="2" customWidth="1"/>
    <col min="3336" max="3336" width="9.140625" style="2"/>
    <col min="3337" max="3337" width="14.5703125" style="2" customWidth="1"/>
    <col min="3338" max="3338" width="13.140625" style="2" customWidth="1"/>
    <col min="3339" max="3585" width="9.140625" style="2"/>
    <col min="3586" max="3586" width="1.42578125" style="2" customWidth="1"/>
    <col min="3587" max="3587" width="4.42578125" style="2" customWidth="1"/>
    <col min="3588" max="3588" width="6.140625" style="2" customWidth="1"/>
    <col min="3589" max="3589" width="33" style="2" customWidth="1"/>
    <col min="3590" max="3590" width="6.28515625" style="2" customWidth="1"/>
    <col min="3591" max="3591" width="6.7109375" style="2" customWidth="1"/>
    <col min="3592" max="3592" width="9.140625" style="2"/>
    <col min="3593" max="3593" width="14.5703125" style="2" customWidth="1"/>
    <col min="3594" max="3594" width="13.140625" style="2" customWidth="1"/>
    <col min="3595" max="3841" width="9.140625" style="2"/>
    <col min="3842" max="3842" width="1.42578125" style="2" customWidth="1"/>
    <col min="3843" max="3843" width="4.42578125" style="2" customWidth="1"/>
    <col min="3844" max="3844" width="6.140625" style="2" customWidth="1"/>
    <col min="3845" max="3845" width="33" style="2" customWidth="1"/>
    <col min="3846" max="3846" width="6.28515625" style="2" customWidth="1"/>
    <col min="3847" max="3847" width="6.7109375" style="2" customWidth="1"/>
    <col min="3848" max="3848" width="9.140625" style="2"/>
    <col min="3849" max="3849" width="14.5703125" style="2" customWidth="1"/>
    <col min="3850" max="3850" width="13.140625" style="2" customWidth="1"/>
    <col min="3851" max="4097" width="9.140625" style="2"/>
    <col min="4098" max="4098" width="1.42578125" style="2" customWidth="1"/>
    <col min="4099" max="4099" width="4.42578125" style="2" customWidth="1"/>
    <col min="4100" max="4100" width="6.140625" style="2" customWidth="1"/>
    <col min="4101" max="4101" width="33" style="2" customWidth="1"/>
    <col min="4102" max="4102" width="6.28515625" style="2" customWidth="1"/>
    <col min="4103" max="4103" width="6.7109375" style="2" customWidth="1"/>
    <col min="4104" max="4104" width="9.140625" style="2"/>
    <col min="4105" max="4105" width="14.5703125" style="2" customWidth="1"/>
    <col min="4106" max="4106" width="13.140625" style="2" customWidth="1"/>
    <col min="4107" max="4353" width="9.140625" style="2"/>
    <col min="4354" max="4354" width="1.42578125" style="2" customWidth="1"/>
    <col min="4355" max="4355" width="4.42578125" style="2" customWidth="1"/>
    <col min="4356" max="4356" width="6.140625" style="2" customWidth="1"/>
    <col min="4357" max="4357" width="33" style="2" customWidth="1"/>
    <col min="4358" max="4358" width="6.28515625" style="2" customWidth="1"/>
    <col min="4359" max="4359" width="6.7109375" style="2" customWidth="1"/>
    <col min="4360" max="4360" width="9.140625" style="2"/>
    <col min="4361" max="4361" width="14.5703125" style="2" customWidth="1"/>
    <col min="4362" max="4362" width="13.140625" style="2" customWidth="1"/>
    <col min="4363" max="4609" width="9.140625" style="2"/>
    <col min="4610" max="4610" width="1.42578125" style="2" customWidth="1"/>
    <col min="4611" max="4611" width="4.42578125" style="2" customWidth="1"/>
    <col min="4612" max="4612" width="6.140625" style="2" customWidth="1"/>
    <col min="4613" max="4613" width="33" style="2" customWidth="1"/>
    <col min="4614" max="4614" width="6.28515625" style="2" customWidth="1"/>
    <col min="4615" max="4615" width="6.7109375" style="2" customWidth="1"/>
    <col min="4616" max="4616" width="9.140625" style="2"/>
    <col min="4617" max="4617" width="14.5703125" style="2" customWidth="1"/>
    <col min="4618" max="4618" width="13.140625" style="2" customWidth="1"/>
    <col min="4619" max="4865" width="9.140625" style="2"/>
    <col min="4866" max="4866" width="1.42578125" style="2" customWidth="1"/>
    <col min="4867" max="4867" width="4.42578125" style="2" customWidth="1"/>
    <col min="4868" max="4868" width="6.140625" style="2" customWidth="1"/>
    <col min="4869" max="4869" width="33" style="2" customWidth="1"/>
    <col min="4870" max="4870" width="6.28515625" style="2" customWidth="1"/>
    <col min="4871" max="4871" width="6.7109375" style="2" customWidth="1"/>
    <col min="4872" max="4872" width="9.140625" style="2"/>
    <col min="4873" max="4873" width="14.5703125" style="2" customWidth="1"/>
    <col min="4874" max="4874" width="13.140625" style="2" customWidth="1"/>
    <col min="4875" max="5121" width="9.140625" style="2"/>
    <col min="5122" max="5122" width="1.42578125" style="2" customWidth="1"/>
    <col min="5123" max="5123" width="4.42578125" style="2" customWidth="1"/>
    <col min="5124" max="5124" width="6.140625" style="2" customWidth="1"/>
    <col min="5125" max="5125" width="33" style="2" customWidth="1"/>
    <col min="5126" max="5126" width="6.28515625" style="2" customWidth="1"/>
    <col min="5127" max="5127" width="6.7109375" style="2" customWidth="1"/>
    <col min="5128" max="5128" width="9.140625" style="2"/>
    <col min="5129" max="5129" width="14.5703125" style="2" customWidth="1"/>
    <col min="5130" max="5130" width="13.140625" style="2" customWidth="1"/>
    <col min="5131" max="5377" width="9.140625" style="2"/>
    <col min="5378" max="5378" width="1.42578125" style="2" customWidth="1"/>
    <col min="5379" max="5379" width="4.42578125" style="2" customWidth="1"/>
    <col min="5380" max="5380" width="6.140625" style="2" customWidth="1"/>
    <col min="5381" max="5381" width="33" style="2" customWidth="1"/>
    <col min="5382" max="5382" width="6.28515625" style="2" customWidth="1"/>
    <col min="5383" max="5383" width="6.7109375" style="2" customWidth="1"/>
    <col min="5384" max="5384" width="9.140625" style="2"/>
    <col min="5385" max="5385" width="14.5703125" style="2" customWidth="1"/>
    <col min="5386" max="5386" width="13.140625" style="2" customWidth="1"/>
    <col min="5387" max="5633" width="9.140625" style="2"/>
    <col min="5634" max="5634" width="1.42578125" style="2" customWidth="1"/>
    <col min="5635" max="5635" width="4.42578125" style="2" customWidth="1"/>
    <col min="5636" max="5636" width="6.140625" style="2" customWidth="1"/>
    <col min="5637" max="5637" width="33" style="2" customWidth="1"/>
    <col min="5638" max="5638" width="6.28515625" style="2" customWidth="1"/>
    <col min="5639" max="5639" width="6.7109375" style="2" customWidth="1"/>
    <col min="5640" max="5640" width="9.140625" style="2"/>
    <col min="5641" max="5641" width="14.5703125" style="2" customWidth="1"/>
    <col min="5642" max="5642" width="13.140625" style="2" customWidth="1"/>
    <col min="5643" max="5889" width="9.140625" style="2"/>
    <col min="5890" max="5890" width="1.42578125" style="2" customWidth="1"/>
    <col min="5891" max="5891" width="4.42578125" style="2" customWidth="1"/>
    <col min="5892" max="5892" width="6.140625" style="2" customWidth="1"/>
    <col min="5893" max="5893" width="33" style="2" customWidth="1"/>
    <col min="5894" max="5894" width="6.28515625" style="2" customWidth="1"/>
    <col min="5895" max="5895" width="6.7109375" style="2" customWidth="1"/>
    <col min="5896" max="5896" width="9.140625" style="2"/>
    <col min="5897" max="5897" width="14.5703125" style="2" customWidth="1"/>
    <col min="5898" max="5898" width="13.140625" style="2" customWidth="1"/>
    <col min="5899" max="6145" width="9.140625" style="2"/>
    <col min="6146" max="6146" width="1.42578125" style="2" customWidth="1"/>
    <col min="6147" max="6147" width="4.42578125" style="2" customWidth="1"/>
    <col min="6148" max="6148" width="6.140625" style="2" customWidth="1"/>
    <col min="6149" max="6149" width="33" style="2" customWidth="1"/>
    <col min="6150" max="6150" width="6.28515625" style="2" customWidth="1"/>
    <col min="6151" max="6151" width="6.7109375" style="2" customWidth="1"/>
    <col min="6152" max="6152" width="9.140625" style="2"/>
    <col min="6153" max="6153" width="14.5703125" style="2" customWidth="1"/>
    <col min="6154" max="6154" width="13.140625" style="2" customWidth="1"/>
    <col min="6155" max="6401" width="9.140625" style="2"/>
    <col min="6402" max="6402" width="1.42578125" style="2" customWidth="1"/>
    <col min="6403" max="6403" width="4.42578125" style="2" customWidth="1"/>
    <col min="6404" max="6404" width="6.140625" style="2" customWidth="1"/>
    <col min="6405" max="6405" width="33" style="2" customWidth="1"/>
    <col min="6406" max="6406" width="6.28515625" style="2" customWidth="1"/>
    <col min="6407" max="6407" width="6.7109375" style="2" customWidth="1"/>
    <col min="6408" max="6408" width="9.140625" style="2"/>
    <col min="6409" max="6409" width="14.5703125" style="2" customWidth="1"/>
    <col min="6410" max="6410" width="13.140625" style="2" customWidth="1"/>
    <col min="6411" max="6657" width="9.140625" style="2"/>
    <col min="6658" max="6658" width="1.42578125" style="2" customWidth="1"/>
    <col min="6659" max="6659" width="4.42578125" style="2" customWidth="1"/>
    <col min="6660" max="6660" width="6.140625" style="2" customWidth="1"/>
    <col min="6661" max="6661" width="33" style="2" customWidth="1"/>
    <col min="6662" max="6662" width="6.28515625" style="2" customWidth="1"/>
    <col min="6663" max="6663" width="6.7109375" style="2" customWidth="1"/>
    <col min="6664" max="6664" width="9.140625" style="2"/>
    <col min="6665" max="6665" width="14.5703125" style="2" customWidth="1"/>
    <col min="6666" max="6666" width="13.140625" style="2" customWidth="1"/>
    <col min="6667" max="6913" width="9.140625" style="2"/>
    <col min="6914" max="6914" width="1.42578125" style="2" customWidth="1"/>
    <col min="6915" max="6915" width="4.42578125" style="2" customWidth="1"/>
    <col min="6916" max="6916" width="6.140625" style="2" customWidth="1"/>
    <col min="6917" max="6917" width="33" style="2" customWidth="1"/>
    <col min="6918" max="6918" width="6.28515625" style="2" customWidth="1"/>
    <col min="6919" max="6919" width="6.7109375" style="2" customWidth="1"/>
    <col min="6920" max="6920" width="9.140625" style="2"/>
    <col min="6921" max="6921" width="14.5703125" style="2" customWidth="1"/>
    <col min="6922" max="6922" width="13.140625" style="2" customWidth="1"/>
    <col min="6923" max="7169" width="9.140625" style="2"/>
    <col min="7170" max="7170" width="1.42578125" style="2" customWidth="1"/>
    <col min="7171" max="7171" width="4.42578125" style="2" customWidth="1"/>
    <col min="7172" max="7172" width="6.140625" style="2" customWidth="1"/>
    <col min="7173" max="7173" width="33" style="2" customWidth="1"/>
    <col min="7174" max="7174" width="6.28515625" style="2" customWidth="1"/>
    <col min="7175" max="7175" width="6.7109375" style="2" customWidth="1"/>
    <col min="7176" max="7176" width="9.140625" style="2"/>
    <col min="7177" max="7177" width="14.5703125" style="2" customWidth="1"/>
    <col min="7178" max="7178" width="13.140625" style="2" customWidth="1"/>
    <col min="7179" max="7425" width="9.140625" style="2"/>
    <col min="7426" max="7426" width="1.42578125" style="2" customWidth="1"/>
    <col min="7427" max="7427" width="4.42578125" style="2" customWidth="1"/>
    <col min="7428" max="7428" width="6.140625" style="2" customWidth="1"/>
    <col min="7429" max="7429" width="33" style="2" customWidth="1"/>
    <col min="7430" max="7430" width="6.28515625" style="2" customWidth="1"/>
    <col min="7431" max="7431" width="6.7109375" style="2" customWidth="1"/>
    <col min="7432" max="7432" width="9.140625" style="2"/>
    <col min="7433" max="7433" width="14.5703125" style="2" customWidth="1"/>
    <col min="7434" max="7434" width="13.140625" style="2" customWidth="1"/>
    <col min="7435" max="7681" width="9.140625" style="2"/>
    <col min="7682" max="7682" width="1.42578125" style="2" customWidth="1"/>
    <col min="7683" max="7683" width="4.42578125" style="2" customWidth="1"/>
    <col min="7684" max="7684" width="6.140625" style="2" customWidth="1"/>
    <col min="7685" max="7685" width="33" style="2" customWidth="1"/>
    <col min="7686" max="7686" width="6.28515625" style="2" customWidth="1"/>
    <col min="7687" max="7687" width="6.7109375" style="2" customWidth="1"/>
    <col min="7688" max="7688" width="9.140625" style="2"/>
    <col min="7689" max="7689" width="14.5703125" style="2" customWidth="1"/>
    <col min="7690" max="7690" width="13.140625" style="2" customWidth="1"/>
    <col min="7691" max="7937" width="9.140625" style="2"/>
    <col min="7938" max="7938" width="1.42578125" style="2" customWidth="1"/>
    <col min="7939" max="7939" width="4.42578125" style="2" customWidth="1"/>
    <col min="7940" max="7940" width="6.140625" style="2" customWidth="1"/>
    <col min="7941" max="7941" width="33" style="2" customWidth="1"/>
    <col min="7942" max="7942" width="6.28515625" style="2" customWidth="1"/>
    <col min="7943" max="7943" width="6.7109375" style="2" customWidth="1"/>
    <col min="7944" max="7944" width="9.140625" style="2"/>
    <col min="7945" max="7945" width="14.5703125" style="2" customWidth="1"/>
    <col min="7946" max="7946" width="13.140625" style="2" customWidth="1"/>
    <col min="7947" max="8193" width="9.140625" style="2"/>
    <col min="8194" max="8194" width="1.42578125" style="2" customWidth="1"/>
    <col min="8195" max="8195" width="4.42578125" style="2" customWidth="1"/>
    <col min="8196" max="8196" width="6.140625" style="2" customWidth="1"/>
    <col min="8197" max="8197" width="33" style="2" customWidth="1"/>
    <col min="8198" max="8198" width="6.28515625" style="2" customWidth="1"/>
    <col min="8199" max="8199" width="6.7109375" style="2" customWidth="1"/>
    <col min="8200" max="8200" width="9.140625" style="2"/>
    <col min="8201" max="8201" width="14.5703125" style="2" customWidth="1"/>
    <col min="8202" max="8202" width="13.140625" style="2" customWidth="1"/>
    <col min="8203" max="8449" width="9.140625" style="2"/>
    <col min="8450" max="8450" width="1.42578125" style="2" customWidth="1"/>
    <col min="8451" max="8451" width="4.42578125" style="2" customWidth="1"/>
    <col min="8452" max="8452" width="6.140625" style="2" customWidth="1"/>
    <col min="8453" max="8453" width="33" style="2" customWidth="1"/>
    <col min="8454" max="8454" width="6.28515625" style="2" customWidth="1"/>
    <col min="8455" max="8455" width="6.7109375" style="2" customWidth="1"/>
    <col min="8456" max="8456" width="9.140625" style="2"/>
    <col min="8457" max="8457" width="14.5703125" style="2" customWidth="1"/>
    <col min="8458" max="8458" width="13.140625" style="2" customWidth="1"/>
    <col min="8459" max="8705" width="9.140625" style="2"/>
    <col min="8706" max="8706" width="1.42578125" style="2" customWidth="1"/>
    <col min="8707" max="8707" width="4.42578125" style="2" customWidth="1"/>
    <col min="8708" max="8708" width="6.140625" style="2" customWidth="1"/>
    <col min="8709" max="8709" width="33" style="2" customWidth="1"/>
    <col min="8710" max="8710" width="6.28515625" style="2" customWidth="1"/>
    <col min="8711" max="8711" width="6.7109375" style="2" customWidth="1"/>
    <col min="8712" max="8712" width="9.140625" style="2"/>
    <col min="8713" max="8713" width="14.5703125" style="2" customWidth="1"/>
    <col min="8714" max="8714" width="13.140625" style="2" customWidth="1"/>
    <col min="8715" max="8961" width="9.140625" style="2"/>
    <col min="8962" max="8962" width="1.42578125" style="2" customWidth="1"/>
    <col min="8963" max="8963" width="4.42578125" style="2" customWidth="1"/>
    <col min="8964" max="8964" width="6.140625" style="2" customWidth="1"/>
    <col min="8965" max="8965" width="33" style="2" customWidth="1"/>
    <col min="8966" max="8966" width="6.28515625" style="2" customWidth="1"/>
    <col min="8967" max="8967" width="6.7109375" style="2" customWidth="1"/>
    <col min="8968" max="8968" width="9.140625" style="2"/>
    <col min="8969" max="8969" width="14.5703125" style="2" customWidth="1"/>
    <col min="8970" max="8970" width="13.140625" style="2" customWidth="1"/>
    <col min="8971" max="9217" width="9.140625" style="2"/>
    <col min="9218" max="9218" width="1.42578125" style="2" customWidth="1"/>
    <col min="9219" max="9219" width="4.42578125" style="2" customWidth="1"/>
    <col min="9220" max="9220" width="6.140625" style="2" customWidth="1"/>
    <col min="9221" max="9221" width="33" style="2" customWidth="1"/>
    <col min="9222" max="9222" width="6.28515625" style="2" customWidth="1"/>
    <col min="9223" max="9223" width="6.7109375" style="2" customWidth="1"/>
    <col min="9224" max="9224" width="9.140625" style="2"/>
    <col min="9225" max="9225" width="14.5703125" style="2" customWidth="1"/>
    <col min="9226" max="9226" width="13.140625" style="2" customWidth="1"/>
    <col min="9227" max="9473" width="9.140625" style="2"/>
    <col min="9474" max="9474" width="1.42578125" style="2" customWidth="1"/>
    <col min="9475" max="9475" width="4.42578125" style="2" customWidth="1"/>
    <col min="9476" max="9476" width="6.140625" style="2" customWidth="1"/>
    <col min="9477" max="9477" width="33" style="2" customWidth="1"/>
    <col min="9478" max="9478" width="6.28515625" style="2" customWidth="1"/>
    <col min="9479" max="9479" width="6.7109375" style="2" customWidth="1"/>
    <col min="9480" max="9480" width="9.140625" style="2"/>
    <col min="9481" max="9481" width="14.5703125" style="2" customWidth="1"/>
    <col min="9482" max="9482" width="13.140625" style="2" customWidth="1"/>
    <col min="9483" max="9729" width="9.140625" style="2"/>
    <col min="9730" max="9730" width="1.42578125" style="2" customWidth="1"/>
    <col min="9731" max="9731" width="4.42578125" style="2" customWidth="1"/>
    <col min="9732" max="9732" width="6.140625" style="2" customWidth="1"/>
    <col min="9733" max="9733" width="33" style="2" customWidth="1"/>
    <col min="9734" max="9734" width="6.28515625" style="2" customWidth="1"/>
    <col min="9735" max="9735" width="6.7109375" style="2" customWidth="1"/>
    <col min="9736" max="9736" width="9.140625" style="2"/>
    <col min="9737" max="9737" width="14.5703125" style="2" customWidth="1"/>
    <col min="9738" max="9738" width="13.140625" style="2" customWidth="1"/>
    <col min="9739" max="9985" width="9.140625" style="2"/>
    <col min="9986" max="9986" width="1.42578125" style="2" customWidth="1"/>
    <col min="9987" max="9987" width="4.42578125" style="2" customWidth="1"/>
    <col min="9988" max="9988" width="6.140625" style="2" customWidth="1"/>
    <col min="9989" max="9989" width="33" style="2" customWidth="1"/>
    <col min="9990" max="9990" width="6.28515625" style="2" customWidth="1"/>
    <col min="9991" max="9991" width="6.7109375" style="2" customWidth="1"/>
    <col min="9992" max="9992" width="9.140625" style="2"/>
    <col min="9993" max="9993" width="14.5703125" style="2" customWidth="1"/>
    <col min="9994" max="9994" width="13.140625" style="2" customWidth="1"/>
    <col min="9995" max="10241" width="9.140625" style="2"/>
    <col min="10242" max="10242" width="1.42578125" style="2" customWidth="1"/>
    <col min="10243" max="10243" width="4.42578125" style="2" customWidth="1"/>
    <col min="10244" max="10244" width="6.140625" style="2" customWidth="1"/>
    <col min="10245" max="10245" width="33" style="2" customWidth="1"/>
    <col min="10246" max="10246" width="6.28515625" style="2" customWidth="1"/>
    <col min="10247" max="10247" width="6.7109375" style="2" customWidth="1"/>
    <col min="10248" max="10248" width="9.140625" style="2"/>
    <col min="10249" max="10249" width="14.5703125" style="2" customWidth="1"/>
    <col min="10250" max="10250" width="13.140625" style="2" customWidth="1"/>
    <col min="10251" max="10497" width="9.140625" style="2"/>
    <col min="10498" max="10498" width="1.42578125" style="2" customWidth="1"/>
    <col min="10499" max="10499" width="4.42578125" style="2" customWidth="1"/>
    <col min="10500" max="10500" width="6.140625" style="2" customWidth="1"/>
    <col min="10501" max="10501" width="33" style="2" customWidth="1"/>
    <col min="10502" max="10502" width="6.28515625" style="2" customWidth="1"/>
    <col min="10503" max="10503" width="6.7109375" style="2" customWidth="1"/>
    <col min="10504" max="10504" width="9.140625" style="2"/>
    <col min="10505" max="10505" width="14.5703125" style="2" customWidth="1"/>
    <col min="10506" max="10506" width="13.140625" style="2" customWidth="1"/>
    <col min="10507" max="10753" width="9.140625" style="2"/>
    <col min="10754" max="10754" width="1.42578125" style="2" customWidth="1"/>
    <col min="10755" max="10755" width="4.42578125" style="2" customWidth="1"/>
    <col min="10756" max="10756" width="6.140625" style="2" customWidth="1"/>
    <col min="10757" max="10757" width="33" style="2" customWidth="1"/>
    <col min="10758" max="10758" width="6.28515625" style="2" customWidth="1"/>
    <col min="10759" max="10759" width="6.7109375" style="2" customWidth="1"/>
    <col min="10760" max="10760" width="9.140625" style="2"/>
    <col min="10761" max="10761" width="14.5703125" style="2" customWidth="1"/>
    <col min="10762" max="10762" width="13.140625" style="2" customWidth="1"/>
    <col min="10763" max="11009" width="9.140625" style="2"/>
    <col min="11010" max="11010" width="1.42578125" style="2" customWidth="1"/>
    <col min="11011" max="11011" width="4.42578125" style="2" customWidth="1"/>
    <col min="11012" max="11012" width="6.140625" style="2" customWidth="1"/>
    <col min="11013" max="11013" width="33" style="2" customWidth="1"/>
    <col min="11014" max="11014" width="6.28515625" style="2" customWidth="1"/>
    <col min="11015" max="11015" width="6.7109375" style="2" customWidth="1"/>
    <col min="11016" max="11016" width="9.140625" style="2"/>
    <col min="11017" max="11017" width="14.5703125" style="2" customWidth="1"/>
    <col min="11018" max="11018" width="13.140625" style="2" customWidth="1"/>
    <col min="11019" max="11265" width="9.140625" style="2"/>
    <col min="11266" max="11266" width="1.42578125" style="2" customWidth="1"/>
    <col min="11267" max="11267" width="4.42578125" style="2" customWidth="1"/>
    <col min="11268" max="11268" width="6.140625" style="2" customWidth="1"/>
    <col min="11269" max="11269" width="33" style="2" customWidth="1"/>
    <col min="11270" max="11270" width="6.28515625" style="2" customWidth="1"/>
    <col min="11271" max="11271" width="6.7109375" style="2" customWidth="1"/>
    <col min="11272" max="11272" width="9.140625" style="2"/>
    <col min="11273" max="11273" width="14.5703125" style="2" customWidth="1"/>
    <col min="11274" max="11274" width="13.140625" style="2" customWidth="1"/>
    <col min="11275" max="11521" width="9.140625" style="2"/>
    <col min="11522" max="11522" width="1.42578125" style="2" customWidth="1"/>
    <col min="11523" max="11523" width="4.42578125" style="2" customWidth="1"/>
    <col min="11524" max="11524" width="6.140625" style="2" customWidth="1"/>
    <col min="11525" max="11525" width="33" style="2" customWidth="1"/>
    <col min="11526" max="11526" width="6.28515625" style="2" customWidth="1"/>
    <col min="11527" max="11527" width="6.7109375" style="2" customWidth="1"/>
    <col min="11528" max="11528" width="9.140625" style="2"/>
    <col min="11529" max="11529" width="14.5703125" style="2" customWidth="1"/>
    <col min="11530" max="11530" width="13.140625" style="2" customWidth="1"/>
    <col min="11531" max="11777" width="9.140625" style="2"/>
    <col min="11778" max="11778" width="1.42578125" style="2" customWidth="1"/>
    <col min="11779" max="11779" width="4.42578125" style="2" customWidth="1"/>
    <col min="11780" max="11780" width="6.140625" style="2" customWidth="1"/>
    <col min="11781" max="11781" width="33" style="2" customWidth="1"/>
    <col min="11782" max="11782" width="6.28515625" style="2" customWidth="1"/>
    <col min="11783" max="11783" width="6.7109375" style="2" customWidth="1"/>
    <col min="11784" max="11784" width="9.140625" style="2"/>
    <col min="11785" max="11785" width="14.5703125" style="2" customWidth="1"/>
    <col min="11786" max="11786" width="13.140625" style="2" customWidth="1"/>
    <col min="11787" max="12033" width="9.140625" style="2"/>
    <col min="12034" max="12034" width="1.42578125" style="2" customWidth="1"/>
    <col min="12035" max="12035" width="4.42578125" style="2" customWidth="1"/>
    <col min="12036" max="12036" width="6.140625" style="2" customWidth="1"/>
    <col min="12037" max="12037" width="33" style="2" customWidth="1"/>
    <col min="12038" max="12038" width="6.28515625" style="2" customWidth="1"/>
    <col min="12039" max="12039" width="6.7109375" style="2" customWidth="1"/>
    <col min="12040" max="12040" width="9.140625" style="2"/>
    <col min="12041" max="12041" width="14.5703125" style="2" customWidth="1"/>
    <col min="12042" max="12042" width="13.140625" style="2" customWidth="1"/>
    <col min="12043" max="12289" width="9.140625" style="2"/>
    <col min="12290" max="12290" width="1.42578125" style="2" customWidth="1"/>
    <col min="12291" max="12291" width="4.42578125" style="2" customWidth="1"/>
    <col min="12292" max="12292" width="6.140625" style="2" customWidth="1"/>
    <col min="12293" max="12293" width="33" style="2" customWidth="1"/>
    <col min="12294" max="12294" width="6.28515625" style="2" customWidth="1"/>
    <col min="12295" max="12295" width="6.7109375" style="2" customWidth="1"/>
    <col min="12296" max="12296" width="9.140625" style="2"/>
    <col min="12297" max="12297" width="14.5703125" style="2" customWidth="1"/>
    <col min="12298" max="12298" width="13.140625" style="2" customWidth="1"/>
    <col min="12299" max="12545" width="9.140625" style="2"/>
    <col min="12546" max="12546" width="1.42578125" style="2" customWidth="1"/>
    <col min="12547" max="12547" width="4.42578125" style="2" customWidth="1"/>
    <col min="12548" max="12548" width="6.140625" style="2" customWidth="1"/>
    <col min="12549" max="12549" width="33" style="2" customWidth="1"/>
    <col min="12550" max="12550" width="6.28515625" style="2" customWidth="1"/>
    <col min="12551" max="12551" width="6.7109375" style="2" customWidth="1"/>
    <col min="12552" max="12552" width="9.140625" style="2"/>
    <col min="12553" max="12553" width="14.5703125" style="2" customWidth="1"/>
    <col min="12554" max="12554" width="13.140625" style="2" customWidth="1"/>
    <col min="12555" max="12801" width="9.140625" style="2"/>
    <col min="12802" max="12802" width="1.42578125" style="2" customWidth="1"/>
    <col min="12803" max="12803" width="4.42578125" style="2" customWidth="1"/>
    <col min="12804" max="12804" width="6.140625" style="2" customWidth="1"/>
    <col min="12805" max="12805" width="33" style="2" customWidth="1"/>
    <col min="12806" max="12806" width="6.28515625" style="2" customWidth="1"/>
    <col min="12807" max="12807" width="6.7109375" style="2" customWidth="1"/>
    <col min="12808" max="12808" width="9.140625" style="2"/>
    <col min="12809" max="12809" width="14.5703125" style="2" customWidth="1"/>
    <col min="12810" max="12810" width="13.140625" style="2" customWidth="1"/>
    <col min="12811" max="13057" width="9.140625" style="2"/>
    <col min="13058" max="13058" width="1.42578125" style="2" customWidth="1"/>
    <col min="13059" max="13059" width="4.42578125" style="2" customWidth="1"/>
    <col min="13060" max="13060" width="6.140625" style="2" customWidth="1"/>
    <col min="13061" max="13061" width="33" style="2" customWidth="1"/>
    <col min="13062" max="13062" width="6.28515625" style="2" customWidth="1"/>
    <col min="13063" max="13063" width="6.7109375" style="2" customWidth="1"/>
    <col min="13064" max="13064" width="9.140625" style="2"/>
    <col min="13065" max="13065" width="14.5703125" style="2" customWidth="1"/>
    <col min="13066" max="13066" width="13.140625" style="2" customWidth="1"/>
    <col min="13067" max="13313" width="9.140625" style="2"/>
    <col min="13314" max="13314" width="1.42578125" style="2" customWidth="1"/>
    <col min="13315" max="13315" width="4.42578125" style="2" customWidth="1"/>
    <col min="13316" max="13316" width="6.140625" style="2" customWidth="1"/>
    <col min="13317" max="13317" width="33" style="2" customWidth="1"/>
    <col min="13318" max="13318" width="6.28515625" style="2" customWidth="1"/>
    <col min="13319" max="13319" width="6.7109375" style="2" customWidth="1"/>
    <col min="13320" max="13320" width="9.140625" style="2"/>
    <col min="13321" max="13321" width="14.5703125" style="2" customWidth="1"/>
    <col min="13322" max="13322" width="13.140625" style="2" customWidth="1"/>
    <col min="13323" max="13569" width="9.140625" style="2"/>
    <col min="13570" max="13570" width="1.42578125" style="2" customWidth="1"/>
    <col min="13571" max="13571" width="4.42578125" style="2" customWidth="1"/>
    <col min="13572" max="13572" width="6.140625" style="2" customWidth="1"/>
    <col min="13573" max="13573" width="33" style="2" customWidth="1"/>
    <col min="13574" max="13574" width="6.28515625" style="2" customWidth="1"/>
    <col min="13575" max="13575" width="6.7109375" style="2" customWidth="1"/>
    <col min="13576" max="13576" width="9.140625" style="2"/>
    <col min="13577" max="13577" width="14.5703125" style="2" customWidth="1"/>
    <col min="13578" max="13578" width="13.140625" style="2" customWidth="1"/>
    <col min="13579" max="13825" width="9.140625" style="2"/>
    <col min="13826" max="13826" width="1.42578125" style="2" customWidth="1"/>
    <col min="13827" max="13827" width="4.42578125" style="2" customWidth="1"/>
    <col min="13828" max="13828" width="6.140625" style="2" customWidth="1"/>
    <col min="13829" max="13829" width="33" style="2" customWidth="1"/>
    <col min="13830" max="13830" width="6.28515625" style="2" customWidth="1"/>
    <col min="13831" max="13831" width="6.7109375" style="2" customWidth="1"/>
    <col min="13832" max="13832" width="9.140625" style="2"/>
    <col min="13833" max="13833" width="14.5703125" style="2" customWidth="1"/>
    <col min="13834" max="13834" width="13.140625" style="2" customWidth="1"/>
    <col min="13835" max="14081" width="9.140625" style="2"/>
    <col min="14082" max="14082" width="1.42578125" style="2" customWidth="1"/>
    <col min="14083" max="14083" width="4.42578125" style="2" customWidth="1"/>
    <col min="14084" max="14084" width="6.140625" style="2" customWidth="1"/>
    <col min="14085" max="14085" width="33" style="2" customWidth="1"/>
    <col min="14086" max="14086" width="6.28515625" style="2" customWidth="1"/>
    <col min="14087" max="14087" width="6.7109375" style="2" customWidth="1"/>
    <col min="14088" max="14088" width="9.140625" style="2"/>
    <col min="14089" max="14089" width="14.5703125" style="2" customWidth="1"/>
    <col min="14090" max="14090" width="13.140625" style="2" customWidth="1"/>
    <col min="14091" max="14337" width="9.140625" style="2"/>
    <col min="14338" max="14338" width="1.42578125" style="2" customWidth="1"/>
    <col min="14339" max="14339" width="4.42578125" style="2" customWidth="1"/>
    <col min="14340" max="14340" width="6.140625" style="2" customWidth="1"/>
    <col min="14341" max="14341" width="33" style="2" customWidth="1"/>
    <col min="14342" max="14342" width="6.28515625" style="2" customWidth="1"/>
    <col min="14343" max="14343" width="6.7109375" style="2" customWidth="1"/>
    <col min="14344" max="14344" width="9.140625" style="2"/>
    <col min="14345" max="14345" width="14.5703125" style="2" customWidth="1"/>
    <col min="14346" max="14346" width="13.140625" style="2" customWidth="1"/>
    <col min="14347" max="14593" width="9.140625" style="2"/>
    <col min="14594" max="14594" width="1.42578125" style="2" customWidth="1"/>
    <col min="14595" max="14595" width="4.42578125" style="2" customWidth="1"/>
    <col min="14596" max="14596" width="6.140625" style="2" customWidth="1"/>
    <col min="14597" max="14597" width="33" style="2" customWidth="1"/>
    <col min="14598" max="14598" width="6.28515625" style="2" customWidth="1"/>
    <col min="14599" max="14599" width="6.7109375" style="2" customWidth="1"/>
    <col min="14600" max="14600" width="9.140625" style="2"/>
    <col min="14601" max="14601" width="14.5703125" style="2" customWidth="1"/>
    <col min="14602" max="14602" width="13.140625" style="2" customWidth="1"/>
    <col min="14603" max="14849" width="9.140625" style="2"/>
    <col min="14850" max="14850" width="1.42578125" style="2" customWidth="1"/>
    <col min="14851" max="14851" width="4.42578125" style="2" customWidth="1"/>
    <col min="14852" max="14852" width="6.140625" style="2" customWidth="1"/>
    <col min="14853" max="14853" width="33" style="2" customWidth="1"/>
    <col min="14854" max="14854" width="6.28515625" style="2" customWidth="1"/>
    <col min="14855" max="14855" width="6.7109375" style="2" customWidth="1"/>
    <col min="14856" max="14856" width="9.140625" style="2"/>
    <col min="14857" max="14857" width="14.5703125" style="2" customWidth="1"/>
    <col min="14858" max="14858" width="13.140625" style="2" customWidth="1"/>
    <col min="14859" max="15105" width="9.140625" style="2"/>
    <col min="15106" max="15106" width="1.42578125" style="2" customWidth="1"/>
    <col min="15107" max="15107" width="4.42578125" style="2" customWidth="1"/>
    <col min="15108" max="15108" width="6.140625" style="2" customWidth="1"/>
    <col min="15109" max="15109" width="33" style="2" customWidth="1"/>
    <col min="15110" max="15110" width="6.28515625" style="2" customWidth="1"/>
    <col min="15111" max="15111" width="6.7109375" style="2" customWidth="1"/>
    <col min="15112" max="15112" width="9.140625" style="2"/>
    <col min="15113" max="15113" width="14.5703125" style="2" customWidth="1"/>
    <col min="15114" max="15114" width="13.140625" style="2" customWidth="1"/>
    <col min="15115" max="15361" width="9.140625" style="2"/>
    <col min="15362" max="15362" width="1.42578125" style="2" customWidth="1"/>
    <col min="15363" max="15363" width="4.42578125" style="2" customWidth="1"/>
    <col min="15364" max="15364" width="6.140625" style="2" customWidth="1"/>
    <col min="15365" max="15365" width="33" style="2" customWidth="1"/>
    <col min="15366" max="15366" width="6.28515625" style="2" customWidth="1"/>
    <col min="15367" max="15367" width="6.7109375" style="2" customWidth="1"/>
    <col min="15368" max="15368" width="9.140625" style="2"/>
    <col min="15369" max="15369" width="14.5703125" style="2" customWidth="1"/>
    <col min="15370" max="15370" width="13.140625" style="2" customWidth="1"/>
    <col min="15371" max="15617" width="9.140625" style="2"/>
    <col min="15618" max="15618" width="1.42578125" style="2" customWidth="1"/>
    <col min="15619" max="15619" width="4.42578125" style="2" customWidth="1"/>
    <col min="15620" max="15620" width="6.140625" style="2" customWidth="1"/>
    <col min="15621" max="15621" width="33" style="2" customWidth="1"/>
    <col min="15622" max="15622" width="6.28515625" style="2" customWidth="1"/>
    <col min="15623" max="15623" width="6.7109375" style="2" customWidth="1"/>
    <col min="15624" max="15624" width="9.140625" style="2"/>
    <col min="15625" max="15625" width="14.5703125" style="2" customWidth="1"/>
    <col min="15626" max="15626" width="13.140625" style="2" customWidth="1"/>
    <col min="15627" max="15873" width="9.140625" style="2"/>
    <col min="15874" max="15874" width="1.42578125" style="2" customWidth="1"/>
    <col min="15875" max="15875" width="4.42578125" style="2" customWidth="1"/>
    <col min="15876" max="15876" width="6.140625" style="2" customWidth="1"/>
    <col min="15877" max="15877" width="33" style="2" customWidth="1"/>
    <col min="15878" max="15878" width="6.28515625" style="2" customWidth="1"/>
    <col min="15879" max="15879" width="6.7109375" style="2" customWidth="1"/>
    <col min="15880" max="15880" width="9.140625" style="2"/>
    <col min="15881" max="15881" width="14.5703125" style="2" customWidth="1"/>
    <col min="15882" max="15882" width="13.140625" style="2" customWidth="1"/>
    <col min="15883" max="16129" width="9.140625" style="2"/>
    <col min="16130" max="16130" width="1.42578125" style="2" customWidth="1"/>
    <col min="16131" max="16131" width="4.42578125" style="2" customWidth="1"/>
    <col min="16132" max="16132" width="6.140625" style="2" customWidth="1"/>
    <col min="16133" max="16133" width="33" style="2" customWidth="1"/>
    <col min="16134" max="16134" width="6.28515625" style="2" customWidth="1"/>
    <col min="16135" max="16135" width="6.7109375" style="2" customWidth="1"/>
    <col min="16136" max="16136" width="9.140625" style="2"/>
    <col min="16137" max="16137" width="14.5703125" style="2" customWidth="1"/>
    <col min="16138" max="16138" width="13.140625" style="2" customWidth="1"/>
    <col min="16139" max="16384" width="9.140625" style="2"/>
  </cols>
  <sheetData>
    <row r="1" spans="2:20" x14ac:dyDescent="0.25">
      <c r="F1" s="76"/>
      <c r="G1" s="76"/>
      <c r="H1" s="76"/>
      <c r="I1" s="76"/>
    </row>
    <row r="2" spans="2:20" x14ac:dyDescent="0.25">
      <c r="F2" s="74"/>
      <c r="G2" s="75"/>
      <c r="H2" s="75"/>
      <c r="I2" s="75"/>
    </row>
    <row r="3" spans="2:20" x14ac:dyDescent="0.25">
      <c r="F3" s="24"/>
      <c r="G3" s="74"/>
      <c r="H3" s="74"/>
      <c r="I3" s="25"/>
    </row>
    <row r="4" spans="2:20" x14ac:dyDescent="0.25">
      <c r="B4" s="77"/>
      <c r="C4" s="77"/>
      <c r="D4" s="77"/>
      <c r="E4" s="77"/>
      <c r="F4" s="77"/>
      <c r="G4" s="77"/>
      <c r="H4" s="77"/>
      <c r="I4" s="77"/>
    </row>
    <row r="5" spans="2:20" ht="30.75" customHeight="1" x14ac:dyDescent="0.25">
      <c r="B5" s="78"/>
      <c r="C5" s="79"/>
      <c r="D5" s="79"/>
      <c r="E5" s="79"/>
      <c r="F5" s="79"/>
      <c r="G5" s="79"/>
      <c r="H5" s="79"/>
      <c r="I5" s="79"/>
    </row>
    <row r="6" spans="2:20" s="17" customFormat="1" ht="48.6" customHeight="1" x14ac:dyDescent="0.25">
      <c r="B6" s="26" t="s">
        <v>0</v>
      </c>
      <c r="C6" s="26" t="s">
        <v>1</v>
      </c>
      <c r="D6" s="34" t="s">
        <v>2</v>
      </c>
      <c r="E6" s="26" t="s">
        <v>3</v>
      </c>
      <c r="F6" s="26" t="s">
        <v>4</v>
      </c>
      <c r="G6" s="26" t="s">
        <v>5</v>
      </c>
      <c r="H6" s="26" t="s">
        <v>6</v>
      </c>
      <c r="I6" s="26" t="s">
        <v>7</v>
      </c>
      <c r="J6" s="21"/>
      <c r="K6" s="26"/>
      <c r="T6" s="21"/>
    </row>
    <row r="7" spans="2:20" s="17" customFormat="1" x14ac:dyDescent="0.25">
      <c r="B7" s="8">
        <f>IF($C7&lt;&gt;"",ROW()-6,"")</f>
        <v>1</v>
      </c>
      <c r="C7" s="8">
        <v>1</v>
      </c>
      <c r="D7" s="35" t="str">
        <f>IF(C7&lt;&gt;"",INDEX('База данных - прейскурант'!C:C,MATCH($C7,'База данных - прейскурант'!$B:$B,0)),"")</f>
        <v>работа 1</v>
      </c>
      <c r="E7" s="8" t="str">
        <f>IF($K7&lt;&gt;"",K7,IF(D7&lt;&gt;"",INDEX('База данных - прейскурант'!D:D,MATCH($C7,'База данных - прейскурант'!$B:$B,0)),""))</f>
        <v>объект</v>
      </c>
      <c r="F7" s="8">
        <v>1E-3</v>
      </c>
      <c r="G7" s="36">
        <f>IF(F7&lt;&gt;"",INDEX('База данных - прейскурант'!F:F,MATCH($C7,'База данных - прейскурант'!B:B,0)),"")</f>
        <v>1</v>
      </c>
      <c r="H7" s="8">
        <f>'Приложение № 2 - график работ'!F9</f>
        <v>21</v>
      </c>
      <c r="I7" s="36">
        <f t="shared" ref="I7:I16" si="0">F7*G7*H7</f>
        <v>2.1000000000000001E-2</v>
      </c>
      <c r="J7" s="21"/>
      <c r="K7" s="8"/>
      <c r="S7" s="55"/>
      <c r="T7" s="55"/>
    </row>
    <row r="8" spans="2:20" s="17" customFormat="1" x14ac:dyDescent="0.25">
      <c r="B8" s="8">
        <f t="shared" ref="B8:B24" si="1">IF($C8&lt;&gt;"",ROW()-6,"")</f>
        <v>2</v>
      </c>
      <c r="C8" s="8">
        <v>2</v>
      </c>
      <c r="D8" s="35" t="str">
        <f>IF(C8&lt;&gt;"",INDEX('База данных - прейскурант'!C:C,MATCH($C8,'База данных - прейскурант'!$B:$B,0)),"")</f>
        <v>работа 2</v>
      </c>
      <c r="E8" s="8" t="str">
        <f>IF($K8&lt;&gt;"",K8,IF(D8&lt;&gt;"",INDEX('База данных - прейскурант'!D:D,MATCH($C8,'База данных - прейскурант'!$B:$B,0)),""))</f>
        <v>объект</v>
      </c>
      <c r="F8" s="8">
        <v>3.0000000000000001E-3</v>
      </c>
      <c r="G8" s="36">
        <f>IF(F8&lt;&gt;"",INDEX('База данных - прейскурант'!F:F,MATCH($C8,'База данных - прейскурант'!B:B,0)),"")</f>
        <v>2</v>
      </c>
      <c r="H8" s="8">
        <f>'Приложение № 2 - график работ'!F10</f>
        <v>23</v>
      </c>
      <c r="I8" s="36">
        <f t="shared" si="0"/>
        <v>0.13800000000000001</v>
      </c>
      <c r="J8" s="21"/>
      <c r="K8" s="8"/>
      <c r="S8" s="55"/>
      <c r="T8" s="55"/>
    </row>
    <row r="9" spans="2:20" s="17" customFormat="1" x14ac:dyDescent="0.25">
      <c r="B9" s="8">
        <f t="shared" si="1"/>
        <v>3</v>
      </c>
      <c r="C9" s="8">
        <v>3</v>
      </c>
      <c r="D9" s="35" t="str">
        <f>IF(C9&lt;&gt;"",INDEX('База данных - прейскурант'!C:C,MATCH($C9,'База данных - прейскурант'!$B:$B,0)),"")</f>
        <v>работа 3</v>
      </c>
      <c r="E9" s="8" t="str">
        <f>IF($K9&lt;&gt;"",K9,IF(D9&lt;&gt;"",INDEX('База данных - прейскурант'!D:D,MATCH($C9,'База данных - прейскурант'!$B:$B,0)),""))</f>
        <v>объект</v>
      </c>
      <c r="F9" s="8">
        <v>1</v>
      </c>
      <c r="G9" s="36">
        <f>IF(F9&lt;&gt;"",INDEX('База данных - прейскурант'!F:F,MATCH($C9,'База данных - прейскурант'!B:B,0)),"")</f>
        <v>3</v>
      </c>
      <c r="H9" s="8">
        <f>'Приложение № 2 - график работ'!F11</f>
        <v>25</v>
      </c>
      <c r="I9" s="36">
        <f t="shared" si="0"/>
        <v>75</v>
      </c>
      <c r="J9" s="21"/>
      <c r="K9" s="8"/>
      <c r="S9" s="55"/>
      <c r="T9" s="55"/>
    </row>
    <row r="10" spans="2:20" s="17" customFormat="1" x14ac:dyDescent="0.25">
      <c r="B10" s="8">
        <f t="shared" si="1"/>
        <v>4</v>
      </c>
      <c r="C10" s="8">
        <v>4</v>
      </c>
      <c r="D10" s="35" t="str">
        <f>IF(C10&lt;&gt;"",INDEX('База данных - прейскурант'!C:C,MATCH($C10,'База данных - прейскурант'!$B:$B,0)),"")</f>
        <v>работа 4</v>
      </c>
      <c r="E10" s="8" t="str">
        <f>IF($K10&lt;&gt;"",K10,IF(D10&lt;&gt;"",INDEX('База данных - прейскурант'!D:D,MATCH($C10,'База данных - прейскурант'!$B:$B,0)),""))</f>
        <v>объект</v>
      </c>
      <c r="F10" s="8">
        <v>2</v>
      </c>
      <c r="G10" s="36">
        <f>IF(F10&lt;&gt;"",INDEX('База данных - прейскурант'!F:F,MATCH($C10,'База данных - прейскурант'!B:B,0)),"")</f>
        <v>4</v>
      </c>
      <c r="H10" s="8">
        <f>'Приложение № 2 - график работ'!F12</f>
        <v>27</v>
      </c>
      <c r="I10" s="36">
        <f t="shared" si="0"/>
        <v>216</v>
      </c>
      <c r="J10" s="21"/>
      <c r="K10" s="8"/>
      <c r="S10" s="55"/>
      <c r="T10" s="55"/>
    </row>
    <row r="11" spans="2:20" s="17" customFormat="1" x14ac:dyDescent="0.25">
      <c r="B11" s="8">
        <f t="shared" si="1"/>
        <v>5</v>
      </c>
      <c r="C11" s="8">
        <v>5</v>
      </c>
      <c r="D11" s="35" t="str">
        <f>IF(C11&lt;&gt;"",INDEX('База данных - прейскурант'!C:C,MATCH($C11,'База данных - прейскурант'!$B:$B,0)),"")</f>
        <v>работа 5</v>
      </c>
      <c r="E11" s="8" t="str">
        <f>IF($K11&lt;&gt;"",K11,IF(D11&lt;&gt;"",INDEX('База данных - прейскурант'!D:D,MATCH($C11,'База данных - прейскурант'!$B:$B,0)),""))</f>
        <v>объект</v>
      </c>
      <c r="F11" s="8">
        <v>3</v>
      </c>
      <c r="G11" s="36">
        <f>IF(F11&lt;&gt;"",INDEX('База данных - прейскурант'!F:F,MATCH($C11,'База данных - прейскурант'!B:B,0)),"")</f>
        <v>5</v>
      </c>
      <c r="H11" s="8">
        <f>'Приложение № 2 - график работ'!F13</f>
        <v>29</v>
      </c>
      <c r="I11" s="36">
        <f t="shared" si="0"/>
        <v>435</v>
      </c>
      <c r="J11" s="21"/>
      <c r="K11" s="8"/>
      <c r="S11" s="55"/>
      <c r="T11" s="55"/>
    </row>
    <row r="12" spans="2:20" s="17" customFormat="1" x14ac:dyDescent="0.25">
      <c r="B12" s="8">
        <f t="shared" si="1"/>
        <v>6</v>
      </c>
      <c r="C12" s="8">
        <v>6</v>
      </c>
      <c r="D12" s="35" t="str">
        <f>IF(C12&lt;&gt;"",INDEX('База данных - прейскурант'!C:C,MATCH($C12,'База данных - прейскурант'!$B:$B,0)),"")</f>
        <v>работа 6</v>
      </c>
      <c r="E12" s="8" t="str">
        <f>IF($K12&lt;&gt;"",K12,IF(D12&lt;&gt;"",INDEX('База данных - прейскурант'!D:D,MATCH($C12,'База данных - прейскурант'!$B:$B,0)),""))</f>
        <v>объект</v>
      </c>
      <c r="F12" s="8">
        <v>4</v>
      </c>
      <c r="G12" s="36">
        <f>IF(F12&lt;&gt;"",INDEX('База данных - прейскурант'!F:F,MATCH($C12,'База данных - прейскурант'!B:B,0)),"")</f>
        <v>6</v>
      </c>
      <c r="H12" s="8">
        <f>'Приложение № 2 - график работ'!F14</f>
        <v>31</v>
      </c>
      <c r="I12" s="36">
        <f t="shared" si="0"/>
        <v>744</v>
      </c>
      <c r="J12" s="21"/>
      <c r="K12" s="8"/>
      <c r="S12" s="55"/>
      <c r="T12" s="55"/>
    </row>
    <row r="13" spans="2:20" s="17" customFormat="1" x14ac:dyDescent="0.25">
      <c r="B13" s="8">
        <f t="shared" si="1"/>
        <v>7</v>
      </c>
      <c r="C13" s="8">
        <v>7</v>
      </c>
      <c r="D13" s="35" t="str">
        <f>IF(C13&lt;&gt;"",INDEX('База данных - прейскурант'!C:C,MATCH($C13,'База данных - прейскурант'!$B:$B,0)),"")</f>
        <v>работа 7</v>
      </c>
      <c r="E13" s="8" t="str">
        <f>IF($K13&lt;&gt;"",K13,IF(D13&lt;&gt;"",INDEX('База данных - прейскурант'!D:D,MATCH($C13,'База данных - прейскурант'!$B:$B,0)),""))</f>
        <v>объект</v>
      </c>
      <c r="F13" s="8">
        <v>5</v>
      </c>
      <c r="G13" s="36">
        <f>IF(F13&lt;&gt;"",INDEX('База данных - прейскурант'!F:F,MATCH($C13,'База данных - прейскурант'!B:B,0)),"")</f>
        <v>7</v>
      </c>
      <c r="H13" s="8">
        <f>'Приложение № 2 - график работ'!F15</f>
        <v>33</v>
      </c>
      <c r="I13" s="36">
        <f t="shared" si="0"/>
        <v>1155</v>
      </c>
      <c r="J13" s="21"/>
      <c r="K13" s="8"/>
      <c r="S13" s="55"/>
      <c r="T13" s="55"/>
    </row>
    <row r="14" spans="2:20" s="17" customFormat="1" x14ac:dyDescent="0.25">
      <c r="B14" s="8">
        <f t="shared" si="1"/>
        <v>8</v>
      </c>
      <c r="C14" s="8">
        <v>8</v>
      </c>
      <c r="D14" s="35" t="str">
        <f>IF(C14&lt;&gt;"",INDEX('База данных - прейскурант'!C:C,MATCH($C14,'База данных - прейскурант'!$B:$B,0)),"")</f>
        <v>работа 8</v>
      </c>
      <c r="E14" s="8" t="str">
        <f>IF($K14&lt;&gt;"",K14,IF(D14&lt;&gt;"",INDEX('База данных - прейскурант'!D:D,MATCH($C14,'База данных - прейскурант'!$B:$B,0)),""))</f>
        <v>объект</v>
      </c>
      <c r="F14" s="8">
        <v>6</v>
      </c>
      <c r="G14" s="36">
        <f>IF(F14&lt;&gt;"",INDEX('База данных - прейскурант'!F:F,MATCH($C14,'База данных - прейскурант'!B:B,0)),"")</f>
        <v>8</v>
      </c>
      <c r="H14" s="8">
        <f>'Приложение № 2 - график работ'!F16</f>
        <v>35</v>
      </c>
      <c r="I14" s="36">
        <f t="shared" si="0"/>
        <v>1680</v>
      </c>
      <c r="J14" s="21"/>
      <c r="K14" s="8"/>
      <c r="S14" s="55"/>
      <c r="T14" s="55"/>
    </row>
    <row r="15" spans="2:20" s="17" customFormat="1" x14ac:dyDescent="0.25">
      <c r="B15" s="8">
        <f t="shared" si="1"/>
        <v>9</v>
      </c>
      <c r="C15" s="8">
        <v>9</v>
      </c>
      <c r="D15" s="35" t="str">
        <f>IF(C15&lt;&gt;"",INDEX('База данных - прейскурант'!C:C,MATCH($C15,'База данных - прейскурант'!$B:$B,0)),"")</f>
        <v>работа 9</v>
      </c>
      <c r="E15" s="8" t="str">
        <f>IF($K15&lt;&gt;"",K15,IF(D15&lt;&gt;"",INDEX('База данных - прейскурант'!D:D,MATCH($C15,'База данных - прейскурант'!$B:$B,0)),""))</f>
        <v>объект</v>
      </c>
      <c r="F15" s="8">
        <v>7</v>
      </c>
      <c r="G15" s="36">
        <f>IF(F15&lt;&gt;"",INDEX('База данных - прейскурант'!F:F,MATCH($C15,'База данных - прейскурант'!B:B,0)),"")</f>
        <v>9</v>
      </c>
      <c r="H15" s="8">
        <f>'Приложение № 2 - график работ'!F17</f>
        <v>37</v>
      </c>
      <c r="I15" s="36">
        <f t="shared" si="0"/>
        <v>2331</v>
      </c>
      <c r="J15" s="21"/>
      <c r="K15" s="8"/>
      <c r="S15" s="55"/>
      <c r="T15" s="55"/>
    </row>
    <row r="16" spans="2:20" s="99" customFormat="1" x14ac:dyDescent="0.25">
      <c r="B16" s="72">
        <f t="shared" si="1"/>
        <v>10</v>
      </c>
      <c r="C16" s="72">
        <v>10</v>
      </c>
      <c r="D16" s="96" t="str">
        <f>IF(C16&lt;&gt;"",INDEX('База данных - прейскурант'!C:C,MATCH($C16,'База данных - прейскурант'!$B:$B,0)),"")</f>
        <v>работа 10</v>
      </c>
      <c r="E16" s="72" t="str">
        <f>IF($K16&lt;&gt;"",K16,IF(D16&lt;&gt;"",INDEX('База данных - прейскурант'!D:D,MATCH($C16,'База данных - прейскурант'!$B:$B,0)),""))</f>
        <v>объект</v>
      </c>
      <c r="F16" s="72">
        <v>8</v>
      </c>
      <c r="G16" s="97">
        <f>IF(F16&lt;&gt;"",INDEX('База данных - прейскурант'!F:F,MATCH($C16,'База данных - прейскурант'!B:B,0)),"")</f>
        <v>10</v>
      </c>
      <c r="H16" s="72">
        <f>'Приложение № 2 - график работ'!F18</f>
        <v>39</v>
      </c>
      <c r="I16" s="97">
        <f t="shared" si="0"/>
        <v>3120</v>
      </c>
      <c r="J16" s="98"/>
      <c r="K16" s="72"/>
      <c r="S16" s="100"/>
      <c r="T16" s="100"/>
    </row>
    <row r="17" spans="2:20" s="99" customFormat="1" x14ac:dyDescent="0.25">
      <c r="B17" s="72">
        <f t="shared" si="1"/>
        <v>11</v>
      </c>
      <c r="C17" s="72">
        <v>11</v>
      </c>
      <c r="D17" s="96" t="str">
        <f>IF(C17&lt;&gt;"",INDEX('База данных - прейскурант'!C:C,MATCH($C17,'База данных - прейскурант'!$B:$B,0)),"")</f>
        <v>работа 11</v>
      </c>
      <c r="E17" s="72" t="str">
        <f>IF($K17&lt;&gt;"",K17,IF(D17&lt;&gt;"",INDEX('База данных - прейскурант'!D:D,MATCH($C17,'База данных - прейскурант'!$B:$B,0)),""))</f>
        <v>объект</v>
      </c>
      <c r="F17" s="72">
        <v>9</v>
      </c>
      <c r="G17" s="97">
        <f>IF(F17&lt;&gt;"",INDEX('База данных - прейскурант'!F:F,MATCH($C17,'База данных - прейскурант'!B:B,0)),"")</f>
        <v>11</v>
      </c>
      <c r="H17" s="72">
        <f>'Приложение № 2 - график работ'!F19</f>
        <v>41</v>
      </c>
      <c r="I17" s="97">
        <f t="shared" ref="I17:I24" si="2">F17*G17*H17</f>
        <v>4059</v>
      </c>
      <c r="J17" s="98"/>
      <c r="K17" s="72"/>
      <c r="S17" s="100"/>
      <c r="T17" s="100"/>
    </row>
    <row r="18" spans="2:20" s="99" customFormat="1" x14ac:dyDescent="0.25">
      <c r="B18" s="72">
        <f t="shared" si="1"/>
        <v>12</v>
      </c>
      <c r="C18" s="72">
        <v>12</v>
      </c>
      <c r="D18" s="96" t="str">
        <f>IF(C18&lt;&gt;"",INDEX('База данных - прейскурант'!C:C,MATCH($C18,'База данных - прейскурант'!$B:$B,0)),"")</f>
        <v>работа 12</v>
      </c>
      <c r="E18" s="72" t="str">
        <f>IF($K18&lt;&gt;"",K18,IF(D18&lt;&gt;"",INDEX('База данных - прейскурант'!D:D,MATCH($C18,'База данных - прейскурант'!$B:$B,0)),""))</f>
        <v>объект</v>
      </c>
      <c r="F18" s="72">
        <v>10</v>
      </c>
      <c r="G18" s="97">
        <f>IF(F18&lt;&gt;"",INDEX('База данных - прейскурант'!F:F,MATCH($C18,'База данных - прейскурант'!B:B,0)),"")</f>
        <v>12</v>
      </c>
      <c r="H18" s="72">
        <f>'Приложение № 2 - график работ'!F20</f>
        <v>43</v>
      </c>
      <c r="I18" s="97">
        <f t="shared" si="2"/>
        <v>5160</v>
      </c>
      <c r="J18" s="98"/>
      <c r="K18" s="72"/>
      <c r="S18" s="100"/>
      <c r="T18" s="100"/>
    </row>
    <row r="19" spans="2:20" s="99" customFormat="1" x14ac:dyDescent="0.25">
      <c r="B19" s="72">
        <f t="shared" si="1"/>
        <v>13</v>
      </c>
      <c r="C19" s="72">
        <v>13</v>
      </c>
      <c r="D19" s="96" t="str">
        <f>IF(C19&lt;&gt;"",INDEX('База данных - прейскурант'!C:C,MATCH($C19,'База данных - прейскурант'!$B:$B,0)),"")</f>
        <v>работа 13</v>
      </c>
      <c r="E19" s="72" t="str">
        <f>IF($K19&lt;&gt;"",K19,IF(D19&lt;&gt;"",INDEX('База данных - прейскурант'!D:D,MATCH($C19,'База данных - прейскурант'!$B:$B,0)),""))</f>
        <v>объект</v>
      </c>
      <c r="F19" s="72">
        <v>11</v>
      </c>
      <c r="G19" s="97">
        <f>IF(F19&lt;&gt;"",INDEX('База данных - прейскурант'!F:F,MATCH($C19,'База данных - прейскурант'!B:B,0)),"")</f>
        <v>13</v>
      </c>
      <c r="H19" s="72">
        <f>'Приложение № 2 - график работ'!F21</f>
        <v>45</v>
      </c>
      <c r="I19" s="97">
        <f t="shared" si="2"/>
        <v>6435</v>
      </c>
      <c r="J19" s="98"/>
      <c r="K19" s="72"/>
      <c r="S19" s="100"/>
      <c r="T19" s="100"/>
    </row>
    <row r="20" spans="2:20" s="99" customFormat="1" x14ac:dyDescent="0.25">
      <c r="B20" s="72">
        <f t="shared" si="1"/>
        <v>14</v>
      </c>
      <c r="C20" s="72">
        <v>14</v>
      </c>
      <c r="D20" s="96" t="str">
        <f>IF(C20&lt;&gt;"",INDEX('База данных - прейскурант'!C:C,MATCH($C20,'База данных - прейскурант'!$B:$B,0)),"")</f>
        <v>работа 14</v>
      </c>
      <c r="E20" s="72" t="str">
        <f>IF($K20&lt;&gt;"",K20,IF(D20&lt;&gt;"",INDEX('База данных - прейскурант'!D:D,MATCH($C20,'База данных - прейскурант'!$B:$B,0)),""))</f>
        <v>объект</v>
      </c>
      <c r="F20" s="72">
        <v>12</v>
      </c>
      <c r="G20" s="97">
        <f>IF(F20&lt;&gt;"",INDEX('База данных - прейскурант'!F:F,MATCH($C20,'База данных - прейскурант'!B:B,0)),"")</f>
        <v>14</v>
      </c>
      <c r="H20" s="72">
        <f>'Приложение № 2 - график работ'!F22</f>
        <v>47</v>
      </c>
      <c r="I20" s="97">
        <f t="shared" si="2"/>
        <v>7896</v>
      </c>
      <c r="J20" s="98"/>
      <c r="K20" s="72"/>
      <c r="S20" s="100"/>
      <c r="T20" s="100"/>
    </row>
    <row r="21" spans="2:20" s="64" customFormat="1" x14ac:dyDescent="0.25">
      <c r="B21" s="62">
        <f t="shared" si="1"/>
        <v>15</v>
      </c>
      <c r="C21" s="62">
        <v>15</v>
      </c>
      <c r="D21" s="65" t="str">
        <f>IF(C21&lt;&gt;"",INDEX('База данных - прейскурант'!C:C,MATCH($C21,'База данных - прейскурант'!$B:$B,0)),"")</f>
        <v>работа 15</v>
      </c>
      <c r="E21" s="62" t="str">
        <f>IF($K21&lt;&gt;"",K21,IF(D21&lt;&gt;"",INDEX('База данных - прейскурант'!D:D,MATCH($C21,'База данных - прейскурант'!$B:$B,0)),""))</f>
        <v>объект</v>
      </c>
      <c r="F21" s="62">
        <v>13</v>
      </c>
      <c r="G21" s="66">
        <f>IF(F21&lt;&gt;"",INDEX('База данных - прейскурант'!F:F,MATCH($C21,'База данных - прейскурант'!B:B,0)),"")</f>
        <v>15</v>
      </c>
      <c r="H21" s="8">
        <f>'Приложение № 2 - график работ'!F23</f>
        <v>49</v>
      </c>
      <c r="I21" s="66">
        <f t="shared" si="2"/>
        <v>9555</v>
      </c>
      <c r="J21" s="67"/>
      <c r="K21" s="62"/>
      <c r="S21" s="68"/>
      <c r="T21" s="68"/>
    </row>
    <row r="22" spans="2:20" s="64" customFormat="1" x14ac:dyDescent="0.25">
      <c r="B22" s="62">
        <f t="shared" si="1"/>
        <v>16</v>
      </c>
      <c r="C22" s="62">
        <v>16</v>
      </c>
      <c r="D22" s="65" t="str">
        <f>IF(C22&lt;&gt;"",INDEX('База данных - прейскурант'!C:C,MATCH($C22,'База данных - прейскурант'!$B:$B,0)),"")</f>
        <v>работа 16</v>
      </c>
      <c r="E22" s="62" t="str">
        <f>IF($K22&lt;&gt;"",K22,IF(D22&lt;&gt;"",INDEX('База данных - прейскурант'!D:D,MATCH($C22,'База данных - прейскурант'!$B:$B,0)),""))</f>
        <v>объект</v>
      </c>
      <c r="F22" s="62">
        <v>14</v>
      </c>
      <c r="G22" s="66">
        <f>IF(F22&lt;&gt;"",INDEX('База данных - прейскурант'!F:F,MATCH($C22,'База данных - прейскурант'!B:B,0)),"")</f>
        <v>16</v>
      </c>
      <c r="H22" s="8">
        <f>'Приложение № 2 - график работ'!F24</f>
        <v>51</v>
      </c>
      <c r="I22" s="66">
        <f t="shared" si="2"/>
        <v>11424</v>
      </c>
      <c r="J22" s="67"/>
      <c r="K22" s="62"/>
      <c r="S22" s="68"/>
      <c r="T22" s="68"/>
    </row>
    <row r="23" spans="2:20" s="64" customFormat="1" x14ac:dyDescent="0.25">
      <c r="B23" s="62">
        <f t="shared" si="1"/>
        <v>17</v>
      </c>
      <c r="C23" s="62">
        <v>17</v>
      </c>
      <c r="D23" s="65" t="str">
        <f>IF(C23&lt;&gt;"",INDEX('База данных - прейскурант'!C:C,MATCH($C23,'База данных - прейскурант'!$B:$B,0)),"")</f>
        <v>работа 17</v>
      </c>
      <c r="E23" s="62" t="str">
        <f>IF($K23&lt;&gt;"",K23,IF(D23&lt;&gt;"",INDEX('База данных - прейскурант'!D:D,MATCH($C23,'База данных - прейскурант'!$B:$B,0)),""))</f>
        <v>объект</v>
      </c>
      <c r="F23" s="62">
        <v>15</v>
      </c>
      <c r="G23" s="66">
        <f>IF(F23&lt;&gt;"",INDEX('База данных - прейскурант'!F:F,MATCH($C23,'База данных - прейскурант'!B:B,0)),"")</f>
        <v>17</v>
      </c>
      <c r="H23" s="8">
        <f>'Приложение № 2 - график работ'!F25</f>
        <v>53</v>
      </c>
      <c r="I23" s="66">
        <f t="shared" si="2"/>
        <v>13515</v>
      </c>
      <c r="J23" s="67"/>
      <c r="K23" s="62"/>
      <c r="S23" s="68"/>
      <c r="T23" s="68"/>
    </row>
    <row r="24" spans="2:20" s="64" customFormat="1" x14ac:dyDescent="0.25">
      <c r="B24" s="62">
        <f t="shared" si="1"/>
        <v>18</v>
      </c>
      <c r="C24" s="62">
        <v>18</v>
      </c>
      <c r="D24" s="65" t="str">
        <f>IF(C24&lt;&gt;"",INDEX('База данных - прейскурант'!C:C,MATCH($C24,'База данных - прейскурант'!$B:$B,0)),"")</f>
        <v>работа 18</v>
      </c>
      <c r="E24" s="62" t="str">
        <f>IF($K24&lt;&gt;"",K24,IF(D24&lt;&gt;"",INDEX('База данных - прейскурант'!D:D,MATCH($C24,'База данных - прейскурант'!$B:$B,0)),""))</f>
        <v>объект</v>
      </c>
      <c r="F24" s="62">
        <v>16</v>
      </c>
      <c r="G24" s="66">
        <f>IF(F24&lt;&gt;"",INDEX('База данных - прейскурант'!F:F,MATCH($C24,'База данных - прейскурант'!B:B,0)),"")</f>
        <v>18</v>
      </c>
      <c r="H24" s="8">
        <f>'Приложение № 2 - график работ'!F26</f>
        <v>55</v>
      </c>
      <c r="I24" s="66">
        <f t="shared" si="2"/>
        <v>15840</v>
      </c>
      <c r="J24" s="67"/>
      <c r="K24" s="62"/>
      <c r="S24" s="68"/>
      <c r="T24" s="68"/>
    </row>
    <row r="25" spans="2:20" s="17" customFormat="1" x14ac:dyDescent="0.25">
      <c r="B25" s="8"/>
      <c r="C25" s="8"/>
      <c r="D25" s="35"/>
      <c r="E25" s="8"/>
      <c r="F25" s="8"/>
      <c r="G25" s="36"/>
      <c r="H25" s="8"/>
      <c r="I25" s="36"/>
      <c r="J25" s="21"/>
      <c r="K25" s="8"/>
      <c r="S25" s="55"/>
      <c r="T25" s="55"/>
    </row>
    <row r="26" spans="2:20" x14ac:dyDescent="0.25">
      <c r="B26" s="28"/>
      <c r="C26" s="28"/>
      <c r="D26" s="29" t="s">
        <v>8</v>
      </c>
      <c r="E26" s="28"/>
      <c r="F26" s="28"/>
      <c r="G26" s="28"/>
      <c r="H26" s="28"/>
      <c r="I26" s="30">
        <f>SUM(I7:I25)</f>
        <v>83640.159</v>
      </c>
      <c r="J26" s="27"/>
      <c r="K26" s="56"/>
      <c r="S26" s="55"/>
      <c r="T26" s="55"/>
    </row>
    <row r="27" spans="2:20" ht="18" customHeight="1" x14ac:dyDescent="0.25">
      <c r="B27" s="27"/>
      <c r="C27" s="27"/>
      <c r="D27" s="31"/>
      <c r="E27" s="31"/>
      <c r="F27" s="31"/>
      <c r="G27" s="31"/>
      <c r="H27" s="31"/>
      <c r="I27" s="27"/>
      <c r="J27" s="27"/>
      <c r="K27" s="31"/>
    </row>
    <row r="28" spans="2:20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2:20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2:20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2:20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2:20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2:1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2:11" x14ac:dyDescent="0.25">
      <c r="B34" s="27"/>
      <c r="C34" s="27"/>
      <c r="D34" s="27"/>
      <c r="E34" s="27"/>
      <c r="F34" s="27"/>
      <c r="G34" s="27"/>
      <c r="H34" s="32"/>
      <c r="I34" s="27"/>
      <c r="J34" s="27"/>
      <c r="K34" s="27"/>
    </row>
    <row r="35" spans="2:11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2:11" x14ac:dyDescent="0.25"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2:11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2:11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</row>
  </sheetData>
  <mergeCells count="5">
    <mergeCell ref="F2:I2"/>
    <mergeCell ref="F1:I1"/>
    <mergeCell ref="B4:I4"/>
    <mergeCell ref="B5:I5"/>
    <mergeCell ref="G3:H3"/>
  </mergeCells>
  <pageMargins left="0.25" right="0.25" top="0.75" bottom="0.75" header="0.3" footer="0.3"/>
  <pageSetup paperSize="9" scale="84" fitToHeight="0" orientation="portrait" horizontalDpi="180" verticalDpi="180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www">
                <anchor moveWithCells="1" sizeWithCells="1">
                  <from>
                    <xdr:col>1</xdr:col>
                    <xdr:colOff>247650</xdr:colOff>
                    <xdr:row>0</xdr:row>
                    <xdr:rowOff>0</xdr:rowOff>
                  </from>
                  <to>
                    <xdr:col>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www">
                <anchor moveWithCells="1" sizeWithCells="1">
                  <from>
                    <xdr:col>257</xdr:col>
                    <xdr:colOff>247650</xdr:colOff>
                    <xdr:row>0</xdr:row>
                    <xdr:rowOff>0</xdr:rowOff>
                  </from>
                  <to>
                    <xdr:col>258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www">
                <anchor moveWithCells="1" sizeWithCells="1">
                  <from>
                    <xdr:col>513</xdr:col>
                    <xdr:colOff>247650</xdr:colOff>
                    <xdr:row>0</xdr:row>
                    <xdr:rowOff>0</xdr:rowOff>
                  </from>
                  <to>
                    <xdr:col>514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www">
                <anchor moveWithCells="1" sizeWithCells="1">
                  <from>
                    <xdr:col>769</xdr:col>
                    <xdr:colOff>247650</xdr:colOff>
                    <xdr:row>0</xdr:row>
                    <xdr:rowOff>0</xdr:rowOff>
                  </from>
                  <to>
                    <xdr:col>770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www">
                <anchor moveWithCells="1" sizeWithCells="1">
                  <from>
                    <xdr:col>1025</xdr:col>
                    <xdr:colOff>247650</xdr:colOff>
                    <xdr:row>0</xdr:row>
                    <xdr:rowOff>0</xdr:rowOff>
                  </from>
                  <to>
                    <xdr:col>1026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1]!www">
                <anchor moveWithCells="1" sizeWithCells="1">
                  <from>
                    <xdr:col>1281</xdr:col>
                    <xdr:colOff>247650</xdr:colOff>
                    <xdr:row>0</xdr:row>
                    <xdr:rowOff>0</xdr:rowOff>
                  </from>
                  <to>
                    <xdr:col>1282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1]!www">
                <anchor moveWithCells="1" sizeWithCells="1">
                  <from>
                    <xdr:col>1537</xdr:col>
                    <xdr:colOff>247650</xdr:colOff>
                    <xdr:row>0</xdr:row>
                    <xdr:rowOff>0</xdr:rowOff>
                  </from>
                  <to>
                    <xdr:col>1538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1]!www">
                <anchor moveWithCells="1" sizeWithCells="1">
                  <from>
                    <xdr:col>1793</xdr:col>
                    <xdr:colOff>247650</xdr:colOff>
                    <xdr:row>0</xdr:row>
                    <xdr:rowOff>0</xdr:rowOff>
                  </from>
                  <to>
                    <xdr:col>1794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1]!www">
                <anchor moveWithCells="1" sizeWithCells="1">
                  <from>
                    <xdr:col>2049</xdr:col>
                    <xdr:colOff>247650</xdr:colOff>
                    <xdr:row>0</xdr:row>
                    <xdr:rowOff>0</xdr:rowOff>
                  </from>
                  <to>
                    <xdr:col>2050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1]!www">
                <anchor moveWithCells="1" sizeWithCells="1">
                  <from>
                    <xdr:col>2305</xdr:col>
                    <xdr:colOff>247650</xdr:colOff>
                    <xdr:row>0</xdr:row>
                    <xdr:rowOff>0</xdr:rowOff>
                  </from>
                  <to>
                    <xdr:col>2306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1]!www">
                <anchor moveWithCells="1" sizeWithCells="1">
                  <from>
                    <xdr:col>2561</xdr:col>
                    <xdr:colOff>247650</xdr:colOff>
                    <xdr:row>0</xdr:row>
                    <xdr:rowOff>0</xdr:rowOff>
                  </from>
                  <to>
                    <xdr:col>2562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1]!www">
                <anchor moveWithCells="1" sizeWithCells="1">
                  <from>
                    <xdr:col>2817</xdr:col>
                    <xdr:colOff>247650</xdr:colOff>
                    <xdr:row>0</xdr:row>
                    <xdr:rowOff>0</xdr:rowOff>
                  </from>
                  <to>
                    <xdr:col>2818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Pict="0" macro="[1]!www">
                <anchor moveWithCells="1" sizeWithCells="1">
                  <from>
                    <xdr:col>3073</xdr:col>
                    <xdr:colOff>247650</xdr:colOff>
                    <xdr:row>0</xdr:row>
                    <xdr:rowOff>0</xdr:rowOff>
                  </from>
                  <to>
                    <xdr:col>3074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Pict="0" macro="[1]!www">
                <anchor moveWithCells="1" sizeWithCells="1">
                  <from>
                    <xdr:col>3329</xdr:col>
                    <xdr:colOff>247650</xdr:colOff>
                    <xdr:row>0</xdr:row>
                    <xdr:rowOff>0</xdr:rowOff>
                  </from>
                  <to>
                    <xdr:col>3330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Pict="0" macro="[1]!www">
                <anchor moveWithCells="1" sizeWithCells="1">
                  <from>
                    <xdr:col>3585</xdr:col>
                    <xdr:colOff>247650</xdr:colOff>
                    <xdr:row>0</xdr:row>
                    <xdr:rowOff>0</xdr:rowOff>
                  </from>
                  <to>
                    <xdr:col>3586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Pict="0" macro="[1]!www">
                <anchor moveWithCells="1" sizeWithCells="1">
                  <from>
                    <xdr:col>3841</xdr:col>
                    <xdr:colOff>247650</xdr:colOff>
                    <xdr:row>0</xdr:row>
                    <xdr:rowOff>0</xdr:rowOff>
                  </from>
                  <to>
                    <xdr:col>3842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Pict="0" macro="[1]!www">
                <anchor moveWithCells="1" sizeWithCells="1">
                  <from>
                    <xdr:col>4097</xdr:col>
                    <xdr:colOff>247650</xdr:colOff>
                    <xdr:row>0</xdr:row>
                    <xdr:rowOff>0</xdr:rowOff>
                  </from>
                  <to>
                    <xdr:col>4098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Pict="0" macro="[1]!www">
                <anchor moveWithCells="1" sizeWithCells="1">
                  <from>
                    <xdr:col>4353</xdr:col>
                    <xdr:colOff>247650</xdr:colOff>
                    <xdr:row>0</xdr:row>
                    <xdr:rowOff>0</xdr:rowOff>
                  </from>
                  <to>
                    <xdr:col>4354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print="0" autoFill="0" autoPict="0" macro="[1]!www">
                <anchor moveWithCells="1" sizeWithCells="1">
                  <from>
                    <xdr:col>4609</xdr:col>
                    <xdr:colOff>247650</xdr:colOff>
                    <xdr:row>0</xdr:row>
                    <xdr:rowOff>0</xdr:rowOff>
                  </from>
                  <to>
                    <xdr:col>4610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print="0" autoFill="0" autoPict="0" macro="[1]!www">
                <anchor moveWithCells="1" sizeWithCells="1">
                  <from>
                    <xdr:col>4865</xdr:col>
                    <xdr:colOff>247650</xdr:colOff>
                    <xdr:row>0</xdr:row>
                    <xdr:rowOff>0</xdr:rowOff>
                  </from>
                  <to>
                    <xdr:col>4866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Button 21">
              <controlPr defaultSize="0" print="0" autoFill="0" autoPict="0" macro="[1]!www">
                <anchor moveWithCells="1" sizeWithCells="1">
                  <from>
                    <xdr:col>5121</xdr:col>
                    <xdr:colOff>247650</xdr:colOff>
                    <xdr:row>0</xdr:row>
                    <xdr:rowOff>0</xdr:rowOff>
                  </from>
                  <to>
                    <xdr:col>5122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Button 22">
              <controlPr defaultSize="0" print="0" autoFill="0" autoPict="0" macro="[1]!www">
                <anchor moveWithCells="1" sizeWithCells="1">
                  <from>
                    <xdr:col>5377</xdr:col>
                    <xdr:colOff>247650</xdr:colOff>
                    <xdr:row>0</xdr:row>
                    <xdr:rowOff>0</xdr:rowOff>
                  </from>
                  <to>
                    <xdr:col>5378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Button 23">
              <controlPr defaultSize="0" print="0" autoFill="0" autoPict="0" macro="[1]!www">
                <anchor moveWithCells="1" sizeWithCells="1">
                  <from>
                    <xdr:col>5633</xdr:col>
                    <xdr:colOff>247650</xdr:colOff>
                    <xdr:row>0</xdr:row>
                    <xdr:rowOff>0</xdr:rowOff>
                  </from>
                  <to>
                    <xdr:col>5634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Button 24">
              <controlPr defaultSize="0" print="0" autoFill="0" autoPict="0" macro="[1]!www">
                <anchor moveWithCells="1" sizeWithCells="1">
                  <from>
                    <xdr:col>5889</xdr:col>
                    <xdr:colOff>247650</xdr:colOff>
                    <xdr:row>0</xdr:row>
                    <xdr:rowOff>0</xdr:rowOff>
                  </from>
                  <to>
                    <xdr:col>5890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Button 25">
              <controlPr defaultSize="0" print="0" autoFill="0" autoPict="0" macro="[1]!www">
                <anchor moveWithCells="1" sizeWithCells="1">
                  <from>
                    <xdr:col>6145</xdr:col>
                    <xdr:colOff>247650</xdr:colOff>
                    <xdr:row>0</xdr:row>
                    <xdr:rowOff>0</xdr:rowOff>
                  </from>
                  <to>
                    <xdr:col>6146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Button 26">
              <controlPr defaultSize="0" print="0" autoFill="0" autoPict="0" macro="[1]!www">
                <anchor moveWithCells="1" sizeWithCells="1">
                  <from>
                    <xdr:col>6401</xdr:col>
                    <xdr:colOff>247650</xdr:colOff>
                    <xdr:row>0</xdr:row>
                    <xdr:rowOff>0</xdr:rowOff>
                  </from>
                  <to>
                    <xdr:col>6402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print="0" autoFill="0" autoPict="0" macro="[1]!www">
                <anchor moveWithCells="1" sizeWithCells="1">
                  <from>
                    <xdr:col>6657</xdr:col>
                    <xdr:colOff>247650</xdr:colOff>
                    <xdr:row>0</xdr:row>
                    <xdr:rowOff>0</xdr:rowOff>
                  </from>
                  <to>
                    <xdr:col>6658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Button 28">
              <controlPr defaultSize="0" print="0" autoFill="0" autoPict="0" macro="[1]!www">
                <anchor moveWithCells="1" sizeWithCells="1">
                  <from>
                    <xdr:col>6913</xdr:col>
                    <xdr:colOff>247650</xdr:colOff>
                    <xdr:row>0</xdr:row>
                    <xdr:rowOff>0</xdr:rowOff>
                  </from>
                  <to>
                    <xdr:col>6914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Button 29">
              <controlPr defaultSize="0" print="0" autoFill="0" autoPict="0" macro="[1]!www">
                <anchor moveWithCells="1" sizeWithCells="1">
                  <from>
                    <xdr:col>7169</xdr:col>
                    <xdr:colOff>247650</xdr:colOff>
                    <xdr:row>0</xdr:row>
                    <xdr:rowOff>0</xdr:rowOff>
                  </from>
                  <to>
                    <xdr:col>7170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Button 30">
              <controlPr defaultSize="0" print="0" autoFill="0" autoPict="0" macro="[1]!www">
                <anchor moveWithCells="1" sizeWithCells="1">
                  <from>
                    <xdr:col>7425</xdr:col>
                    <xdr:colOff>247650</xdr:colOff>
                    <xdr:row>0</xdr:row>
                    <xdr:rowOff>0</xdr:rowOff>
                  </from>
                  <to>
                    <xdr:col>7426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Button 31">
              <controlPr defaultSize="0" print="0" autoFill="0" autoPict="0" macro="[1]!www">
                <anchor moveWithCells="1" sizeWithCells="1">
                  <from>
                    <xdr:col>7681</xdr:col>
                    <xdr:colOff>247650</xdr:colOff>
                    <xdr:row>0</xdr:row>
                    <xdr:rowOff>0</xdr:rowOff>
                  </from>
                  <to>
                    <xdr:col>7682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Button 32">
              <controlPr defaultSize="0" print="0" autoFill="0" autoPict="0" macro="[1]!www">
                <anchor moveWithCells="1" sizeWithCells="1">
                  <from>
                    <xdr:col>7937</xdr:col>
                    <xdr:colOff>247650</xdr:colOff>
                    <xdr:row>0</xdr:row>
                    <xdr:rowOff>0</xdr:rowOff>
                  </from>
                  <to>
                    <xdr:col>7938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Button 33">
              <controlPr defaultSize="0" print="0" autoFill="0" autoPict="0" macro="[1]!www">
                <anchor moveWithCells="1" sizeWithCells="1">
                  <from>
                    <xdr:col>8193</xdr:col>
                    <xdr:colOff>247650</xdr:colOff>
                    <xdr:row>0</xdr:row>
                    <xdr:rowOff>0</xdr:rowOff>
                  </from>
                  <to>
                    <xdr:col>8194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Button 34">
              <controlPr defaultSize="0" print="0" autoFill="0" autoPict="0" macro="[1]!www">
                <anchor moveWithCells="1" sizeWithCells="1">
                  <from>
                    <xdr:col>8449</xdr:col>
                    <xdr:colOff>247650</xdr:colOff>
                    <xdr:row>0</xdr:row>
                    <xdr:rowOff>0</xdr:rowOff>
                  </from>
                  <to>
                    <xdr:col>8450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Button 35">
              <controlPr defaultSize="0" print="0" autoFill="0" autoPict="0" macro="[1]!www">
                <anchor moveWithCells="1" sizeWithCells="1">
                  <from>
                    <xdr:col>8705</xdr:col>
                    <xdr:colOff>247650</xdr:colOff>
                    <xdr:row>0</xdr:row>
                    <xdr:rowOff>0</xdr:rowOff>
                  </from>
                  <to>
                    <xdr:col>8706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Button 36">
              <controlPr defaultSize="0" print="0" autoFill="0" autoPict="0" macro="[1]!www">
                <anchor moveWithCells="1" sizeWithCells="1">
                  <from>
                    <xdr:col>8961</xdr:col>
                    <xdr:colOff>247650</xdr:colOff>
                    <xdr:row>0</xdr:row>
                    <xdr:rowOff>0</xdr:rowOff>
                  </from>
                  <to>
                    <xdr:col>8962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Button 37">
              <controlPr defaultSize="0" print="0" autoFill="0" autoPict="0" macro="[1]!www">
                <anchor moveWithCells="1" sizeWithCells="1">
                  <from>
                    <xdr:col>9217</xdr:col>
                    <xdr:colOff>247650</xdr:colOff>
                    <xdr:row>0</xdr:row>
                    <xdr:rowOff>0</xdr:rowOff>
                  </from>
                  <to>
                    <xdr:col>9218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Button 38">
              <controlPr defaultSize="0" print="0" autoFill="0" autoPict="0" macro="[1]!www">
                <anchor moveWithCells="1" sizeWithCells="1">
                  <from>
                    <xdr:col>9473</xdr:col>
                    <xdr:colOff>247650</xdr:colOff>
                    <xdr:row>0</xdr:row>
                    <xdr:rowOff>0</xdr:rowOff>
                  </from>
                  <to>
                    <xdr:col>9474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Button 39">
              <controlPr defaultSize="0" print="0" autoFill="0" autoPict="0" macro="[1]!www">
                <anchor moveWithCells="1" sizeWithCells="1">
                  <from>
                    <xdr:col>9729</xdr:col>
                    <xdr:colOff>247650</xdr:colOff>
                    <xdr:row>0</xdr:row>
                    <xdr:rowOff>0</xdr:rowOff>
                  </from>
                  <to>
                    <xdr:col>9730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Button 40">
              <controlPr defaultSize="0" print="0" autoFill="0" autoPict="0" macro="[1]!www">
                <anchor moveWithCells="1" sizeWithCells="1">
                  <from>
                    <xdr:col>9985</xdr:col>
                    <xdr:colOff>247650</xdr:colOff>
                    <xdr:row>0</xdr:row>
                    <xdr:rowOff>0</xdr:rowOff>
                  </from>
                  <to>
                    <xdr:col>9986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Button 41">
              <controlPr defaultSize="0" print="0" autoFill="0" autoPict="0" macro="[1]!www">
                <anchor moveWithCells="1" sizeWithCells="1">
                  <from>
                    <xdr:col>10241</xdr:col>
                    <xdr:colOff>247650</xdr:colOff>
                    <xdr:row>0</xdr:row>
                    <xdr:rowOff>0</xdr:rowOff>
                  </from>
                  <to>
                    <xdr:col>10242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Button 42">
              <controlPr defaultSize="0" print="0" autoFill="0" autoPict="0" macro="[1]!www">
                <anchor moveWithCells="1" sizeWithCells="1">
                  <from>
                    <xdr:col>10497</xdr:col>
                    <xdr:colOff>247650</xdr:colOff>
                    <xdr:row>0</xdr:row>
                    <xdr:rowOff>0</xdr:rowOff>
                  </from>
                  <to>
                    <xdr:col>10498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Button 43">
              <controlPr defaultSize="0" print="0" autoFill="0" autoPict="0" macro="[1]!www">
                <anchor moveWithCells="1" sizeWithCells="1">
                  <from>
                    <xdr:col>10753</xdr:col>
                    <xdr:colOff>247650</xdr:colOff>
                    <xdr:row>0</xdr:row>
                    <xdr:rowOff>0</xdr:rowOff>
                  </from>
                  <to>
                    <xdr:col>10754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Button 44">
              <controlPr defaultSize="0" print="0" autoFill="0" autoPict="0" macro="[1]!www">
                <anchor moveWithCells="1" sizeWithCells="1">
                  <from>
                    <xdr:col>11009</xdr:col>
                    <xdr:colOff>247650</xdr:colOff>
                    <xdr:row>0</xdr:row>
                    <xdr:rowOff>0</xdr:rowOff>
                  </from>
                  <to>
                    <xdr:col>11010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Button 45">
              <controlPr defaultSize="0" print="0" autoFill="0" autoPict="0" macro="[1]!www">
                <anchor moveWithCells="1" sizeWithCells="1">
                  <from>
                    <xdr:col>11265</xdr:col>
                    <xdr:colOff>247650</xdr:colOff>
                    <xdr:row>0</xdr:row>
                    <xdr:rowOff>0</xdr:rowOff>
                  </from>
                  <to>
                    <xdr:col>11266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Button 46">
              <controlPr defaultSize="0" print="0" autoFill="0" autoPict="0" macro="[1]!www">
                <anchor moveWithCells="1" sizeWithCells="1">
                  <from>
                    <xdr:col>11521</xdr:col>
                    <xdr:colOff>247650</xdr:colOff>
                    <xdr:row>0</xdr:row>
                    <xdr:rowOff>0</xdr:rowOff>
                  </from>
                  <to>
                    <xdr:col>11522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Button 47">
              <controlPr defaultSize="0" print="0" autoFill="0" autoPict="0" macro="[1]!www">
                <anchor moveWithCells="1" sizeWithCells="1">
                  <from>
                    <xdr:col>11777</xdr:col>
                    <xdr:colOff>247650</xdr:colOff>
                    <xdr:row>0</xdr:row>
                    <xdr:rowOff>0</xdr:rowOff>
                  </from>
                  <to>
                    <xdr:col>11778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Button 48">
              <controlPr defaultSize="0" print="0" autoFill="0" autoPict="0" macro="[1]!www">
                <anchor moveWithCells="1" sizeWithCells="1">
                  <from>
                    <xdr:col>12033</xdr:col>
                    <xdr:colOff>247650</xdr:colOff>
                    <xdr:row>0</xdr:row>
                    <xdr:rowOff>0</xdr:rowOff>
                  </from>
                  <to>
                    <xdr:col>12034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Button 49">
              <controlPr defaultSize="0" print="0" autoFill="0" autoPict="0" macro="[1]!www">
                <anchor moveWithCells="1" sizeWithCells="1">
                  <from>
                    <xdr:col>12289</xdr:col>
                    <xdr:colOff>247650</xdr:colOff>
                    <xdr:row>0</xdr:row>
                    <xdr:rowOff>0</xdr:rowOff>
                  </from>
                  <to>
                    <xdr:col>12290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Button 50">
              <controlPr defaultSize="0" print="0" autoFill="0" autoPict="0" macro="[1]!www">
                <anchor moveWithCells="1" sizeWithCells="1">
                  <from>
                    <xdr:col>12545</xdr:col>
                    <xdr:colOff>247650</xdr:colOff>
                    <xdr:row>0</xdr:row>
                    <xdr:rowOff>0</xdr:rowOff>
                  </from>
                  <to>
                    <xdr:col>12546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Button 51">
              <controlPr defaultSize="0" print="0" autoFill="0" autoPict="0" macro="[1]!www">
                <anchor moveWithCells="1" sizeWithCells="1">
                  <from>
                    <xdr:col>12801</xdr:col>
                    <xdr:colOff>247650</xdr:colOff>
                    <xdr:row>0</xdr:row>
                    <xdr:rowOff>0</xdr:rowOff>
                  </from>
                  <to>
                    <xdr:col>12802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Button 52">
              <controlPr defaultSize="0" print="0" autoFill="0" autoPict="0" macro="[1]!www">
                <anchor moveWithCells="1" sizeWithCells="1">
                  <from>
                    <xdr:col>13057</xdr:col>
                    <xdr:colOff>247650</xdr:colOff>
                    <xdr:row>0</xdr:row>
                    <xdr:rowOff>0</xdr:rowOff>
                  </from>
                  <to>
                    <xdr:col>13058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Button 53">
              <controlPr defaultSize="0" print="0" autoFill="0" autoPict="0" macro="[1]!www">
                <anchor moveWithCells="1" sizeWithCells="1">
                  <from>
                    <xdr:col>13313</xdr:col>
                    <xdr:colOff>247650</xdr:colOff>
                    <xdr:row>0</xdr:row>
                    <xdr:rowOff>0</xdr:rowOff>
                  </from>
                  <to>
                    <xdr:col>13314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Button 54">
              <controlPr defaultSize="0" print="0" autoFill="0" autoPict="0" macro="[1]!www">
                <anchor moveWithCells="1" sizeWithCells="1">
                  <from>
                    <xdr:col>13569</xdr:col>
                    <xdr:colOff>247650</xdr:colOff>
                    <xdr:row>0</xdr:row>
                    <xdr:rowOff>0</xdr:rowOff>
                  </from>
                  <to>
                    <xdr:col>13570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Button 55">
              <controlPr defaultSize="0" print="0" autoFill="0" autoPict="0" macro="[1]!www">
                <anchor moveWithCells="1" sizeWithCells="1">
                  <from>
                    <xdr:col>13825</xdr:col>
                    <xdr:colOff>247650</xdr:colOff>
                    <xdr:row>0</xdr:row>
                    <xdr:rowOff>0</xdr:rowOff>
                  </from>
                  <to>
                    <xdr:col>13826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Button 56">
              <controlPr defaultSize="0" print="0" autoFill="0" autoPict="0" macro="[1]!www">
                <anchor moveWithCells="1" sizeWithCells="1">
                  <from>
                    <xdr:col>14081</xdr:col>
                    <xdr:colOff>247650</xdr:colOff>
                    <xdr:row>0</xdr:row>
                    <xdr:rowOff>0</xdr:rowOff>
                  </from>
                  <to>
                    <xdr:col>14082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Button 57">
              <controlPr defaultSize="0" print="0" autoFill="0" autoPict="0" macro="[1]!www">
                <anchor moveWithCells="1" sizeWithCells="1">
                  <from>
                    <xdr:col>14337</xdr:col>
                    <xdr:colOff>247650</xdr:colOff>
                    <xdr:row>0</xdr:row>
                    <xdr:rowOff>0</xdr:rowOff>
                  </from>
                  <to>
                    <xdr:col>14338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Button 58">
              <controlPr defaultSize="0" print="0" autoFill="0" autoPict="0" macro="[1]!www">
                <anchor moveWithCells="1" sizeWithCells="1">
                  <from>
                    <xdr:col>14593</xdr:col>
                    <xdr:colOff>247650</xdr:colOff>
                    <xdr:row>0</xdr:row>
                    <xdr:rowOff>0</xdr:rowOff>
                  </from>
                  <to>
                    <xdr:col>14594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Button 59">
              <controlPr defaultSize="0" print="0" autoFill="0" autoPict="0" macro="[1]!www">
                <anchor moveWithCells="1" sizeWithCells="1">
                  <from>
                    <xdr:col>14849</xdr:col>
                    <xdr:colOff>247650</xdr:colOff>
                    <xdr:row>0</xdr:row>
                    <xdr:rowOff>0</xdr:rowOff>
                  </from>
                  <to>
                    <xdr:col>14850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Button 60">
              <controlPr defaultSize="0" print="0" autoFill="0" autoPict="0" macro="[1]!www">
                <anchor moveWithCells="1" sizeWithCells="1">
                  <from>
                    <xdr:col>15105</xdr:col>
                    <xdr:colOff>247650</xdr:colOff>
                    <xdr:row>0</xdr:row>
                    <xdr:rowOff>0</xdr:rowOff>
                  </from>
                  <to>
                    <xdr:col>15106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Button 61">
              <controlPr defaultSize="0" print="0" autoFill="0" autoPict="0" macro="[1]!www">
                <anchor moveWithCells="1" sizeWithCells="1">
                  <from>
                    <xdr:col>15361</xdr:col>
                    <xdr:colOff>247650</xdr:colOff>
                    <xdr:row>0</xdr:row>
                    <xdr:rowOff>0</xdr:rowOff>
                  </from>
                  <to>
                    <xdr:col>15362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Button 62">
              <controlPr defaultSize="0" print="0" autoFill="0" autoPict="0" macro="[1]!www">
                <anchor moveWithCells="1" sizeWithCells="1">
                  <from>
                    <xdr:col>15617</xdr:col>
                    <xdr:colOff>247650</xdr:colOff>
                    <xdr:row>0</xdr:row>
                    <xdr:rowOff>0</xdr:rowOff>
                  </from>
                  <to>
                    <xdr:col>15618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Button 63">
              <controlPr defaultSize="0" print="0" autoFill="0" autoPict="0" macro="[1]!www">
                <anchor moveWithCells="1" sizeWithCells="1">
                  <from>
                    <xdr:col>15873</xdr:col>
                    <xdr:colOff>247650</xdr:colOff>
                    <xdr:row>0</xdr:row>
                    <xdr:rowOff>0</xdr:rowOff>
                  </from>
                  <to>
                    <xdr:col>15874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Button 64">
              <controlPr defaultSize="0" print="0" autoFill="0" autoPict="0" macro="[1]!www">
                <anchor moveWithCells="1" sizeWithCells="1">
                  <from>
                    <xdr:col>16129</xdr:col>
                    <xdr:colOff>247650</xdr:colOff>
                    <xdr:row>0</xdr:row>
                    <xdr:rowOff>0</xdr:rowOff>
                  </from>
                  <to>
                    <xdr:col>16130</xdr:col>
                    <xdr:colOff>409575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7030A0"/>
  </sheetPr>
  <dimension ref="B2:H130"/>
  <sheetViews>
    <sheetView workbookViewId="0">
      <pane ySplit="3" topLeftCell="A97" activePane="bottomLeft" state="frozen"/>
      <selection activeCell="E15" sqref="E15"/>
      <selection pane="bottomLeft" activeCell="C17" sqref="C17"/>
    </sheetView>
  </sheetViews>
  <sheetFormatPr defaultRowHeight="15" x14ac:dyDescent="0.25"/>
  <cols>
    <col min="1" max="2" width="9.140625" style="17"/>
    <col min="3" max="3" width="40.7109375" style="17" customWidth="1"/>
    <col min="4" max="4" width="18.140625" style="21" customWidth="1"/>
    <col min="5" max="5" width="10.7109375" style="18" customWidth="1"/>
    <col min="6" max="7" width="10.7109375" style="17" customWidth="1"/>
    <col min="8" max="8" width="24.42578125" style="17" customWidth="1"/>
    <col min="9" max="16384" width="9.140625" style="17"/>
  </cols>
  <sheetData>
    <row r="2" spans="2:7" x14ac:dyDescent="0.25">
      <c r="B2" s="80" t="s">
        <v>23</v>
      </c>
      <c r="C2" s="80"/>
      <c r="D2" s="80"/>
      <c r="E2" s="80"/>
      <c r="F2" s="80"/>
      <c r="G2" s="39"/>
    </row>
    <row r="3" spans="2:7" ht="45" x14ac:dyDescent="0.25">
      <c r="B3" s="22" t="s">
        <v>1</v>
      </c>
      <c r="C3" s="22" t="s">
        <v>2</v>
      </c>
      <c r="D3" s="22" t="s">
        <v>3</v>
      </c>
      <c r="E3" s="16" t="s">
        <v>4</v>
      </c>
      <c r="F3" s="22" t="s">
        <v>5</v>
      </c>
      <c r="G3" s="40"/>
    </row>
    <row r="4" spans="2:7" x14ac:dyDescent="0.25">
      <c r="B4" s="23">
        <v>1</v>
      </c>
      <c r="C4" s="15" t="s">
        <v>32</v>
      </c>
      <c r="D4" s="15" t="s">
        <v>21</v>
      </c>
      <c r="E4" s="16"/>
      <c r="F4" s="19">
        <v>1</v>
      </c>
      <c r="G4" s="41"/>
    </row>
    <row r="5" spans="2:7" x14ac:dyDescent="0.25">
      <c r="B5" s="23">
        <v>2</v>
      </c>
      <c r="C5" s="15" t="s">
        <v>33</v>
      </c>
      <c r="D5" s="15" t="s">
        <v>21</v>
      </c>
      <c r="E5" s="16"/>
      <c r="F5" s="19">
        <v>2</v>
      </c>
      <c r="G5" s="41"/>
    </row>
    <row r="6" spans="2:7" x14ac:dyDescent="0.25">
      <c r="B6" s="23">
        <v>3</v>
      </c>
      <c r="C6" s="15" t="s">
        <v>34</v>
      </c>
      <c r="D6" s="15" t="s">
        <v>21</v>
      </c>
      <c r="E6" s="16"/>
      <c r="F6" s="19">
        <v>3</v>
      </c>
      <c r="G6" s="42"/>
    </row>
    <row r="7" spans="2:7" x14ac:dyDescent="0.25">
      <c r="B7" s="23">
        <v>4</v>
      </c>
      <c r="C7" s="15" t="s">
        <v>35</v>
      </c>
      <c r="D7" s="15" t="s">
        <v>21</v>
      </c>
      <c r="E7" s="16"/>
      <c r="F7" s="19">
        <v>4</v>
      </c>
      <c r="G7" s="42"/>
    </row>
    <row r="8" spans="2:7" x14ac:dyDescent="0.25">
      <c r="B8" s="23">
        <v>5</v>
      </c>
      <c r="C8" s="15" t="s">
        <v>36</v>
      </c>
      <c r="D8" s="15" t="s">
        <v>21</v>
      </c>
      <c r="E8" s="16"/>
      <c r="F8" s="19">
        <v>5</v>
      </c>
      <c r="G8" s="42"/>
    </row>
    <row r="9" spans="2:7" x14ac:dyDescent="0.25">
      <c r="B9" s="23">
        <v>6</v>
      </c>
      <c r="C9" s="15" t="s">
        <v>37</v>
      </c>
      <c r="D9" s="15" t="s">
        <v>21</v>
      </c>
      <c r="E9" s="16"/>
      <c r="F9" s="19">
        <v>6</v>
      </c>
      <c r="G9" s="42"/>
    </row>
    <row r="10" spans="2:7" x14ac:dyDescent="0.25">
      <c r="B10" s="23">
        <v>7</v>
      </c>
      <c r="C10" s="15" t="s">
        <v>38</v>
      </c>
      <c r="D10" s="15" t="s">
        <v>21</v>
      </c>
      <c r="E10" s="16"/>
      <c r="F10" s="19">
        <v>7</v>
      </c>
      <c r="G10" s="42"/>
    </row>
    <row r="11" spans="2:7" x14ac:dyDescent="0.25">
      <c r="B11" s="23">
        <v>8</v>
      </c>
      <c r="C11" s="15" t="s">
        <v>39</v>
      </c>
      <c r="D11" s="15" t="s">
        <v>21</v>
      </c>
      <c r="E11" s="16"/>
      <c r="F11" s="19">
        <v>8</v>
      </c>
      <c r="G11" s="42"/>
    </row>
    <row r="12" spans="2:7" x14ac:dyDescent="0.25">
      <c r="B12" s="23">
        <v>9</v>
      </c>
      <c r="C12" s="15" t="s">
        <v>40</v>
      </c>
      <c r="D12" s="15" t="s">
        <v>21</v>
      </c>
      <c r="E12" s="20"/>
      <c r="F12" s="19">
        <v>9</v>
      </c>
      <c r="G12" s="43"/>
    </row>
    <row r="13" spans="2:7" x14ac:dyDescent="0.25">
      <c r="B13" s="23">
        <v>10</v>
      </c>
      <c r="C13" s="15" t="s">
        <v>41</v>
      </c>
      <c r="D13" s="15" t="s">
        <v>21</v>
      </c>
      <c r="E13" s="20"/>
      <c r="F13" s="19">
        <v>10</v>
      </c>
      <c r="G13" s="43"/>
    </row>
    <row r="14" spans="2:7" x14ac:dyDescent="0.25">
      <c r="B14" s="23">
        <v>11</v>
      </c>
      <c r="C14" s="15" t="s">
        <v>42</v>
      </c>
      <c r="D14" s="15" t="s">
        <v>21</v>
      </c>
      <c r="E14" s="20"/>
      <c r="F14" s="19">
        <v>11</v>
      </c>
      <c r="G14" s="42"/>
    </row>
    <row r="15" spans="2:7" x14ac:dyDescent="0.25">
      <c r="B15" s="23">
        <v>12</v>
      </c>
      <c r="C15" s="15" t="s">
        <v>43</v>
      </c>
      <c r="D15" s="15" t="s">
        <v>21</v>
      </c>
      <c r="E15" s="20"/>
      <c r="F15" s="19">
        <v>12</v>
      </c>
      <c r="G15" s="42"/>
    </row>
    <row r="16" spans="2:7" x14ac:dyDescent="0.25">
      <c r="B16" s="23">
        <v>13</v>
      </c>
      <c r="C16" s="15" t="s">
        <v>44</v>
      </c>
      <c r="D16" s="15" t="s">
        <v>21</v>
      </c>
      <c r="E16" s="20"/>
      <c r="F16" s="19">
        <v>13</v>
      </c>
      <c r="G16" s="42"/>
    </row>
    <row r="17" spans="2:8" x14ac:dyDescent="0.25">
      <c r="B17" s="23">
        <v>14</v>
      </c>
      <c r="C17" s="15" t="s">
        <v>45</v>
      </c>
      <c r="D17" s="15" t="s">
        <v>21</v>
      </c>
      <c r="E17" s="20"/>
      <c r="F17" s="19">
        <v>14</v>
      </c>
      <c r="G17" s="43"/>
    </row>
    <row r="18" spans="2:8" x14ac:dyDescent="0.25">
      <c r="B18" s="23">
        <v>15</v>
      </c>
      <c r="C18" s="15" t="s">
        <v>46</v>
      </c>
      <c r="D18" s="15" t="s">
        <v>21</v>
      </c>
      <c r="E18" s="20"/>
      <c r="F18" s="19">
        <v>15</v>
      </c>
      <c r="G18" s="42"/>
    </row>
    <row r="19" spans="2:8" x14ac:dyDescent="0.25">
      <c r="B19" s="23">
        <v>16</v>
      </c>
      <c r="C19" s="15" t="s">
        <v>47</v>
      </c>
      <c r="D19" s="15" t="s">
        <v>21</v>
      </c>
      <c r="E19" s="20"/>
      <c r="F19" s="19">
        <v>16</v>
      </c>
      <c r="G19" s="43"/>
    </row>
    <row r="20" spans="2:8" x14ac:dyDescent="0.25">
      <c r="B20" s="23">
        <v>17</v>
      </c>
      <c r="C20" s="15" t="s">
        <v>48</v>
      </c>
      <c r="D20" s="15" t="s">
        <v>21</v>
      </c>
      <c r="E20" s="20"/>
      <c r="F20" s="19">
        <v>17</v>
      </c>
      <c r="G20" s="43"/>
      <c r="H20" s="21"/>
    </row>
    <row r="21" spans="2:8" x14ac:dyDescent="0.25">
      <c r="B21" s="23">
        <v>18</v>
      </c>
      <c r="C21" s="15" t="s">
        <v>49</v>
      </c>
      <c r="D21" s="15" t="s">
        <v>21</v>
      </c>
      <c r="E21" s="20"/>
      <c r="F21" s="19">
        <v>18</v>
      </c>
      <c r="G21" s="43"/>
      <c r="H21" s="21"/>
    </row>
    <row r="22" spans="2:8" x14ac:dyDescent="0.25">
      <c r="B22" s="23">
        <v>19</v>
      </c>
      <c r="C22" s="15" t="s">
        <v>50</v>
      </c>
      <c r="D22" s="15" t="s">
        <v>21</v>
      </c>
      <c r="E22" s="20"/>
      <c r="F22" s="19">
        <v>19</v>
      </c>
      <c r="G22" s="43"/>
    </row>
    <row r="23" spans="2:8" x14ac:dyDescent="0.25">
      <c r="B23" s="23">
        <v>20</v>
      </c>
      <c r="C23" s="15" t="s">
        <v>51</v>
      </c>
      <c r="D23" s="15" t="s">
        <v>21</v>
      </c>
      <c r="E23" s="20"/>
      <c r="F23" s="19">
        <v>20</v>
      </c>
      <c r="G23" s="43"/>
    </row>
    <row r="24" spans="2:8" x14ac:dyDescent="0.25">
      <c r="B24" s="23">
        <v>21</v>
      </c>
      <c r="C24" s="15" t="s">
        <v>52</v>
      </c>
      <c r="D24" s="15" t="s">
        <v>21</v>
      </c>
      <c r="E24" s="20"/>
      <c r="F24" s="19">
        <v>21</v>
      </c>
      <c r="G24" s="43"/>
    </row>
    <row r="25" spans="2:8" x14ac:dyDescent="0.25">
      <c r="B25" s="23">
        <v>22</v>
      </c>
      <c r="C25" s="15" t="s">
        <v>53</v>
      </c>
      <c r="D25" s="15" t="s">
        <v>21</v>
      </c>
      <c r="E25" s="20"/>
      <c r="F25" s="19">
        <v>22</v>
      </c>
      <c r="G25" s="43"/>
    </row>
    <row r="26" spans="2:8" x14ac:dyDescent="0.25">
      <c r="B26" s="23">
        <v>23</v>
      </c>
      <c r="C26" s="15" t="s">
        <v>54</v>
      </c>
      <c r="D26" s="15" t="s">
        <v>21</v>
      </c>
      <c r="E26" s="20"/>
      <c r="F26" s="19">
        <v>23</v>
      </c>
      <c r="G26" s="43"/>
    </row>
    <row r="27" spans="2:8" x14ac:dyDescent="0.25">
      <c r="B27" s="23">
        <v>24</v>
      </c>
      <c r="C27" s="15" t="s">
        <v>55</v>
      </c>
      <c r="D27" s="15" t="s">
        <v>21</v>
      </c>
      <c r="E27" s="20"/>
      <c r="F27" s="19">
        <v>24</v>
      </c>
      <c r="G27" s="43"/>
    </row>
    <row r="28" spans="2:8" x14ac:dyDescent="0.25">
      <c r="B28" s="23">
        <v>25</v>
      </c>
      <c r="C28" s="15" t="s">
        <v>56</v>
      </c>
      <c r="D28" s="15" t="s">
        <v>21</v>
      </c>
      <c r="E28" s="20"/>
      <c r="F28" s="19">
        <v>25</v>
      </c>
      <c r="G28" s="43"/>
    </row>
    <row r="29" spans="2:8" x14ac:dyDescent="0.25">
      <c r="B29" s="23">
        <v>26</v>
      </c>
      <c r="C29" s="15" t="s">
        <v>57</v>
      </c>
      <c r="D29" s="15" t="s">
        <v>21</v>
      </c>
      <c r="E29" s="20"/>
      <c r="F29" s="19">
        <v>26</v>
      </c>
      <c r="G29" s="43"/>
    </row>
    <row r="30" spans="2:8" x14ac:dyDescent="0.25">
      <c r="B30" s="23">
        <v>27</v>
      </c>
      <c r="C30" s="15" t="s">
        <v>58</v>
      </c>
      <c r="D30" s="15" t="s">
        <v>21</v>
      </c>
      <c r="E30" s="20"/>
      <c r="F30" s="19">
        <v>27</v>
      </c>
      <c r="G30" s="43"/>
    </row>
    <row r="31" spans="2:8" x14ac:dyDescent="0.25">
      <c r="B31" s="23">
        <v>28</v>
      </c>
      <c r="C31" s="15" t="s">
        <v>59</v>
      </c>
      <c r="D31" s="15" t="s">
        <v>21</v>
      </c>
      <c r="E31" s="20"/>
      <c r="F31" s="19">
        <v>28</v>
      </c>
      <c r="G31" s="43"/>
    </row>
    <row r="32" spans="2:8" x14ac:dyDescent="0.25">
      <c r="B32" s="23">
        <v>29</v>
      </c>
      <c r="C32" s="15" t="s">
        <v>60</v>
      </c>
      <c r="D32" s="15" t="s">
        <v>21</v>
      </c>
      <c r="E32" s="20"/>
      <c r="F32" s="19">
        <v>29</v>
      </c>
      <c r="G32" s="43"/>
    </row>
    <row r="33" spans="2:7" x14ac:dyDescent="0.25">
      <c r="B33" s="23">
        <v>30</v>
      </c>
      <c r="C33" s="15" t="s">
        <v>61</v>
      </c>
      <c r="D33" s="15" t="s">
        <v>21</v>
      </c>
      <c r="E33" s="20"/>
      <c r="F33" s="19">
        <v>30</v>
      </c>
      <c r="G33" s="43"/>
    </row>
    <row r="34" spans="2:7" x14ac:dyDescent="0.25">
      <c r="B34" s="23">
        <v>31</v>
      </c>
      <c r="C34" s="15" t="s">
        <v>62</v>
      </c>
      <c r="D34" s="15" t="s">
        <v>21</v>
      </c>
      <c r="E34" s="20"/>
      <c r="F34" s="19">
        <v>31</v>
      </c>
      <c r="G34" s="43"/>
    </row>
    <row r="35" spans="2:7" x14ac:dyDescent="0.25">
      <c r="B35" s="23">
        <v>32</v>
      </c>
      <c r="C35" s="15" t="s">
        <v>63</v>
      </c>
      <c r="D35" s="15" t="s">
        <v>21</v>
      </c>
      <c r="E35" s="20"/>
      <c r="F35" s="19">
        <v>32</v>
      </c>
      <c r="G35" s="43"/>
    </row>
    <row r="36" spans="2:7" x14ac:dyDescent="0.25">
      <c r="B36" s="23">
        <v>33</v>
      </c>
      <c r="C36" s="15" t="s">
        <v>64</v>
      </c>
      <c r="D36" s="15" t="s">
        <v>21</v>
      </c>
      <c r="E36" s="20"/>
      <c r="F36" s="19">
        <v>33</v>
      </c>
      <c r="G36" s="43"/>
    </row>
    <row r="37" spans="2:7" x14ac:dyDescent="0.25">
      <c r="B37" s="23">
        <v>34</v>
      </c>
      <c r="C37" s="15" t="s">
        <v>65</v>
      </c>
      <c r="D37" s="15" t="s">
        <v>21</v>
      </c>
      <c r="E37" s="20"/>
      <c r="F37" s="19">
        <v>34</v>
      </c>
      <c r="G37" s="43"/>
    </row>
    <row r="38" spans="2:7" x14ac:dyDescent="0.25">
      <c r="B38" s="23">
        <v>35</v>
      </c>
      <c r="C38" s="15" t="s">
        <v>66</v>
      </c>
      <c r="D38" s="15" t="s">
        <v>21</v>
      </c>
      <c r="E38" s="20"/>
      <c r="F38" s="19">
        <v>35</v>
      </c>
      <c r="G38" s="43"/>
    </row>
    <row r="39" spans="2:7" x14ac:dyDescent="0.25">
      <c r="B39" s="23">
        <v>36</v>
      </c>
      <c r="C39" s="15" t="s">
        <v>67</v>
      </c>
      <c r="D39" s="15" t="s">
        <v>21</v>
      </c>
      <c r="E39" s="20"/>
      <c r="F39" s="19">
        <v>36</v>
      </c>
      <c r="G39" s="43"/>
    </row>
    <row r="40" spans="2:7" x14ac:dyDescent="0.25">
      <c r="B40" s="23">
        <v>37</v>
      </c>
      <c r="C40" s="15" t="s">
        <v>68</v>
      </c>
      <c r="D40" s="15" t="s">
        <v>21</v>
      </c>
      <c r="E40" s="20"/>
      <c r="F40" s="19">
        <v>37</v>
      </c>
      <c r="G40" s="43"/>
    </row>
    <row r="41" spans="2:7" x14ac:dyDescent="0.25">
      <c r="B41" s="23">
        <v>38</v>
      </c>
      <c r="C41" s="15" t="s">
        <v>69</v>
      </c>
      <c r="D41" s="15" t="s">
        <v>21</v>
      </c>
      <c r="E41" s="20"/>
      <c r="F41" s="19">
        <v>38</v>
      </c>
      <c r="G41" s="43"/>
    </row>
    <row r="42" spans="2:7" x14ac:dyDescent="0.25">
      <c r="B42" s="23">
        <v>39</v>
      </c>
      <c r="C42" s="15" t="s">
        <v>70</v>
      </c>
      <c r="D42" s="15" t="s">
        <v>21</v>
      </c>
      <c r="E42" s="20"/>
      <c r="F42" s="19">
        <v>39</v>
      </c>
      <c r="G42" s="43"/>
    </row>
    <row r="43" spans="2:7" x14ac:dyDescent="0.25">
      <c r="B43" s="23">
        <v>40</v>
      </c>
      <c r="C43" s="15" t="s">
        <v>71</v>
      </c>
      <c r="D43" s="15" t="s">
        <v>21</v>
      </c>
      <c r="E43" s="20"/>
      <c r="F43" s="19">
        <v>40</v>
      </c>
      <c r="G43" s="43"/>
    </row>
    <row r="44" spans="2:7" x14ac:dyDescent="0.25">
      <c r="B44" s="23">
        <v>41</v>
      </c>
      <c r="C44" s="15" t="s">
        <v>72</v>
      </c>
      <c r="D44" s="15" t="s">
        <v>21</v>
      </c>
      <c r="E44" s="20"/>
      <c r="F44" s="19">
        <v>41</v>
      </c>
      <c r="G44" s="43"/>
    </row>
    <row r="45" spans="2:7" x14ac:dyDescent="0.25">
      <c r="B45" s="23">
        <v>42</v>
      </c>
      <c r="C45" s="15" t="s">
        <v>73</v>
      </c>
      <c r="D45" s="15" t="s">
        <v>21</v>
      </c>
      <c r="E45" s="20"/>
      <c r="F45" s="19">
        <v>42</v>
      </c>
      <c r="G45" s="43"/>
    </row>
    <row r="46" spans="2:7" x14ac:dyDescent="0.25">
      <c r="B46" s="23">
        <v>43</v>
      </c>
      <c r="C46" s="15" t="s">
        <v>74</v>
      </c>
      <c r="D46" s="15" t="s">
        <v>21</v>
      </c>
      <c r="E46" s="20"/>
      <c r="F46" s="19">
        <v>43</v>
      </c>
      <c r="G46" s="43"/>
    </row>
    <row r="47" spans="2:7" x14ac:dyDescent="0.25">
      <c r="B47" s="23">
        <v>44</v>
      </c>
      <c r="C47" s="15" t="s">
        <v>75</v>
      </c>
      <c r="D47" s="15" t="s">
        <v>21</v>
      </c>
      <c r="E47" s="20"/>
      <c r="F47" s="19">
        <v>44</v>
      </c>
      <c r="G47" s="43"/>
    </row>
    <row r="48" spans="2:7" x14ac:dyDescent="0.25">
      <c r="B48" s="23">
        <v>45</v>
      </c>
      <c r="C48" s="15" t="s">
        <v>76</v>
      </c>
      <c r="D48" s="15" t="s">
        <v>21</v>
      </c>
      <c r="E48" s="20"/>
      <c r="F48" s="19">
        <v>45</v>
      </c>
      <c r="G48" s="43"/>
    </row>
    <row r="49" spans="2:7" x14ac:dyDescent="0.25">
      <c r="B49" s="23">
        <v>46</v>
      </c>
      <c r="C49" s="15" t="s">
        <v>77</v>
      </c>
      <c r="D49" s="15" t="s">
        <v>21</v>
      </c>
      <c r="E49" s="20"/>
      <c r="F49" s="19">
        <v>46</v>
      </c>
      <c r="G49" s="43"/>
    </row>
    <row r="50" spans="2:7" x14ac:dyDescent="0.25">
      <c r="B50" s="23">
        <v>47</v>
      </c>
      <c r="C50" s="15" t="s">
        <v>78</v>
      </c>
      <c r="D50" s="15" t="s">
        <v>21</v>
      </c>
      <c r="E50" s="20"/>
      <c r="F50" s="19">
        <v>47</v>
      </c>
      <c r="G50" s="43"/>
    </row>
    <row r="51" spans="2:7" x14ac:dyDescent="0.25">
      <c r="B51" s="23">
        <v>48</v>
      </c>
      <c r="C51" s="15" t="s">
        <v>79</v>
      </c>
      <c r="D51" s="15" t="s">
        <v>21</v>
      </c>
      <c r="E51" s="20"/>
      <c r="F51" s="19">
        <v>48</v>
      </c>
      <c r="G51" s="43"/>
    </row>
    <row r="52" spans="2:7" x14ac:dyDescent="0.25">
      <c r="B52" s="23">
        <v>49</v>
      </c>
      <c r="C52" s="15" t="s">
        <v>80</v>
      </c>
      <c r="D52" s="15" t="s">
        <v>21</v>
      </c>
      <c r="E52" s="20"/>
      <c r="F52" s="19">
        <v>49</v>
      </c>
      <c r="G52" s="43"/>
    </row>
    <row r="53" spans="2:7" x14ac:dyDescent="0.25">
      <c r="B53" s="23">
        <v>50</v>
      </c>
      <c r="C53" s="15" t="s">
        <v>81</v>
      </c>
      <c r="D53" s="15" t="s">
        <v>21</v>
      </c>
      <c r="E53" s="20"/>
      <c r="F53" s="19">
        <v>50</v>
      </c>
      <c r="G53" s="43"/>
    </row>
    <row r="54" spans="2:7" x14ac:dyDescent="0.25">
      <c r="B54" s="23">
        <v>51</v>
      </c>
      <c r="C54" s="15" t="s">
        <v>82</v>
      </c>
      <c r="D54" s="15" t="s">
        <v>21</v>
      </c>
      <c r="E54" s="20"/>
      <c r="F54" s="19">
        <v>51</v>
      </c>
      <c r="G54" s="43"/>
    </row>
    <row r="55" spans="2:7" x14ac:dyDescent="0.25">
      <c r="B55" s="23">
        <v>52</v>
      </c>
      <c r="C55" s="15" t="s">
        <v>83</v>
      </c>
      <c r="D55" s="15" t="s">
        <v>21</v>
      </c>
      <c r="E55" s="20"/>
      <c r="F55" s="19">
        <v>52</v>
      </c>
      <c r="G55" s="43"/>
    </row>
    <row r="56" spans="2:7" x14ac:dyDescent="0.25">
      <c r="B56" s="23">
        <v>53</v>
      </c>
      <c r="C56" s="15" t="s">
        <v>84</v>
      </c>
      <c r="D56" s="15" t="s">
        <v>21</v>
      </c>
      <c r="E56" s="20"/>
      <c r="F56" s="19">
        <v>53</v>
      </c>
      <c r="G56" s="42"/>
    </row>
    <row r="57" spans="2:7" x14ac:dyDescent="0.25">
      <c r="B57" s="23">
        <v>54</v>
      </c>
      <c r="C57" s="15" t="s">
        <v>85</v>
      </c>
      <c r="D57" s="15" t="s">
        <v>21</v>
      </c>
      <c r="E57" s="20"/>
      <c r="F57" s="19">
        <v>54</v>
      </c>
      <c r="G57" s="42"/>
    </row>
    <row r="58" spans="2:7" x14ac:dyDescent="0.25">
      <c r="B58" s="23">
        <v>55</v>
      </c>
      <c r="C58" s="15" t="s">
        <v>86</v>
      </c>
      <c r="D58" s="15" t="s">
        <v>21</v>
      </c>
      <c r="E58" s="20"/>
      <c r="F58" s="19">
        <v>55</v>
      </c>
      <c r="G58" s="42"/>
    </row>
    <row r="59" spans="2:7" x14ac:dyDescent="0.25">
      <c r="B59" s="23">
        <v>56</v>
      </c>
      <c r="C59" s="15" t="s">
        <v>87</v>
      </c>
      <c r="D59" s="15" t="s">
        <v>21</v>
      </c>
      <c r="E59" s="20"/>
      <c r="F59" s="19">
        <v>56</v>
      </c>
      <c r="G59" s="43"/>
    </row>
    <row r="60" spans="2:7" x14ac:dyDescent="0.25">
      <c r="B60" s="23">
        <v>57</v>
      </c>
      <c r="C60" s="15" t="s">
        <v>88</v>
      </c>
      <c r="D60" s="15" t="s">
        <v>21</v>
      </c>
      <c r="E60" s="20"/>
      <c r="F60" s="19">
        <v>57</v>
      </c>
      <c r="G60" s="43"/>
    </row>
    <row r="61" spans="2:7" x14ac:dyDescent="0.25">
      <c r="B61" s="23">
        <v>58</v>
      </c>
      <c r="C61" s="15" t="s">
        <v>89</v>
      </c>
      <c r="D61" s="15" t="s">
        <v>21</v>
      </c>
      <c r="E61" s="20"/>
      <c r="F61" s="19">
        <v>58</v>
      </c>
      <c r="G61" s="43"/>
    </row>
    <row r="62" spans="2:7" x14ac:dyDescent="0.25">
      <c r="B62" s="23">
        <v>59</v>
      </c>
      <c r="C62" s="15" t="s">
        <v>90</v>
      </c>
      <c r="D62" s="15" t="s">
        <v>21</v>
      </c>
      <c r="E62" s="20"/>
      <c r="F62" s="19">
        <v>59</v>
      </c>
      <c r="G62" s="43"/>
    </row>
    <row r="63" spans="2:7" x14ac:dyDescent="0.25">
      <c r="B63" s="23">
        <v>60</v>
      </c>
      <c r="C63" s="15" t="s">
        <v>91</v>
      </c>
      <c r="D63" s="15" t="s">
        <v>21</v>
      </c>
      <c r="E63" s="20"/>
      <c r="F63" s="19">
        <v>60</v>
      </c>
      <c r="G63" s="43"/>
    </row>
    <row r="64" spans="2:7" x14ac:dyDescent="0.25">
      <c r="B64" s="23">
        <v>61</v>
      </c>
      <c r="C64" s="15" t="s">
        <v>92</v>
      </c>
      <c r="D64" s="15" t="s">
        <v>21</v>
      </c>
      <c r="E64" s="20"/>
      <c r="F64" s="19">
        <v>61</v>
      </c>
      <c r="G64" s="43"/>
    </row>
    <row r="65" spans="2:7" x14ac:dyDescent="0.25">
      <c r="B65" s="23">
        <v>62</v>
      </c>
      <c r="C65" s="15" t="s">
        <v>93</v>
      </c>
      <c r="D65" s="15" t="s">
        <v>21</v>
      </c>
      <c r="E65" s="20"/>
      <c r="F65" s="19">
        <v>62</v>
      </c>
      <c r="G65" s="43"/>
    </row>
    <row r="66" spans="2:7" x14ac:dyDescent="0.25">
      <c r="B66" s="23">
        <v>63</v>
      </c>
      <c r="C66" s="15" t="s">
        <v>94</v>
      </c>
      <c r="D66" s="15" t="s">
        <v>21</v>
      </c>
      <c r="E66" s="20"/>
      <c r="F66" s="19">
        <v>63</v>
      </c>
      <c r="G66" s="43"/>
    </row>
    <row r="67" spans="2:7" x14ac:dyDescent="0.25">
      <c r="B67" s="23">
        <v>64</v>
      </c>
      <c r="C67" s="15" t="s">
        <v>95</v>
      </c>
      <c r="D67" s="15" t="s">
        <v>21</v>
      </c>
      <c r="E67" s="20"/>
      <c r="F67" s="19">
        <v>64</v>
      </c>
      <c r="G67" s="43"/>
    </row>
    <row r="68" spans="2:7" x14ac:dyDescent="0.25">
      <c r="B68" s="23">
        <v>65</v>
      </c>
      <c r="C68" s="15" t="s">
        <v>96</v>
      </c>
      <c r="D68" s="15" t="s">
        <v>21</v>
      </c>
      <c r="E68" s="20"/>
      <c r="F68" s="19">
        <v>65</v>
      </c>
      <c r="G68" s="43"/>
    </row>
    <row r="69" spans="2:7" x14ac:dyDescent="0.25">
      <c r="B69" s="23">
        <v>66</v>
      </c>
      <c r="C69" s="15" t="s">
        <v>97</v>
      </c>
      <c r="D69" s="15" t="s">
        <v>21</v>
      </c>
      <c r="E69" s="20"/>
      <c r="F69" s="19">
        <v>66</v>
      </c>
      <c r="G69" s="43"/>
    </row>
    <row r="70" spans="2:7" x14ac:dyDescent="0.25">
      <c r="B70" s="23">
        <v>67</v>
      </c>
      <c r="C70" s="15" t="s">
        <v>98</v>
      </c>
      <c r="D70" s="15" t="s">
        <v>21</v>
      </c>
      <c r="E70" s="20"/>
      <c r="F70" s="19">
        <v>67</v>
      </c>
      <c r="G70" s="43"/>
    </row>
    <row r="71" spans="2:7" x14ac:dyDescent="0.25">
      <c r="B71" s="23">
        <v>68</v>
      </c>
      <c r="C71" s="15" t="s">
        <v>99</v>
      </c>
      <c r="D71" s="15" t="s">
        <v>21</v>
      </c>
      <c r="E71" s="20"/>
      <c r="F71" s="19">
        <v>68</v>
      </c>
      <c r="G71" s="43"/>
    </row>
    <row r="72" spans="2:7" x14ac:dyDescent="0.25">
      <c r="B72" s="23">
        <v>69</v>
      </c>
      <c r="C72" s="15" t="s">
        <v>100</v>
      </c>
      <c r="D72" s="15" t="s">
        <v>21</v>
      </c>
      <c r="E72" s="20"/>
      <c r="F72" s="19">
        <v>69</v>
      </c>
      <c r="G72" s="43"/>
    </row>
    <row r="73" spans="2:7" x14ac:dyDescent="0.25">
      <c r="B73" s="23">
        <v>70</v>
      </c>
      <c r="C73" s="15" t="s">
        <v>101</v>
      </c>
      <c r="D73" s="15" t="s">
        <v>21</v>
      </c>
      <c r="E73" s="20"/>
      <c r="F73" s="19">
        <v>70</v>
      </c>
      <c r="G73" s="43"/>
    </row>
    <row r="74" spans="2:7" x14ac:dyDescent="0.25">
      <c r="B74" s="23">
        <v>71</v>
      </c>
      <c r="C74" s="15" t="s">
        <v>102</v>
      </c>
      <c r="D74" s="15" t="s">
        <v>21</v>
      </c>
      <c r="E74" s="20"/>
      <c r="F74" s="19">
        <v>71</v>
      </c>
      <c r="G74" s="43"/>
    </row>
    <row r="75" spans="2:7" x14ac:dyDescent="0.25">
      <c r="B75" s="23">
        <v>72</v>
      </c>
      <c r="C75" s="15" t="s">
        <v>103</v>
      </c>
      <c r="D75" s="15" t="s">
        <v>21</v>
      </c>
      <c r="E75" s="20"/>
      <c r="F75" s="19">
        <v>72</v>
      </c>
      <c r="G75" s="43"/>
    </row>
    <row r="76" spans="2:7" x14ac:dyDescent="0.25">
      <c r="B76" s="23">
        <v>73</v>
      </c>
      <c r="C76" s="15" t="s">
        <v>104</v>
      </c>
      <c r="D76" s="15" t="s">
        <v>21</v>
      </c>
      <c r="E76" s="20"/>
      <c r="F76" s="19">
        <v>73</v>
      </c>
      <c r="G76" s="43"/>
    </row>
    <row r="77" spans="2:7" x14ac:dyDescent="0.25">
      <c r="B77" s="23">
        <v>74</v>
      </c>
      <c r="C77" s="15" t="s">
        <v>105</v>
      </c>
      <c r="D77" s="15" t="s">
        <v>21</v>
      </c>
      <c r="E77" s="20"/>
      <c r="F77" s="19">
        <v>74</v>
      </c>
      <c r="G77" s="43"/>
    </row>
    <row r="78" spans="2:7" x14ac:dyDescent="0.25">
      <c r="B78" s="23">
        <v>75</v>
      </c>
      <c r="C78" s="15" t="s">
        <v>106</v>
      </c>
      <c r="D78" s="15" t="s">
        <v>21</v>
      </c>
      <c r="E78" s="20"/>
      <c r="F78" s="19">
        <v>75</v>
      </c>
      <c r="G78" s="43"/>
    </row>
    <row r="79" spans="2:7" x14ac:dyDescent="0.25">
      <c r="B79" s="23">
        <v>76</v>
      </c>
      <c r="C79" s="15" t="s">
        <v>107</v>
      </c>
      <c r="D79" s="15" t="s">
        <v>21</v>
      </c>
      <c r="E79" s="20"/>
      <c r="F79" s="19">
        <v>76</v>
      </c>
      <c r="G79" s="43"/>
    </row>
    <row r="80" spans="2:7" x14ac:dyDescent="0.25">
      <c r="B80" s="23">
        <v>77</v>
      </c>
      <c r="C80" s="15" t="s">
        <v>108</v>
      </c>
      <c r="D80" s="15" t="s">
        <v>21</v>
      </c>
      <c r="E80" s="20"/>
      <c r="F80" s="19">
        <v>77</v>
      </c>
      <c r="G80" s="43"/>
    </row>
    <row r="81" spans="2:7" x14ac:dyDescent="0.25">
      <c r="B81" s="23">
        <v>78</v>
      </c>
      <c r="C81" s="15" t="s">
        <v>109</v>
      </c>
      <c r="D81" s="15" t="s">
        <v>21</v>
      </c>
      <c r="E81" s="20"/>
      <c r="F81" s="19">
        <v>78</v>
      </c>
      <c r="G81" s="43"/>
    </row>
    <row r="82" spans="2:7" x14ac:dyDescent="0.25">
      <c r="B82" s="23">
        <v>79</v>
      </c>
      <c r="C82" s="15" t="s">
        <v>110</v>
      </c>
      <c r="D82" s="15" t="s">
        <v>21</v>
      </c>
      <c r="E82" s="20"/>
      <c r="F82" s="19">
        <v>79</v>
      </c>
      <c r="G82" s="43"/>
    </row>
    <row r="83" spans="2:7" x14ac:dyDescent="0.25">
      <c r="B83" s="23">
        <v>80</v>
      </c>
      <c r="C83" s="15" t="s">
        <v>111</v>
      </c>
      <c r="D83" s="15" t="s">
        <v>21</v>
      </c>
      <c r="E83" s="20"/>
      <c r="F83" s="19">
        <v>80</v>
      </c>
      <c r="G83" s="43"/>
    </row>
    <row r="84" spans="2:7" x14ac:dyDescent="0.25">
      <c r="B84" s="23">
        <v>81</v>
      </c>
      <c r="C84" s="15" t="s">
        <v>112</v>
      </c>
      <c r="D84" s="15" t="s">
        <v>21</v>
      </c>
      <c r="E84" s="20"/>
      <c r="F84" s="19">
        <v>81</v>
      </c>
      <c r="G84" s="42"/>
    </row>
    <row r="85" spans="2:7" x14ac:dyDescent="0.25">
      <c r="B85" s="23">
        <v>82</v>
      </c>
      <c r="C85" s="15" t="s">
        <v>113</v>
      </c>
      <c r="D85" s="15" t="s">
        <v>21</v>
      </c>
      <c r="E85" s="20"/>
      <c r="F85" s="19">
        <v>82</v>
      </c>
      <c r="G85" s="43"/>
    </row>
    <row r="86" spans="2:7" x14ac:dyDescent="0.25">
      <c r="B86" s="23">
        <v>83</v>
      </c>
      <c r="C86" s="15" t="s">
        <v>114</v>
      </c>
      <c r="D86" s="15" t="s">
        <v>21</v>
      </c>
      <c r="E86" s="20"/>
      <c r="F86" s="19">
        <v>83</v>
      </c>
      <c r="G86" s="43"/>
    </row>
    <row r="87" spans="2:7" x14ac:dyDescent="0.25">
      <c r="B87" s="23">
        <v>84</v>
      </c>
      <c r="C87" s="15" t="s">
        <v>115</v>
      </c>
      <c r="D87" s="15" t="s">
        <v>21</v>
      </c>
      <c r="E87" s="20"/>
      <c r="F87" s="19">
        <v>84</v>
      </c>
      <c r="G87" s="43"/>
    </row>
    <row r="88" spans="2:7" x14ac:dyDescent="0.25">
      <c r="B88" s="23">
        <v>85</v>
      </c>
      <c r="C88" s="15" t="s">
        <v>116</v>
      </c>
      <c r="D88" s="15" t="s">
        <v>21</v>
      </c>
      <c r="E88" s="20"/>
      <c r="F88" s="19">
        <v>85</v>
      </c>
      <c r="G88" s="43"/>
    </row>
    <row r="89" spans="2:7" x14ac:dyDescent="0.25">
      <c r="B89" s="23">
        <v>86</v>
      </c>
      <c r="C89" s="15" t="s">
        <v>117</v>
      </c>
      <c r="D89" s="15" t="s">
        <v>21</v>
      </c>
      <c r="E89" s="20"/>
      <c r="F89" s="19">
        <v>86</v>
      </c>
      <c r="G89" s="43"/>
    </row>
    <row r="90" spans="2:7" x14ac:dyDescent="0.25">
      <c r="B90" s="23">
        <v>87</v>
      </c>
      <c r="C90" s="15" t="s">
        <v>118</v>
      </c>
      <c r="D90" s="15" t="s">
        <v>21</v>
      </c>
      <c r="E90" s="20"/>
      <c r="F90" s="19">
        <v>87</v>
      </c>
      <c r="G90" s="43"/>
    </row>
    <row r="91" spans="2:7" x14ac:dyDescent="0.25">
      <c r="B91" s="23">
        <v>88</v>
      </c>
      <c r="C91" s="15" t="s">
        <v>119</v>
      </c>
      <c r="D91" s="15" t="s">
        <v>21</v>
      </c>
      <c r="E91" s="20"/>
      <c r="F91" s="19">
        <v>88</v>
      </c>
      <c r="G91" s="43"/>
    </row>
    <row r="92" spans="2:7" x14ac:dyDescent="0.25">
      <c r="B92" s="23">
        <v>89</v>
      </c>
      <c r="C92" s="15" t="s">
        <v>120</v>
      </c>
      <c r="D92" s="15" t="s">
        <v>21</v>
      </c>
      <c r="E92" s="20"/>
      <c r="F92" s="19">
        <v>89</v>
      </c>
      <c r="G92" s="43"/>
    </row>
    <row r="93" spans="2:7" x14ac:dyDescent="0.25">
      <c r="B93" s="23">
        <v>90</v>
      </c>
      <c r="C93" s="15" t="s">
        <v>121</v>
      </c>
      <c r="D93" s="15" t="s">
        <v>21</v>
      </c>
      <c r="E93" s="20"/>
      <c r="F93" s="19">
        <v>90</v>
      </c>
      <c r="G93" s="43"/>
    </row>
    <row r="94" spans="2:7" ht="38.25" customHeight="1" x14ac:dyDescent="0.25">
      <c r="B94" s="23">
        <v>91</v>
      </c>
      <c r="C94" s="15" t="s">
        <v>122</v>
      </c>
      <c r="D94" s="15" t="s">
        <v>21</v>
      </c>
      <c r="E94" s="20"/>
      <c r="F94" s="19">
        <v>91</v>
      </c>
      <c r="G94" s="43"/>
    </row>
    <row r="95" spans="2:7" x14ac:dyDescent="0.25">
      <c r="B95" s="23">
        <v>92</v>
      </c>
      <c r="C95" s="15" t="s">
        <v>123</v>
      </c>
      <c r="D95" s="15" t="s">
        <v>21</v>
      </c>
      <c r="E95" s="20"/>
      <c r="F95" s="19">
        <v>92</v>
      </c>
      <c r="G95" s="43"/>
    </row>
    <row r="96" spans="2:7" x14ac:dyDescent="0.25">
      <c r="B96" s="23">
        <v>93</v>
      </c>
      <c r="C96" s="15" t="s">
        <v>124</v>
      </c>
      <c r="D96" s="15" t="s">
        <v>21</v>
      </c>
      <c r="E96" s="20"/>
      <c r="F96" s="19">
        <v>93</v>
      </c>
      <c r="G96" s="43"/>
    </row>
    <row r="97" spans="2:7" x14ac:dyDescent="0.25">
      <c r="B97" s="23">
        <v>94</v>
      </c>
      <c r="C97" s="15" t="s">
        <v>125</v>
      </c>
      <c r="D97" s="15" t="s">
        <v>21</v>
      </c>
      <c r="E97" s="20"/>
      <c r="F97" s="19">
        <v>94</v>
      </c>
      <c r="G97" s="43"/>
    </row>
    <row r="98" spans="2:7" x14ac:dyDescent="0.25">
      <c r="B98" s="23">
        <v>95</v>
      </c>
      <c r="C98" s="15" t="s">
        <v>126</v>
      </c>
      <c r="D98" s="15" t="s">
        <v>21</v>
      </c>
      <c r="E98" s="20"/>
      <c r="F98" s="19">
        <v>95</v>
      </c>
      <c r="G98" s="43"/>
    </row>
    <row r="99" spans="2:7" x14ac:dyDescent="0.25">
      <c r="B99" s="23">
        <v>96</v>
      </c>
      <c r="C99" s="15" t="s">
        <v>127</v>
      </c>
      <c r="D99" s="15" t="s">
        <v>21</v>
      </c>
      <c r="E99" s="20"/>
      <c r="F99" s="19">
        <v>96</v>
      </c>
      <c r="G99" s="43"/>
    </row>
    <row r="100" spans="2:7" x14ac:dyDescent="0.25">
      <c r="B100" s="23">
        <v>97</v>
      </c>
      <c r="C100" s="15" t="s">
        <v>128</v>
      </c>
      <c r="D100" s="15" t="s">
        <v>21</v>
      </c>
      <c r="E100" s="20"/>
      <c r="F100" s="19">
        <v>97</v>
      </c>
      <c r="G100" s="43"/>
    </row>
    <row r="101" spans="2:7" x14ac:dyDescent="0.25">
      <c r="B101" s="23">
        <v>98</v>
      </c>
      <c r="C101" s="15" t="s">
        <v>129</v>
      </c>
      <c r="D101" s="15" t="s">
        <v>21</v>
      </c>
      <c r="E101" s="20"/>
      <c r="F101" s="19">
        <v>98</v>
      </c>
      <c r="G101" s="43"/>
    </row>
    <row r="102" spans="2:7" x14ac:dyDescent="0.25">
      <c r="B102" s="23">
        <v>99</v>
      </c>
      <c r="C102" s="15" t="s">
        <v>130</v>
      </c>
      <c r="D102" s="15" t="s">
        <v>21</v>
      </c>
      <c r="E102" s="20"/>
      <c r="F102" s="19">
        <v>99</v>
      </c>
      <c r="G102" s="43"/>
    </row>
    <row r="103" spans="2:7" x14ac:dyDescent="0.25">
      <c r="B103" s="23">
        <v>100</v>
      </c>
      <c r="C103" s="15" t="s">
        <v>131</v>
      </c>
      <c r="D103" s="15" t="s">
        <v>21</v>
      </c>
      <c r="E103" s="20"/>
      <c r="F103" s="19">
        <v>100</v>
      </c>
      <c r="G103" s="43"/>
    </row>
    <row r="104" spans="2:7" x14ac:dyDescent="0.25">
      <c r="B104" s="23">
        <v>101</v>
      </c>
      <c r="C104" s="15" t="s">
        <v>132</v>
      </c>
      <c r="D104" s="15" t="s">
        <v>21</v>
      </c>
      <c r="E104" s="20"/>
      <c r="F104" s="19">
        <v>101</v>
      </c>
      <c r="G104" s="43"/>
    </row>
    <row r="105" spans="2:7" x14ac:dyDescent="0.25">
      <c r="B105" s="23">
        <v>102</v>
      </c>
      <c r="C105" s="15" t="s">
        <v>133</v>
      </c>
      <c r="D105" s="15" t="s">
        <v>21</v>
      </c>
      <c r="E105" s="20"/>
      <c r="F105" s="19">
        <v>102</v>
      </c>
      <c r="G105" s="43"/>
    </row>
    <row r="106" spans="2:7" x14ac:dyDescent="0.25">
      <c r="B106" s="23">
        <v>103</v>
      </c>
      <c r="C106" s="15" t="s">
        <v>134</v>
      </c>
      <c r="D106" s="15" t="s">
        <v>21</v>
      </c>
      <c r="E106" s="20"/>
      <c r="F106" s="19">
        <v>103</v>
      </c>
      <c r="G106" s="43"/>
    </row>
    <row r="107" spans="2:7" x14ac:dyDescent="0.25">
      <c r="B107" s="23">
        <v>104</v>
      </c>
      <c r="C107" s="15" t="s">
        <v>135</v>
      </c>
      <c r="D107" s="15" t="s">
        <v>21</v>
      </c>
      <c r="E107" s="20"/>
      <c r="F107" s="19">
        <v>104</v>
      </c>
      <c r="G107" s="43"/>
    </row>
    <row r="108" spans="2:7" x14ac:dyDescent="0.25">
      <c r="B108" s="23">
        <v>105</v>
      </c>
      <c r="C108" s="15" t="s">
        <v>136</v>
      </c>
      <c r="D108" s="15" t="s">
        <v>21</v>
      </c>
      <c r="E108" s="20"/>
      <c r="F108" s="19">
        <v>105</v>
      </c>
      <c r="G108" s="43"/>
    </row>
    <row r="109" spans="2:7" x14ac:dyDescent="0.25">
      <c r="B109" s="23">
        <v>106</v>
      </c>
      <c r="C109" s="15" t="s">
        <v>137</v>
      </c>
      <c r="D109" s="15" t="s">
        <v>21</v>
      </c>
      <c r="E109" s="20"/>
      <c r="F109" s="19">
        <v>106</v>
      </c>
      <c r="G109" s="43"/>
    </row>
    <row r="110" spans="2:7" x14ac:dyDescent="0.25">
      <c r="B110" s="23">
        <v>107</v>
      </c>
      <c r="C110" s="15" t="s">
        <v>138</v>
      </c>
      <c r="D110" s="15" t="s">
        <v>21</v>
      </c>
      <c r="E110" s="20"/>
      <c r="F110" s="19">
        <v>107</v>
      </c>
      <c r="G110" s="43"/>
    </row>
    <row r="111" spans="2:7" x14ac:dyDescent="0.25">
      <c r="B111" s="23">
        <v>108</v>
      </c>
      <c r="C111" s="15" t="s">
        <v>139</v>
      </c>
      <c r="D111" s="15" t="s">
        <v>21</v>
      </c>
      <c r="E111" s="20"/>
      <c r="F111" s="19">
        <v>108</v>
      </c>
      <c r="G111" s="43"/>
    </row>
    <row r="112" spans="2:7" x14ac:dyDescent="0.25">
      <c r="B112" s="23">
        <v>109</v>
      </c>
      <c r="C112" s="15" t="s">
        <v>140</v>
      </c>
      <c r="D112" s="15" t="s">
        <v>21</v>
      </c>
      <c r="E112" s="20"/>
      <c r="F112" s="19">
        <v>109</v>
      </c>
      <c r="G112" s="43"/>
    </row>
    <row r="113" spans="2:7" x14ac:dyDescent="0.25">
      <c r="B113" s="23">
        <v>110</v>
      </c>
      <c r="C113" s="15" t="s">
        <v>141</v>
      </c>
      <c r="D113" s="15" t="s">
        <v>21</v>
      </c>
      <c r="E113" s="20"/>
      <c r="F113" s="19">
        <v>110</v>
      </c>
      <c r="G113" s="43"/>
    </row>
    <row r="114" spans="2:7" x14ac:dyDescent="0.25">
      <c r="B114" s="23">
        <v>111</v>
      </c>
      <c r="C114" s="15" t="s">
        <v>142</v>
      </c>
      <c r="D114" s="15" t="s">
        <v>21</v>
      </c>
      <c r="E114" s="20"/>
      <c r="F114" s="19">
        <v>111</v>
      </c>
      <c r="G114" s="43"/>
    </row>
    <row r="115" spans="2:7" x14ac:dyDescent="0.25">
      <c r="B115" s="23">
        <v>112</v>
      </c>
      <c r="C115" s="15" t="s">
        <v>143</v>
      </c>
      <c r="D115" s="15" t="s">
        <v>21</v>
      </c>
      <c r="E115" s="20"/>
      <c r="F115" s="19">
        <v>112</v>
      </c>
      <c r="G115" s="43"/>
    </row>
    <row r="116" spans="2:7" x14ac:dyDescent="0.25">
      <c r="B116" s="23">
        <v>113</v>
      </c>
      <c r="C116" s="15" t="s">
        <v>144</v>
      </c>
      <c r="D116" s="15" t="s">
        <v>21</v>
      </c>
      <c r="E116" s="20"/>
      <c r="F116" s="19">
        <v>113</v>
      </c>
      <c r="G116" s="43"/>
    </row>
    <row r="117" spans="2:7" x14ac:dyDescent="0.25">
      <c r="B117" s="23">
        <v>114</v>
      </c>
      <c r="C117" s="15" t="s">
        <v>145</v>
      </c>
      <c r="D117" s="15" t="s">
        <v>21</v>
      </c>
      <c r="E117" s="20"/>
      <c r="F117" s="19">
        <v>114</v>
      </c>
      <c r="G117" s="43"/>
    </row>
    <row r="118" spans="2:7" x14ac:dyDescent="0.25">
      <c r="B118" s="23">
        <v>115</v>
      </c>
      <c r="C118" s="15" t="s">
        <v>146</v>
      </c>
      <c r="D118" s="15" t="s">
        <v>21</v>
      </c>
      <c r="E118" s="20"/>
      <c r="F118" s="19">
        <v>115</v>
      </c>
      <c r="G118" s="43"/>
    </row>
    <row r="119" spans="2:7" x14ac:dyDescent="0.25">
      <c r="B119" s="23">
        <v>116</v>
      </c>
      <c r="C119" s="15" t="s">
        <v>147</v>
      </c>
      <c r="D119" s="15" t="s">
        <v>21</v>
      </c>
      <c r="E119" s="20"/>
      <c r="F119" s="19">
        <v>116</v>
      </c>
      <c r="G119" s="43"/>
    </row>
    <row r="120" spans="2:7" x14ac:dyDescent="0.25">
      <c r="B120" s="23">
        <v>117</v>
      </c>
      <c r="C120" s="15" t="s">
        <v>148</v>
      </c>
      <c r="D120" s="15" t="s">
        <v>21</v>
      </c>
      <c r="E120" s="20"/>
      <c r="F120" s="19">
        <v>117</v>
      </c>
      <c r="G120" s="43"/>
    </row>
    <row r="121" spans="2:7" x14ac:dyDescent="0.25">
      <c r="B121" s="23">
        <v>118</v>
      </c>
      <c r="C121" s="15" t="s">
        <v>149</v>
      </c>
      <c r="D121" s="15" t="s">
        <v>21</v>
      </c>
      <c r="E121" s="20"/>
      <c r="F121" s="19">
        <v>118</v>
      </c>
      <c r="G121" s="43"/>
    </row>
    <row r="122" spans="2:7" x14ac:dyDescent="0.25">
      <c r="B122" s="23">
        <v>119</v>
      </c>
      <c r="C122" s="15" t="s">
        <v>150</v>
      </c>
      <c r="D122" s="15" t="s">
        <v>21</v>
      </c>
      <c r="E122" s="20"/>
      <c r="F122" s="19">
        <v>119</v>
      </c>
      <c r="G122" s="43"/>
    </row>
    <row r="123" spans="2:7" x14ac:dyDescent="0.25">
      <c r="B123" s="23">
        <v>120</v>
      </c>
      <c r="C123" s="15" t="s">
        <v>151</v>
      </c>
      <c r="D123" s="15" t="s">
        <v>21</v>
      </c>
      <c r="E123" s="20"/>
      <c r="F123" s="19">
        <v>120</v>
      </c>
      <c r="G123" s="43"/>
    </row>
    <row r="124" spans="2:7" x14ac:dyDescent="0.25">
      <c r="B124" s="23">
        <v>121</v>
      </c>
      <c r="C124" s="15" t="s">
        <v>152</v>
      </c>
      <c r="D124" s="15" t="s">
        <v>21</v>
      </c>
      <c r="E124" s="20"/>
      <c r="F124" s="19">
        <v>121</v>
      </c>
      <c r="G124" s="43"/>
    </row>
    <row r="125" spans="2:7" x14ac:dyDescent="0.25">
      <c r="B125" s="23">
        <v>122</v>
      </c>
      <c r="C125" s="15" t="s">
        <v>153</v>
      </c>
      <c r="D125" s="15" t="s">
        <v>21</v>
      </c>
      <c r="E125" s="20"/>
      <c r="F125" s="19">
        <v>122</v>
      </c>
      <c r="G125" s="43"/>
    </row>
    <row r="126" spans="2:7" x14ac:dyDescent="0.25">
      <c r="B126" s="23">
        <v>123</v>
      </c>
      <c r="C126" s="15" t="s">
        <v>154</v>
      </c>
      <c r="D126" s="15" t="s">
        <v>21</v>
      </c>
      <c r="E126" s="20"/>
      <c r="F126" s="19">
        <v>123</v>
      </c>
      <c r="G126" s="43"/>
    </row>
    <row r="127" spans="2:7" x14ac:dyDescent="0.25">
      <c r="B127" s="23">
        <v>124</v>
      </c>
      <c r="C127" s="15" t="s">
        <v>155</v>
      </c>
      <c r="D127" s="15" t="s">
        <v>21</v>
      </c>
      <c r="E127" s="20"/>
      <c r="F127" s="19">
        <v>124</v>
      </c>
      <c r="G127" s="43"/>
    </row>
    <row r="128" spans="2:7" x14ac:dyDescent="0.25">
      <c r="B128" s="23">
        <v>125</v>
      </c>
      <c r="C128" s="15" t="s">
        <v>156</v>
      </c>
      <c r="D128" s="15" t="s">
        <v>21</v>
      </c>
      <c r="E128" s="20"/>
      <c r="F128" s="19">
        <v>125</v>
      </c>
      <c r="G128" s="43"/>
    </row>
    <row r="129" spans="2:7" x14ac:dyDescent="0.25">
      <c r="B129" s="23">
        <v>126</v>
      </c>
      <c r="C129" s="15" t="s">
        <v>157</v>
      </c>
      <c r="D129" s="15" t="s">
        <v>21</v>
      </c>
      <c r="E129" s="20"/>
      <c r="F129" s="19">
        <v>126</v>
      </c>
      <c r="G129" s="43"/>
    </row>
    <row r="130" spans="2:7" x14ac:dyDescent="0.25">
      <c r="B130" s="23">
        <v>127</v>
      </c>
      <c r="C130" s="15" t="s">
        <v>158</v>
      </c>
      <c r="D130" s="15" t="s">
        <v>21</v>
      </c>
      <c r="E130" s="20"/>
      <c r="F130" s="19">
        <v>127</v>
      </c>
      <c r="G130" s="39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2:S42"/>
  <sheetViews>
    <sheetView view="pageBreakPreview" topLeftCell="A7" zoomScaleNormal="100" zoomScaleSheetLayoutView="100" workbookViewId="0">
      <selection activeCell="K21" sqref="K21"/>
    </sheetView>
  </sheetViews>
  <sheetFormatPr defaultRowHeight="15" x14ac:dyDescent="0.25"/>
  <cols>
    <col min="1" max="1" width="2.140625" style="2" customWidth="1"/>
    <col min="2" max="3" width="5.7109375" style="2" customWidth="1"/>
    <col min="4" max="4" width="40.7109375" style="2" customWidth="1"/>
    <col min="5" max="6" width="10.7109375" style="2" customWidth="1"/>
    <col min="7" max="18" width="3.28515625" style="2" customWidth="1"/>
    <col min="19" max="19" width="14.28515625" style="2" customWidth="1"/>
    <col min="20" max="16384" width="9.140625" style="2"/>
  </cols>
  <sheetData>
    <row r="2" spans="2:18" x14ac:dyDescent="0.25">
      <c r="F2" s="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 x14ac:dyDescent="0.25">
      <c r="F3" s="7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x14ac:dyDescent="0.25">
      <c r="F4" s="7"/>
      <c r="I4" s="14"/>
      <c r="J4" s="85"/>
      <c r="K4" s="85"/>
      <c r="L4" s="85"/>
      <c r="M4" s="85"/>
      <c r="N4" s="85"/>
      <c r="O4" s="85"/>
      <c r="P4" s="85"/>
      <c r="Q4" s="85"/>
      <c r="R4" s="3"/>
    </row>
    <row r="5" spans="2:18" x14ac:dyDescent="0.25">
      <c r="L5" s="6"/>
      <c r="M5" s="6"/>
      <c r="N5" s="6"/>
      <c r="O5" s="6"/>
      <c r="P5" s="6"/>
      <c r="Q5" s="6"/>
      <c r="R5" s="6"/>
    </row>
    <row r="6" spans="2:18" x14ac:dyDescent="0.25"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8" spans="2:18" ht="60" x14ac:dyDescent="0.25">
      <c r="B8" s="26" t="s">
        <v>0</v>
      </c>
      <c r="C8" s="26" t="s">
        <v>1</v>
      </c>
      <c r="D8" s="26" t="s">
        <v>2</v>
      </c>
      <c r="E8" s="26" t="s">
        <v>3</v>
      </c>
      <c r="F8" s="26" t="s">
        <v>24</v>
      </c>
      <c r="G8" s="37" t="s">
        <v>9</v>
      </c>
      <c r="H8" s="38" t="s">
        <v>10</v>
      </c>
      <c r="I8" s="38" t="s">
        <v>12</v>
      </c>
      <c r="J8" s="38" t="s">
        <v>13</v>
      </c>
      <c r="K8" s="38" t="s">
        <v>11</v>
      </c>
      <c r="L8" s="38" t="s">
        <v>14</v>
      </c>
      <c r="M8" s="38" t="s">
        <v>15</v>
      </c>
      <c r="N8" s="38" t="s">
        <v>16</v>
      </c>
      <c r="O8" s="38" t="s">
        <v>17</v>
      </c>
      <c r="P8" s="38" t="s">
        <v>18</v>
      </c>
      <c r="Q8" s="38" t="s">
        <v>19</v>
      </c>
      <c r="R8" s="38" t="s">
        <v>20</v>
      </c>
    </row>
    <row r="9" spans="2:18" x14ac:dyDescent="0.25">
      <c r="B9" s="8">
        <f>'Приложение № 1 - перечень работ'!B7</f>
        <v>1</v>
      </c>
      <c r="C9" s="8">
        <f>'Приложение № 1 - перечень работ'!C7</f>
        <v>1</v>
      </c>
      <c r="D9" s="8" t="str">
        <f>'Приложение № 1 - перечень работ'!D7</f>
        <v>работа 1</v>
      </c>
      <c r="E9" s="8" t="str">
        <f>'Приложение № 1 - перечень работ'!E7</f>
        <v>объект</v>
      </c>
      <c r="F9" s="8">
        <f>SUM(G9:R9)</f>
        <v>21</v>
      </c>
      <c r="G9" s="69">
        <v>1</v>
      </c>
      <c r="H9" s="71">
        <v>20</v>
      </c>
      <c r="I9" s="9"/>
      <c r="J9" s="13"/>
      <c r="K9" s="13"/>
      <c r="L9" s="13"/>
      <c r="M9" s="13"/>
      <c r="N9" s="13"/>
      <c r="O9" s="13"/>
      <c r="P9" s="13"/>
      <c r="Q9" s="9"/>
      <c r="R9" s="9"/>
    </row>
    <row r="10" spans="2:18" x14ac:dyDescent="0.25">
      <c r="B10" s="8">
        <f>'Приложение № 1 - перечень работ'!B8</f>
        <v>2</v>
      </c>
      <c r="C10" s="8">
        <f>'Приложение № 1 - перечень работ'!C8</f>
        <v>2</v>
      </c>
      <c r="D10" s="8" t="str">
        <f>'Приложение № 1 - перечень работ'!D8</f>
        <v>работа 2</v>
      </c>
      <c r="E10" s="8" t="str">
        <f>'Приложение № 1 - перечень работ'!E8</f>
        <v>объект</v>
      </c>
      <c r="F10" s="8">
        <f t="shared" ref="F10:F27" si="0">SUM(G10:R10)</f>
        <v>23</v>
      </c>
      <c r="G10" s="69">
        <v>2</v>
      </c>
      <c r="H10" s="71">
        <v>21</v>
      </c>
      <c r="I10" s="9"/>
      <c r="J10" s="13"/>
      <c r="K10" s="13"/>
      <c r="L10" s="13"/>
      <c r="M10" s="13"/>
      <c r="N10" s="13"/>
      <c r="O10" s="13"/>
      <c r="P10" s="13"/>
      <c r="Q10" s="9"/>
      <c r="R10" s="9"/>
    </row>
    <row r="11" spans="2:18" x14ac:dyDescent="0.25">
      <c r="B11" s="8">
        <f>'Приложение № 1 - перечень работ'!B9</f>
        <v>3</v>
      </c>
      <c r="C11" s="8">
        <f>'Приложение № 1 - перечень работ'!C9</f>
        <v>3</v>
      </c>
      <c r="D11" s="8" t="str">
        <f>'Приложение № 1 - перечень работ'!D9</f>
        <v>работа 3</v>
      </c>
      <c r="E11" s="8" t="str">
        <f>'Приложение № 1 - перечень работ'!E9</f>
        <v>объект</v>
      </c>
      <c r="F11" s="8">
        <f t="shared" si="0"/>
        <v>25</v>
      </c>
      <c r="G11" s="69">
        <v>3</v>
      </c>
      <c r="H11" s="71">
        <v>22</v>
      </c>
      <c r="I11" s="9"/>
      <c r="J11" s="13"/>
      <c r="K11" s="13"/>
      <c r="L11" s="13"/>
      <c r="M11" s="13"/>
      <c r="N11" s="13"/>
      <c r="O11" s="13"/>
      <c r="P11" s="13"/>
      <c r="Q11" s="9"/>
      <c r="R11" s="9"/>
    </row>
    <row r="12" spans="2:18" x14ac:dyDescent="0.25">
      <c r="B12" s="8">
        <f>'Приложение № 1 - перечень работ'!B10</f>
        <v>4</v>
      </c>
      <c r="C12" s="8">
        <f>'Приложение № 1 - перечень работ'!C10</f>
        <v>4</v>
      </c>
      <c r="D12" s="8" t="str">
        <f>'Приложение № 1 - перечень работ'!D10</f>
        <v>работа 4</v>
      </c>
      <c r="E12" s="8" t="str">
        <f>'Приложение № 1 - перечень работ'!E10</f>
        <v>объект</v>
      </c>
      <c r="F12" s="8">
        <f t="shared" si="0"/>
        <v>27</v>
      </c>
      <c r="G12" s="69">
        <v>4</v>
      </c>
      <c r="H12" s="71">
        <v>23</v>
      </c>
      <c r="I12" s="9"/>
      <c r="J12" s="13"/>
      <c r="K12" s="13"/>
      <c r="L12" s="13"/>
      <c r="M12" s="13"/>
      <c r="N12" s="13"/>
      <c r="O12" s="13"/>
      <c r="P12" s="13"/>
      <c r="Q12" s="9"/>
      <c r="R12" s="9"/>
    </row>
    <row r="13" spans="2:18" x14ac:dyDescent="0.25">
      <c r="B13" s="8">
        <f>'Приложение № 1 - перечень работ'!B11</f>
        <v>5</v>
      </c>
      <c r="C13" s="8">
        <f>'Приложение № 1 - перечень работ'!C11</f>
        <v>5</v>
      </c>
      <c r="D13" s="8" t="str">
        <f>'Приложение № 1 - перечень работ'!D11</f>
        <v>работа 5</v>
      </c>
      <c r="E13" s="8" t="str">
        <f>'Приложение № 1 - перечень работ'!E11</f>
        <v>объект</v>
      </c>
      <c r="F13" s="8">
        <f t="shared" si="0"/>
        <v>29</v>
      </c>
      <c r="G13" s="69">
        <v>5</v>
      </c>
      <c r="H13" s="71">
        <v>24</v>
      </c>
      <c r="I13" s="9"/>
      <c r="J13" s="13"/>
      <c r="K13" s="13"/>
      <c r="L13" s="13"/>
      <c r="M13" s="13"/>
      <c r="N13" s="13"/>
      <c r="O13" s="13"/>
      <c r="P13" s="13"/>
      <c r="Q13" s="9"/>
      <c r="R13" s="9"/>
    </row>
    <row r="14" spans="2:18" x14ac:dyDescent="0.25">
      <c r="B14" s="8">
        <f>'Приложение № 1 - перечень работ'!B12</f>
        <v>6</v>
      </c>
      <c r="C14" s="8">
        <f>'Приложение № 1 - перечень работ'!C12</f>
        <v>6</v>
      </c>
      <c r="D14" s="8" t="str">
        <f>'Приложение № 1 - перечень работ'!D12</f>
        <v>работа 6</v>
      </c>
      <c r="E14" s="8" t="str">
        <f>'Приложение № 1 - перечень работ'!E12</f>
        <v>объект</v>
      </c>
      <c r="F14" s="8">
        <f t="shared" si="0"/>
        <v>31</v>
      </c>
      <c r="G14" s="69">
        <v>6</v>
      </c>
      <c r="H14" s="71">
        <v>25</v>
      </c>
      <c r="I14" s="9"/>
      <c r="J14" s="13"/>
      <c r="K14" s="13"/>
      <c r="L14" s="13"/>
      <c r="M14" s="13"/>
      <c r="N14" s="13"/>
      <c r="O14" s="13"/>
      <c r="P14" s="13"/>
      <c r="Q14" s="9"/>
      <c r="R14" s="9"/>
    </row>
    <row r="15" spans="2:18" x14ac:dyDescent="0.25">
      <c r="B15" s="8">
        <f>'Приложение № 1 - перечень работ'!B13</f>
        <v>7</v>
      </c>
      <c r="C15" s="8">
        <f>'Приложение № 1 - перечень работ'!C13</f>
        <v>7</v>
      </c>
      <c r="D15" s="8" t="str">
        <f>'Приложение № 1 - перечень работ'!D13</f>
        <v>работа 7</v>
      </c>
      <c r="E15" s="8" t="str">
        <f>'Приложение № 1 - перечень работ'!E13</f>
        <v>объект</v>
      </c>
      <c r="F15" s="8">
        <f t="shared" si="0"/>
        <v>33</v>
      </c>
      <c r="G15" s="69">
        <v>7</v>
      </c>
      <c r="H15" s="71">
        <v>26</v>
      </c>
      <c r="I15" s="9"/>
      <c r="J15" s="13"/>
      <c r="K15" s="13"/>
      <c r="L15" s="13"/>
      <c r="M15" s="13"/>
      <c r="N15" s="13"/>
      <c r="O15" s="13"/>
      <c r="P15" s="13"/>
      <c r="Q15" s="9"/>
      <c r="R15" s="9"/>
    </row>
    <row r="16" spans="2:18" x14ac:dyDescent="0.25">
      <c r="B16" s="8">
        <f>'Приложение № 1 - перечень работ'!B14</f>
        <v>8</v>
      </c>
      <c r="C16" s="8">
        <f>'Приложение № 1 - перечень работ'!C14</f>
        <v>8</v>
      </c>
      <c r="D16" s="8" t="str">
        <f>'Приложение № 1 - перечень работ'!D14</f>
        <v>работа 8</v>
      </c>
      <c r="E16" s="8" t="str">
        <f>'Приложение № 1 - перечень работ'!E14</f>
        <v>объект</v>
      </c>
      <c r="F16" s="8">
        <f t="shared" si="0"/>
        <v>35</v>
      </c>
      <c r="G16" s="69">
        <v>8</v>
      </c>
      <c r="H16" s="71">
        <v>27</v>
      </c>
      <c r="I16" s="9"/>
      <c r="J16" s="13"/>
      <c r="K16" s="13"/>
      <c r="L16" s="13"/>
      <c r="M16" s="13"/>
      <c r="N16" s="13"/>
      <c r="O16" s="13"/>
      <c r="P16" s="13"/>
      <c r="Q16" s="9"/>
      <c r="R16" s="9"/>
    </row>
    <row r="17" spans="2:18" x14ac:dyDescent="0.25">
      <c r="B17" s="8">
        <f>'Приложение № 1 - перечень работ'!B15</f>
        <v>9</v>
      </c>
      <c r="C17" s="8">
        <f>'Приложение № 1 - перечень работ'!C15</f>
        <v>9</v>
      </c>
      <c r="D17" s="8" t="str">
        <f>'Приложение № 1 - перечень работ'!D15</f>
        <v>работа 9</v>
      </c>
      <c r="E17" s="8" t="str">
        <f>'Приложение № 1 - перечень работ'!E15</f>
        <v>объект</v>
      </c>
      <c r="F17" s="8">
        <f t="shared" si="0"/>
        <v>37</v>
      </c>
      <c r="G17" s="69">
        <v>9</v>
      </c>
      <c r="H17" s="71">
        <v>28</v>
      </c>
      <c r="I17" s="9"/>
      <c r="J17" s="13"/>
      <c r="K17" s="13"/>
      <c r="L17" s="13"/>
      <c r="M17" s="13"/>
      <c r="N17" s="13"/>
      <c r="O17" s="13"/>
      <c r="P17" s="13"/>
      <c r="Q17" s="9"/>
      <c r="R17" s="9"/>
    </row>
    <row r="18" spans="2:18" s="73" customFormat="1" x14ac:dyDescent="0.25">
      <c r="B18" s="72">
        <f>'Приложение № 1 - перечень работ'!B16</f>
        <v>10</v>
      </c>
      <c r="C18" s="72">
        <f>'Приложение № 1 - перечень работ'!C16</f>
        <v>10</v>
      </c>
      <c r="D18" s="72" t="str">
        <f>'Приложение № 1 - перечень работ'!D16</f>
        <v>работа 10</v>
      </c>
      <c r="E18" s="72" t="str">
        <f>'Приложение № 1 - перечень работ'!E16</f>
        <v>объект</v>
      </c>
      <c r="F18" s="72">
        <f t="shared" si="0"/>
        <v>39</v>
      </c>
      <c r="G18" s="69">
        <v>10</v>
      </c>
      <c r="H18" s="71">
        <v>29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18" s="73" customFormat="1" x14ac:dyDescent="0.25">
      <c r="B19" s="72">
        <f>'Приложение № 1 - перечень работ'!B17</f>
        <v>11</v>
      </c>
      <c r="C19" s="72">
        <f>'Приложение № 1 - перечень работ'!C17</f>
        <v>11</v>
      </c>
      <c r="D19" s="72" t="str">
        <f>'Приложение № 1 - перечень работ'!D17</f>
        <v>работа 11</v>
      </c>
      <c r="E19" s="72" t="str">
        <f>'Приложение № 1 - перечень работ'!E17</f>
        <v>объект</v>
      </c>
      <c r="F19" s="72">
        <f t="shared" si="0"/>
        <v>41</v>
      </c>
      <c r="G19" s="69">
        <v>11</v>
      </c>
      <c r="H19" s="71">
        <v>30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2:18" s="73" customFormat="1" x14ac:dyDescent="0.25">
      <c r="B20" s="72">
        <f>'Приложение № 1 - перечень работ'!B18</f>
        <v>12</v>
      </c>
      <c r="C20" s="72">
        <f>'Приложение № 1 - перечень работ'!C18</f>
        <v>12</v>
      </c>
      <c r="D20" s="72" t="str">
        <f>'Приложение № 1 - перечень работ'!D18</f>
        <v>работа 12</v>
      </c>
      <c r="E20" s="72" t="str">
        <f>'Приложение № 1 - перечень работ'!E18</f>
        <v>объект</v>
      </c>
      <c r="F20" s="72">
        <f t="shared" si="0"/>
        <v>43</v>
      </c>
      <c r="G20" s="69">
        <v>12</v>
      </c>
      <c r="H20" s="71">
        <v>31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18" s="73" customFormat="1" x14ac:dyDescent="0.25">
      <c r="B21" s="72">
        <f>'Приложение № 1 - перечень работ'!B19</f>
        <v>13</v>
      </c>
      <c r="C21" s="72">
        <f>'Приложение № 1 - перечень работ'!C19</f>
        <v>13</v>
      </c>
      <c r="D21" s="72" t="str">
        <f>'Приложение № 1 - перечень работ'!D19</f>
        <v>работа 13</v>
      </c>
      <c r="E21" s="72" t="str">
        <f>'Приложение № 1 - перечень работ'!E19</f>
        <v>объект</v>
      </c>
      <c r="F21" s="72">
        <f t="shared" si="0"/>
        <v>45</v>
      </c>
      <c r="G21" s="69">
        <v>13</v>
      </c>
      <c r="H21" s="71">
        <v>32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18" s="73" customFormat="1" x14ac:dyDescent="0.25">
      <c r="B22" s="72">
        <f>'Приложение № 1 - перечень работ'!B20</f>
        <v>14</v>
      </c>
      <c r="C22" s="72">
        <f>'Приложение № 1 - перечень работ'!C20</f>
        <v>14</v>
      </c>
      <c r="D22" s="72" t="str">
        <f>'Приложение № 1 - перечень работ'!D20</f>
        <v>работа 14</v>
      </c>
      <c r="E22" s="72" t="str">
        <f>'Приложение № 1 - перечень работ'!E20</f>
        <v>объект</v>
      </c>
      <c r="F22" s="72">
        <f t="shared" si="0"/>
        <v>47</v>
      </c>
      <c r="G22" s="69">
        <v>14</v>
      </c>
      <c r="H22" s="71">
        <v>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s="58" customFormat="1" x14ac:dyDescent="0.25">
      <c r="B23" s="62">
        <f>'Приложение № 1 - перечень работ'!B21</f>
        <v>15</v>
      </c>
      <c r="C23" s="62">
        <f>'Приложение № 1 - перечень работ'!C21</f>
        <v>15</v>
      </c>
      <c r="D23" s="62" t="str">
        <f>'Приложение № 1 - перечень работ'!D21</f>
        <v>работа 15</v>
      </c>
      <c r="E23" s="62" t="str">
        <f>'Приложение № 1 - перечень работ'!E21</f>
        <v>объект</v>
      </c>
      <c r="F23" s="62">
        <f t="shared" si="0"/>
        <v>49</v>
      </c>
      <c r="G23" s="69">
        <v>15</v>
      </c>
      <c r="H23" s="71">
        <v>34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2:18" s="58" customFormat="1" x14ac:dyDescent="0.25">
      <c r="B24" s="62">
        <f>'Приложение № 1 - перечень работ'!B22</f>
        <v>16</v>
      </c>
      <c r="C24" s="62">
        <f>'Приложение № 1 - перечень работ'!C22</f>
        <v>16</v>
      </c>
      <c r="D24" s="62" t="str">
        <f>'Приложение № 1 - перечень работ'!D22</f>
        <v>работа 16</v>
      </c>
      <c r="E24" s="62" t="str">
        <f>'Приложение № 1 - перечень работ'!E22</f>
        <v>объект</v>
      </c>
      <c r="F24" s="62">
        <f t="shared" si="0"/>
        <v>51</v>
      </c>
      <c r="G24" s="69">
        <v>16</v>
      </c>
      <c r="H24" s="71">
        <v>35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2:18" s="58" customFormat="1" x14ac:dyDescent="0.25">
      <c r="B25" s="62">
        <f>'Приложение № 1 - перечень работ'!B23</f>
        <v>17</v>
      </c>
      <c r="C25" s="62">
        <f>'Приложение № 1 - перечень работ'!C23</f>
        <v>17</v>
      </c>
      <c r="D25" s="62" t="str">
        <f>'Приложение № 1 - перечень работ'!D23</f>
        <v>работа 17</v>
      </c>
      <c r="E25" s="62" t="str">
        <f>'Приложение № 1 - перечень работ'!E23</f>
        <v>объект</v>
      </c>
      <c r="F25" s="62">
        <f t="shared" si="0"/>
        <v>53</v>
      </c>
      <c r="G25" s="69">
        <v>17</v>
      </c>
      <c r="H25" s="71">
        <v>36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2:18" s="58" customFormat="1" x14ac:dyDescent="0.25">
      <c r="B26" s="62">
        <f>'Приложение № 1 - перечень работ'!B24</f>
        <v>18</v>
      </c>
      <c r="C26" s="62">
        <f>'Приложение № 1 - перечень работ'!C24</f>
        <v>18</v>
      </c>
      <c r="D26" s="62" t="str">
        <f>'Приложение № 1 - перечень работ'!D24</f>
        <v>работа 18</v>
      </c>
      <c r="E26" s="62" t="str">
        <f>'Приложение № 1 - перечень работ'!E24</f>
        <v>объект</v>
      </c>
      <c r="F26" s="62">
        <f t="shared" si="0"/>
        <v>55</v>
      </c>
      <c r="G26" s="69">
        <v>18</v>
      </c>
      <c r="H26" s="71">
        <v>37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2:18" s="58" customFormat="1" x14ac:dyDescent="0.25">
      <c r="B27" s="62">
        <f>'Приложение № 1 - перечень работ'!B25</f>
        <v>0</v>
      </c>
      <c r="C27" s="62">
        <f>'Приложение № 1 - перечень работ'!C25</f>
        <v>0</v>
      </c>
      <c r="D27" s="62">
        <f>'Приложение № 1 - перечень работ'!D25</f>
        <v>0</v>
      </c>
      <c r="E27" s="62">
        <f>'Приложение № 1 - перечень работ'!E25</f>
        <v>0</v>
      </c>
      <c r="F27" s="62">
        <f t="shared" si="0"/>
        <v>0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2:18" x14ac:dyDescent="0.25">
      <c r="B28" s="8"/>
      <c r="C28" s="8"/>
      <c r="D28" s="10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31" spans="2:18" x14ac:dyDescent="0.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2:18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9" x14ac:dyDescent="0.25">
      <c r="B33" s="81"/>
      <c r="C33" s="81"/>
      <c r="D33" s="81"/>
      <c r="E33" s="1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9" x14ac:dyDescent="0.25">
      <c r="B34" s="5"/>
      <c r="C34" s="5"/>
      <c r="D34" s="5"/>
      <c r="E34" s="5"/>
      <c r="F34" s="5"/>
      <c r="G34" s="4"/>
      <c r="H34" s="5"/>
      <c r="I34" s="5"/>
      <c r="J34" s="5"/>
    </row>
    <row r="35" spans="2:19" x14ac:dyDescent="0.25">
      <c r="B35" s="82"/>
      <c r="C35" s="82"/>
      <c r="D35" s="82"/>
      <c r="E35" s="11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41" spans="2:19" ht="45" x14ac:dyDescent="0.25">
      <c r="S41" s="33" t="s">
        <v>27</v>
      </c>
    </row>
    <row r="42" spans="2:19" x14ac:dyDescent="0.25">
      <c r="G42" s="17">
        <f t="shared" ref="G42:R42" si="1">IF(SUM(G9:G27)=1,"1",IF(SUM(G9:G27)&gt;=2,MAX(G9:G27),"0"))</f>
        <v>18</v>
      </c>
      <c r="H42" s="17">
        <f t="shared" si="1"/>
        <v>37</v>
      </c>
      <c r="I42" s="17" t="str">
        <f t="shared" si="1"/>
        <v>0</v>
      </c>
      <c r="J42" s="17" t="str">
        <f t="shared" si="1"/>
        <v>0</v>
      </c>
      <c r="K42" s="17" t="str">
        <f t="shared" si="1"/>
        <v>0</v>
      </c>
      <c r="L42" s="17" t="str">
        <f t="shared" si="1"/>
        <v>0</v>
      </c>
      <c r="M42" s="17" t="str">
        <f t="shared" si="1"/>
        <v>0</v>
      </c>
      <c r="N42" s="17" t="str">
        <f t="shared" si="1"/>
        <v>0</v>
      </c>
      <c r="O42" s="17" t="str">
        <f t="shared" si="1"/>
        <v>0</v>
      </c>
      <c r="P42" s="17" t="str">
        <f t="shared" si="1"/>
        <v>0</v>
      </c>
      <c r="Q42" s="17" t="str">
        <f t="shared" si="1"/>
        <v>0</v>
      </c>
      <c r="R42" s="17" t="str">
        <f t="shared" si="1"/>
        <v>0</v>
      </c>
      <c r="S42" s="2">
        <f>G42+H42+I42+J42+K42+L42+M42+N42+O42+P42+Q42+R42</f>
        <v>55</v>
      </c>
    </row>
  </sheetData>
  <mergeCells count="9">
    <mergeCell ref="B33:D33"/>
    <mergeCell ref="B35:D35"/>
    <mergeCell ref="F35:R35"/>
    <mergeCell ref="F33:R33"/>
    <mergeCell ref="G2:R2"/>
    <mergeCell ref="B6:R6"/>
    <mergeCell ref="G3:R3"/>
    <mergeCell ref="B31:R31"/>
    <mergeCell ref="J4:Q4"/>
  </mergeCells>
  <pageMargins left="0.25" right="0.25" top="0.75" bottom="0.75" header="0.3" footer="0.3"/>
  <pageSetup paperSize="9" scale="76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L45"/>
  <sheetViews>
    <sheetView tabSelected="1" topLeftCell="A16" zoomScaleNormal="100" zoomScaleSheetLayoutView="80" workbookViewId="0">
      <selection activeCell="K21" sqref="K21"/>
    </sheetView>
  </sheetViews>
  <sheetFormatPr defaultRowHeight="15" x14ac:dyDescent="0.25"/>
  <cols>
    <col min="1" max="1" width="1.42578125" style="2" customWidth="1"/>
    <col min="2" max="2" width="4.42578125" style="2" customWidth="1"/>
    <col min="3" max="3" width="4.7109375" style="2" customWidth="1"/>
    <col min="4" max="4" width="40.7109375" style="2" customWidth="1"/>
    <col min="5" max="5" width="10.7109375" style="2" customWidth="1"/>
    <col min="6" max="6" width="6.7109375" style="2" customWidth="1"/>
    <col min="7" max="8" width="10.28515625" style="2" customWidth="1"/>
    <col min="9" max="9" width="15.7109375" style="2" customWidth="1"/>
    <col min="10" max="10" width="14.5703125" style="2" customWidth="1"/>
    <col min="11" max="11" width="90.28515625" style="2" customWidth="1"/>
    <col min="12" max="12" width="16.140625" style="2" customWidth="1"/>
    <col min="13" max="256" width="9.140625" style="2"/>
    <col min="257" max="257" width="1.42578125" style="2" customWidth="1"/>
    <col min="258" max="258" width="4.42578125" style="2" customWidth="1"/>
    <col min="259" max="259" width="4.7109375" style="2" customWidth="1"/>
    <col min="260" max="260" width="30.28515625" style="2" customWidth="1"/>
    <col min="261" max="261" width="6.28515625" style="2" customWidth="1"/>
    <col min="262" max="262" width="6.7109375" style="2" customWidth="1"/>
    <col min="263" max="264" width="10.28515625" style="2" customWidth="1"/>
    <col min="265" max="265" width="13.140625" style="2" customWidth="1"/>
    <col min="266" max="512" width="9.140625" style="2"/>
    <col min="513" max="513" width="1.42578125" style="2" customWidth="1"/>
    <col min="514" max="514" width="4.42578125" style="2" customWidth="1"/>
    <col min="515" max="515" width="4.7109375" style="2" customWidth="1"/>
    <col min="516" max="516" width="30.28515625" style="2" customWidth="1"/>
    <col min="517" max="517" width="6.28515625" style="2" customWidth="1"/>
    <col min="518" max="518" width="6.7109375" style="2" customWidth="1"/>
    <col min="519" max="520" width="10.28515625" style="2" customWidth="1"/>
    <col min="521" max="521" width="13.140625" style="2" customWidth="1"/>
    <col min="522" max="768" width="9.140625" style="2"/>
    <col min="769" max="769" width="1.42578125" style="2" customWidth="1"/>
    <col min="770" max="770" width="4.42578125" style="2" customWidth="1"/>
    <col min="771" max="771" width="4.7109375" style="2" customWidth="1"/>
    <col min="772" max="772" width="30.28515625" style="2" customWidth="1"/>
    <col min="773" max="773" width="6.28515625" style="2" customWidth="1"/>
    <col min="774" max="774" width="6.7109375" style="2" customWidth="1"/>
    <col min="775" max="776" width="10.28515625" style="2" customWidth="1"/>
    <col min="777" max="777" width="13.140625" style="2" customWidth="1"/>
    <col min="778" max="1024" width="9.140625" style="2"/>
    <col min="1025" max="1025" width="1.42578125" style="2" customWidth="1"/>
    <col min="1026" max="1026" width="4.42578125" style="2" customWidth="1"/>
    <col min="1027" max="1027" width="4.7109375" style="2" customWidth="1"/>
    <col min="1028" max="1028" width="30.28515625" style="2" customWidth="1"/>
    <col min="1029" max="1029" width="6.28515625" style="2" customWidth="1"/>
    <col min="1030" max="1030" width="6.7109375" style="2" customWidth="1"/>
    <col min="1031" max="1032" width="10.28515625" style="2" customWidth="1"/>
    <col min="1033" max="1033" width="13.140625" style="2" customWidth="1"/>
    <col min="1034" max="1280" width="9.140625" style="2"/>
    <col min="1281" max="1281" width="1.42578125" style="2" customWidth="1"/>
    <col min="1282" max="1282" width="4.42578125" style="2" customWidth="1"/>
    <col min="1283" max="1283" width="4.7109375" style="2" customWidth="1"/>
    <col min="1284" max="1284" width="30.28515625" style="2" customWidth="1"/>
    <col min="1285" max="1285" width="6.28515625" style="2" customWidth="1"/>
    <col min="1286" max="1286" width="6.7109375" style="2" customWidth="1"/>
    <col min="1287" max="1288" width="10.28515625" style="2" customWidth="1"/>
    <col min="1289" max="1289" width="13.140625" style="2" customWidth="1"/>
    <col min="1290" max="1536" width="9.140625" style="2"/>
    <col min="1537" max="1537" width="1.42578125" style="2" customWidth="1"/>
    <col min="1538" max="1538" width="4.42578125" style="2" customWidth="1"/>
    <col min="1539" max="1539" width="4.7109375" style="2" customWidth="1"/>
    <col min="1540" max="1540" width="30.28515625" style="2" customWidth="1"/>
    <col min="1541" max="1541" width="6.28515625" style="2" customWidth="1"/>
    <col min="1542" max="1542" width="6.7109375" style="2" customWidth="1"/>
    <col min="1543" max="1544" width="10.28515625" style="2" customWidth="1"/>
    <col min="1545" max="1545" width="13.140625" style="2" customWidth="1"/>
    <col min="1546" max="1792" width="9.140625" style="2"/>
    <col min="1793" max="1793" width="1.42578125" style="2" customWidth="1"/>
    <col min="1794" max="1794" width="4.42578125" style="2" customWidth="1"/>
    <col min="1795" max="1795" width="4.7109375" style="2" customWidth="1"/>
    <col min="1796" max="1796" width="30.28515625" style="2" customWidth="1"/>
    <col min="1797" max="1797" width="6.28515625" style="2" customWidth="1"/>
    <col min="1798" max="1798" width="6.7109375" style="2" customWidth="1"/>
    <col min="1799" max="1800" width="10.28515625" style="2" customWidth="1"/>
    <col min="1801" max="1801" width="13.140625" style="2" customWidth="1"/>
    <col min="1802" max="2048" width="9.140625" style="2"/>
    <col min="2049" max="2049" width="1.42578125" style="2" customWidth="1"/>
    <col min="2050" max="2050" width="4.42578125" style="2" customWidth="1"/>
    <col min="2051" max="2051" width="4.7109375" style="2" customWidth="1"/>
    <col min="2052" max="2052" width="30.28515625" style="2" customWidth="1"/>
    <col min="2053" max="2053" width="6.28515625" style="2" customWidth="1"/>
    <col min="2054" max="2054" width="6.7109375" style="2" customWidth="1"/>
    <col min="2055" max="2056" width="10.28515625" style="2" customWidth="1"/>
    <col min="2057" max="2057" width="13.140625" style="2" customWidth="1"/>
    <col min="2058" max="2304" width="9.140625" style="2"/>
    <col min="2305" max="2305" width="1.42578125" style="2" customWidth="1"/>
    <col min="2306" max="2306" width="4.42578125" style="2" customWidth="1"/>
    <col min="2307" max="2307" width="4.7109375" style="2" customWidth="1"/>
    <col min="2308" max="2308" width="30.28515625" style="2" customWidth="1"/>
    <col min="2309" max="2309" width="6.28515625" style="2" customWidth="1"/>
    <col min="2310" max="2310" width="6.7109375" style="2" customWidth="1"/>
    <col min="2311" max="2312" width="10.28515625" style="2" customWidth="1"/>
    <col min="2313" max="2313" width="13.140625" style="2" customWidth="1"/>
    <col min="2314" max="2560" width="9.140625" style="2"/>
    <col min="2561" max="2561" width="1.42578125" style="2" customWidth="1"/>
    <col min="2562" max="2562" width="4.42578125" style="2" customWidth="1"/>
    <col min="2563" max="2563" width="4.7109375" style="2" customWidth="1"/>
    <col min="2564" max="2564" width="30.28515625" style="2" customWidth="1"/>
    <col min="2565" max="2565" width="6.28515625" style="2" customWidth="1"/>
    <col min="2566" max="2566" width="6.7109375" style="2" customWidth="1"/>
    <col min="2567" max="2568" width="10.28515625" style="2" customWidth="1"/>
    <col min="2569" max="2569" width="13.140625" style="2" customWidth="1"/>
    <col min="2570" max="2816" width="9.140625" style="2"/>
    <col min="2817" max="2817" width="1.42578125" style="2" customWidth="1"/>
    <col min="2818" max="2818" width="4.42578125" style="2" customWidth="1"/>
    <col min="2819" max="2819" width="4.7109375" style="2" customWidth="1"/>
    <col min="2820" max="2820" width="30.28515625" style="2" customWidth="1"/>
    <col min="2821" max="2821" width="6.28515625" style="2" customWidth="1"/>
    <col min="2822" max="2822" width="6.7109375" style="2" customWidth="1"/>
    <col min="2823" max="2824" width="10.28515625" style="2" customWidth="1"/>
    <col min="2825" max="2825" width="13.140625" style="2" customWidth="1"/>
    <col min="2826" max="3072" width="9.140625" style="2"/>
    <col min="3073" max="3073" width="1.42578125" style="2" customWidth="1"/>
    <col min="3074" max="3074" width="4.42578125" style="2" customWidth="1"/>
    <col min="3075" max="3075" width="4.7109375" style="2" customWidth="1"/>
    <col min="3076" max="3076" width="30.28515625" style="2" customWidth="1"/>
    <col min="3077" max="3077" width="6.28515625" style="2" customWidth="1"/>
    <col min="3078" max="3078" width="6.7109375" style="2" customWidth="1"/>
    <col min="3079" max="3080" width="10.28515625" style="2" customWidth="1"/>
    <col min="3081" max="3081" width="13.140625" style="2" customWidth="1"/>
    <col min="3082" max="3328" width="9.140625" style="2"/>
    <col min="3329" max="3329" width="1.42578125" style="2" customWidth="1"/>
    <col min="3330" max="3330" width="4.42578125" style="2" customWidth="1"/>
    <col min="3331" max="3331" width="4.7109375" style="2" customWidth="1"/>
    <col min="3332" max="3332" width="30.28515625" style="2" customWidth="1"/>
    <col min="3333" max="3333" width="6.28515625" style="2" customWidth="1"/>
    <col min="3334" max="3334" width="6.7109375" style="2" customWidth="1"/>
    <col min="3335" max="3336" width="10.28515625" style="2" customWidth="1"/>
    <col min="3337" max="3337" width="13.140625" style="2" customWidth="1"/>
    <col min="3338" max="3584" width="9.140625" style="2"/>
    <col min="3585" max="3585" width="1.42578125" style="2" customWidth="1"/>
    <col min="3586" max="3586" width="4.42578125" style="2" customWidth="1"/>
    <col min="3587" max="3587" width="4.7109375" style="2" customWidth="1"/>
    <col min="3588" max="3588" width="30.28515625" style="2" customWidth="1"/>
    <col min="3589" max="3589" width="6.28515625" style="2" customWidth="1"/>
    <col min="3590" max="3590" width="6.7109375" style="2" customWidth="1"/>
    <col min="3591" max="3592" width="10.28515625" style="2" customWidth="1"/>
    <col min="3593" max="3593" width="13.140625" style="2" customWidth="1"/>
    <col min="3594" max="3840" width="9.140625" style="2"/>
    <col min="3841" max="3841" width="1.42578125" style="2" customWidth="1"/>
    <col min="3842" max="3842" width="4.42578125" style="2" customWidth="1"/>
    <col min="3843" max="3843" width="4.7109375" style="2" customWidth="1"/>
    <col min="3844" max="3844" width="30.28515625" style="2" customWidth="1"/>
    <col min="3845" max="3845" width="6.28515625" style="2" customWidth="1"/>
    <col min="3846" max="3846" width="6.7109375" style="2" customWidth="1"/>
    <col min="3847" max="3848" width="10.28515625" style="2" customWidth="1"/>
    <col min="3849" max="3849" width="13.140625" style="2" customWidth="1"/>
    <col min="3850" max="4096" width="9.140625" style="2"/>
    <col min="4097" max="4097" width="1.42578125" style="2" customWidth="1"/>
    <col min="4098" max="4098" width="4.42578125" style="2" customWidth="1"/>
    <col min="4099" max="4099" width="4.7109375" style="2" customWidth="1"/>
    <col min="4100" max="4100" width="30.28515625" style="2" customWidth="1"/>
    <col min="4101" max="4101" width="6.28515625" style="2" customWidth="1"/>
    <col min="4102" max="4102" width="6.7109375" style="2" customWidth="1"/>
    <col min="4103" max="4104" width="10.28515625" style="2" customWidth="1"/>
    <col min="4105" max="4105" width="13.140625" style="2" customWidth="1"/>
    <col min="4106" max="4352" width="9.140625" style="2"/>
    <col min="4353" max="4353" width="1.42578125" style="2" customWidth="1"/>
    <col min="4354" max="4354" width="4.42578125" style="2" customWidth="1"/>
    <col min="4355" max="4355" width="4.7109375" style="2" customWidth="1"/>
    <col min="4356" max="4356" width="30.28515625" style="2" customWidth="1"/>
    <col min="4357" max="4357" width="6.28515625" style="2" customWidth="1"/>
    <col min="4358" max="4358" width="6.7109375" style="2" customWidth="1"/>
    <col min="4359" max="4360" width="10.28515625" style="2" customWidth="1"/>
    <col min="4361" max="4361" width="13.140625" style="2" customWidth="1"/>
    <col min="4362" max="4608" width="9.140625" style="2"/>
    <col min="4609" max="4609" width="1.42578125" style="2" customWidth="1"/>
    <col min="4610" max="4610" width="4.42578125" style="2" customWidth="1"/>
    <col min="4611" max="4611" width="4.7109375" style="2" customWidth="1"/>
    <col min="4612" max="4612" width="30.28515625" style="2" customWidth="1"/>
    <col min="4613" max="4613" width="6.28515625" style="2" customWidth="1"/>
    <col min="4614" max="4614" width="6.7109375" style="2" customWidth="1"/>
    <col min="4615" max="4616" width="10.28515625" style="2" customWidth="1"/>
    <col min="4617" max="4617" width="13.140625" style="2" customWidth="1"/>
    <col min="4618" max="4864" width="9.140625" style="2"/>
    <col min="4865" max="4865" width="1.42578125" style="2" customWidth="1"/>
    <col min="4866" max="4866" width="4.42578125" style="2" customWidth="1"/>
    <col min="4867" max="4867" width="4.7109375" style="2" customWidth="1"/>
    <col min="4868" max="4868" width="30.28515625" style="2" customWidth="1"/>
    <col min="4869" max="4869" width="6.28515625" style="2" customWidth="1"/>
    <col min="4870" max="4870" width="6.7109375" style="2" customWidth="1"/>
    <col min="4871" max="4872" width="10.28515625" style="2" customWidth="1"/>
    <col min="4873" max="4873" width="13.140625" style="2" customWidth="1"/>
    <col min="4874" max="5120" width="9.140625" style="2"/>
    <col min="5121" max="5121" width="1.42578125" style="2" customWidth="1"/>
    <col min="5122" max="5122" width="4.42578125" style="2" customWidth="1"/>
    <col min="5123" max="5123" width="4.7109375" style="2" customWidth="1"/>
    <col min="5124" max="5124" width="30.28515625" style="2" customWidth="1"/>
    <col min="5125" max="5125" width="6.28515625" style="2" customWidth="1"/>
    <col min="5126" max="5126" width="6.7109375" style="2" customWidth="1"/>
    <col min="5127" max="5128" width="10.28515625" style="2" customWidth="1"/>
    <col min="5129" max="5129" width="13.140625" style="2" customWidth="1"/>
    <col min="5130" max="5376" width="9.140625" style="2"/>
    <col min="5377" max="5377" width="1.42578125" style="2" customWidth="1"/>
    <col min="5378" max="5378" width="4.42578125" style="2" customWidth="1"/>
    <col min="5379" max="5379" width="4.7109375" style="2" customWidth="1"/>
    <col min="5380" max="5380" width="30.28515625" style="2" customWidth="1"/>
    <col min="5381" max="5381" width="6.28515625" style="2" customWidth="1"/>
    <col min="5382" max="5382" width="6.7109375" style="2" customWidth="1"/>
    <col min="5383" max="5384" width="10.28515625" style="2" customWidth="1"/>
    <col min="5385" max="5385" width="13.140625" style="2" customWidth="1"/>
    <col min="5386" max="5632" width="9.140625" style="2"/>
    <col min="5633" max="5633" width="1.42578125" style="2" customWidth="1"/>
    <col min="5634" max="5634" width="4.42578125" style="2" customWidth="1"/>
    <col min="5635" max="5635" width="4.7109375" style="2" customWidth="1"/>
    <col min="5636" max="5636" width="30.28515625" style="2" customWidth="1"/>
    <col min="5637" max="5637" width="6.28515625" style="2" customWidth="1"/>
    <col min="5638" max="5638" width="6.7109375" style="2" customWidth="1"/>
    <col min="5639" max="5640" width="10.28515625" style="2" customWidth="1"/>
    <col min="5641" max="5641" width="13.140625" style="2" customWidth="1"/>
    <col min="5642" max="5888" width="9.140625" style="2"/>
    <col min="5889" max="5889" width="1.42578125" style="2" customWidth="1"/>
    <col min="5890" max="5890" width="4.42578125" style="2" customWidth="1"/>
    <col min="5891" max="5891" width="4.7109375" style="2" customWidth="1"/>
    <col min="5892" max="5892" width="30.28515625" style="2" customWidth="1"/>
    <col min="5893" max="5893" width="6.28515625" style="2" customWidth="1"/>
    <col min="5894" max="5894" width="6.7109375" style="2" customWidth="1"/>
    <col min="5895" max="5896" width="10.28515625" style="2" customWidth="1"/>
    <col min="5897" max="5897" width="13.140625" style="2" customWidth="1"/>
    <col min="5898" max="6144" width="9.140625" style="2"/>
    <col min="6145" max="6145" width="1.42578125" style="2" customWidth="1"/>
    <col min="6146" max="6146" width="4.42578125" style="2" customWidth="1"/>
    <col min="6147" max="6147" width="4.7109375" style="2" customWidth="1"/>
    <col min="6148" max="6148" width="30.28515625" style="2" customWidth="1"/>
    <col min="6149" max="6149" width="6.28515625" style="2" customWidth="1"/>
    <col min="6150" max="6150" width="6.7109375" style="2" customWidth="1"/>
    <col min="6151" max="6152" width="10.28515625" style="2" customWidth="1"/>
    <col min="6153" max="6153" width="13.140625" style="2" customWidth="1"/>
    <col min="6154" max="6400" width="9.140625" style="2"/>
    <col min="6401" max="6401" width="1.42578125" style="2" customWidth="1"/>
    <col min="6402" max="6402" width="4.42578125" style="2" customWidth="1"/>
    <col min="6403" max="6403" width="4.7109375" style="2" customWidth="1"/>
    <col min="6404" max="6404" width="30.28515625" style="2" customWidth="1"/>
    <col min="6405" max="6405" width="6.28515625" style="2" customWidth="1"/>
    <col min="6406" max="6406" width="6.7109375" style="2" customWidth="1"/>
    <col min="6407" max="6408" width="10.28515625" style="2" customWidth="1"/>
    <col min="6409" max="6409" width="13.140625" style="2" customWidth="1"/>
    <col min="6410" max="6656" width="9.140625" style="2"/>
    <col min="6657" max="6657" width="1.42578125" style="2" customWidth="1"/>
    <col min="6658" max="6658" width="4.42578125" style="2" customWidth="1"/>
    <col min="6659" max="6659" width="4.7109375" style="2" customWidth="1"/>
    <col min="6660" max="6660" width="30.28515625" style="2" customWidth="1"/>
    <col min="6661" max="6661" width="6.28515625" style="2" customWidth="1"/>
    <col min="6662" max="6662" width="6.7109375" style="2" customWidth="1"/>
    <col min="6663" max="6664" width="10.28515625" style="2" customWidth="1"/>
    <col min="6665" max="6665" width="13.140625" style="2" customWidth="1"/>
    <col min="6666" max="6912" width="9.140625" style="2"/>
    <col min="6913" max="6913" width="1.42578125" style="2" customWidth="1"/>
    <col min="6914" max="6914" width="4.42578125" style="2" customWidth="1"/>
    <col min="6915" max="6915" width="4.7109375" style="2" customWidth="1"/>
    <col min="6916" max="6916" width="30.28515625" style="2" customWidth="1"/>
    <col min="6917" max="6917" width="6.28515625" style="2" customWidth="1"/>
    <col min="6918" max="6918" width="6.7109375" style="2" customWidth="1"/>
    <col min="6919" max="6920" width="10.28515625" style="2" customWidth="1"/>
    <col min="6921" max="6921" width="13.140625" style="2" customWidth="1"/>
    <col min="6922" max="7168" width="9.140625" style="2"/>
    <col min="7169" max="7169" width="1.42578125" style="2" customWidth="1"/>
    <col min="7170" max="7170" width="4.42578125" style="2" customWidth="1"/>
    <col min="7171" max="7171" width="4.7109375" style="2" customWidth="1"/>
    <col min="7172" max="7172" width="30.28515625" style="2" customWidth="1"/>
    <col min="7173" max="7173" width="6.28515625" style="2" customWidth="1"/>
    <col min="7174" max="7174" width="6.7109375" style="2" customWidth="1"/>
    <col min="7175" max="7176" width="10.28515625" style="2" customWidth="1"/>
    <col min="7177" max="7177" width="13.140625" style="2" customWidth="1"/>
    <col min="7178" max="7424" width="9.140625" style="2"/>
    <col min="7425" max="7425" width="1.42578125" style="2" customWidth="1"/>
    <col min="7426" max="7426" width="4.42578125" style="2" customWidth="1"/>
    <col min="7427" max="7427" width="4.7109375" style="2" customWidth="1"/>
    <col min="7428" max="7428" width="30.28515625" style="2" customWidth="1"/>
    <col min="7429" max="7429" width="6.28515625" style="2" customWidth="1"/>
    <col min="7430" max="7430" width="6.7109375" style="2" customWidth="1"/>
    <col min="7431" max="7432" width="10.28515625" style="2" customWidth="1"/>
    <col min="7433" max="7433" width="13.140625" style="2" customWidth="1"/>
    <col min="7434" max="7680" width="9.140625" style="2"/>
    <col min="7681" max="7681" width="1.42578125" style="2" customWidth="1"/>
    <col min="7682" max="7682" width="4.42578125" style="2" customWidth="1"/>
    <col min="7683" max="7683" width="4.7109375" style="2" customWidth="1"/>
    <col min="7684" max="7684" width="30.28515625" style="2" customWidth="1"/>
    <col min="7685" max="7685" width="6.28515625" style="2" customWidth="1"/>
    <col min="7686" max="7686" width="6.7109375" style="2" customWidth="1"/>
    <col min="7687" max="7688" width="10.28515625" style="2" customWidth="1"/>
    <col min="7689" max="7689" width="13.140625" style="2" customWidth="1"/>
    <col min="7690" max="7936" width="9.140625" style="2"/>
    <col min="7937" max="7937" width="1.42578125" style="2" customWidth="1"/>
    <col min="7938" max="7938" width="4.42578125" style="2" customWidth="1"/>
    <col min="7939" max="7939" width="4.7109375" style="2" customWidth="1"/>
    <col min="7940" max="7940" width="30.28515625" style="2" customWidth="1"/>
    <col min="7941" max="7941" width="6.28515625" style="2" customWidth="1"/>
    <col min="7942" max="7942" width="6.7109375" style="2" customWidth="1"/>
    <col min="7943" max="7944" width="10.28515625" style="2" customWidth="1"/>
    <col min="7945" max="7945" width="13.140625" style="2" customWidth="1"/>
    <col min="7946" max="8192" width="9.140625" style="2"/>
    <col min="8193" max="8193" width="1.42578125" style="2" customWidth="1"/>
    <col min="8194" max="8194" width="4.42578125" style="2" customWidth="1"/>
    <col min="8195" max="8195" width="4.7109375" style="2" customWidth="1"/>
    <col min="8196" max="8196" width="30.28515625" style="2" customWidth="1"/>
    <col min="8197" max="8197" width="6.28515625" style="2" customWidth="1"/>
    <col min="8198" max="8198" width="6.7109375" style="2" customWidth="1"/>
    <col min="8199" max="8200" width="10.28515625" style="2" customWidth="1"/>
    <col min="8201" max="8201" width="13.140625" style="2" customWidth="1"/>
    <col min="8202" max="8448" width="9.140625" style="2"/>
    <col min="8449" max="8449" width="1.42578125" style="2" customWidth="1"/>
    <col min="8450" max="8450" width="4.42578125" style="2" customWidth="1"/>
    <col min="8451" max="8451" width="4.7109375" style="2" customWidth="1"/>
    <col min="8452" max="8452" width="30.28515625" style="2" customWidth="1"/>
    <col min="8453" max="8453" width="6.28515625" style="2" customWidth="1"/>
    <col min="8454" max="8454" width="6.7109375" style="2" customWidth="1"/>
    <col min="8455" max="8456" width="10.28515625" style="2" customWidth="1"/>
    <col min="8457" max="8457" width="13.140625" style="2" customWidth="1"/>
    <col min="8458" max="8704" width="9.140625" style="2"/>
    <col min="8705" max="8705" width="1.42578125" style="2" customWidth="1"/>
    <col min="8706" max="8706" width="4.42578125" style="2" customWidth="1"/>
    <col min="8707" max="8707" width="4.7109375" style="2" customWidth="1"/>
    <col min="8708" max="8708" width="30.28515625" style="2" customWidth="1"/>
    <col min="8709" max="8709" width="6.28515625" style="2" customWidth="1"/>
    <col min="8710" max="8710" width="6.7109375" style="2" customWidth="1"/>
    <col min="8711" max="8712" width="10.28515625" style="2" customWidth="1"/>
    <col min="8713" max="8713" width="13.140625" style="2" customWidth="1"/>
    <col min="8714" max="8960" width="9.140625" style="2"/>
    <col min="8961" max="8961" width="1.42578125" style="2" customWidth="1"/>
    <col min="8962" max="8962" width="4.42578125" style="2" customWidth="1"/>
    <col min="8963" max="8963" width="4.7109375" style="2" customWidth="1"/>
    <col min="8964" max="8964" width="30.28515625" style="2" customWidth="1"/>
    <col min="8965" max="8965" width="6.28515625" style="2" customWidth="1"/>
    <col min="8966" max="8966" width="6.7109375" style="2" customWidth="1"/>
    <col min="8967" max="8968" width="10.28515625" style="2" customWidth="1"/>
    <col min="8969" max="8969" width="13.140625" style="2" customWidth="1"/>
    <col min="8970" max="9216" width="9.140625" style="2"/>
    <col min="9217" max="9217" width="1.42578125" style="2" customWidth="1"/>
    <col min="9218" max="9218" width="4.42578125" style="2" customWidth="1"/>
    <col min="9219" max="9219" width="4.7109375" style="2" customWidth="1"/>
    <col min="9220" max="9220" width="30.28515625" style="2" customWidth="1"/>
    <col min="9221" max="9221" width="6.28515625" style="2" customWidth="1"/>
    <col min="9222" max="9222" width="6.7109375" style="2" customWidth="1"/>
    <col min="9223" max="9224" width="10.28515625" style="2" customWidth="1"/>
    <col min="9225" max="9225" width="13.140625" style="2" customWidth="1"/>
    <col min="9226" max="9472" width="9.140625" style="2"/>
    <col min="9473" max="9473" width="1.42578125" style="2" customWidth="1"/>
    <col min="9474" max="9474" width="4.42578125" style="2" customWidth="1"/>
    <col min="9475" max="9475" width="4.7109375" style="2" customWidth="1"/>
    <col min="9476" max="9476" width="30.28515625" style="2" customWidth="1"/>
    <col min="9477" max="9477" width="6.28515625" style="2" customWidth="1"/>
    <col min="9478" max="9478" width="6.7109375" style="2" customWidth="1"/>
    <col min="9479" max="9480" width="10.28515625" style="2" customWidth="1"/>
    <col min="9481" max="9481" width="13.140625" style="2" customWidth="1"/>
    <col min="9482" max="9728" width="9.140625" style="2"/>
    <col min="9729" max="9729" width="1.42578125" style="2" customWidth="1"/>
    <col min="9730" max="9730" width="4.42578125" style="2" customWidth="1"/>
    <col min="9731" max="9731" width="4.7109375" style="2" customWidth="1"/>
    <col min="9732" max="9732" width="30.28515625" style="2" customWidth="1"/>
    <col min="9733" max="9733" width="6.28515625" style="2" customWidth="1"/>
    <col min="9734" max="9734" width="6.7109375" style="2" customWidth="1"/>
    <col min="9735" max="9736" width="10.28515625" style="2" customWidth="1"/>
    <col min="9737" max="9737" width="13.140625" style="2" customWidth="1"/>
    <col min="9738" max="9984" width="9.140625" style="2"/>
    <col min="9985" max="9985" width="1.42578125" style="2" customWidth="1"/>
    <col min="9986" max="9986" width="4.42578125" style="2" customWidth="1"/>
    <col min="9987" max="9987" width="4.7109375" style="2" customWidth="1"/>
    <col min="9988" max="9988" width="30.28515625" style="2" customWidth="1"/>
    <col min="9989" max="9989" width="6.28515625" style="2" customWidth="1"/>
    <col min="9990" max="9990" width="6.7109375" style="2" customWidth="1"/>
    <col min="9991" max="9992" width="10.28515625" style="2" customWidth="1"/>
    <col min="9993" max="9993" width="13.140625" style="2" customWidth="1"/>
    <col min="9994" max="10240" width="9.140625" style="2"/>
    <col min="10241" max="10241" width="1.42578125" style="2" customWidth="1"/>
    <col min="10242" max="10242" width="4.42578125" style="2" customWidth="1"/>
    <col min="10243" max="10243" width="4.7109375" style="2" customWidth="1"/>
    <col min="10244" max="10244" width="30.28515625" style="2" customWidth="1"/>
    <col min="10245" max="10245" width="6.28515625" style="2" customWidth="1"/>
    <col min="10246" max="10246" width="6.7109375" style="2" customWidth="1"/>
    <col min="10247" max="10248" width="10.28515625" style="2" customWidth="1"/>
    <col min="10249" max="10249" width="13.140625" style="2" customWidth="1"/>
    <col min="10250" max="10496" width="9.140625" style="2"/>
    <col min="10497" max="10497" width="1.42578125" style="2" customWidth="1"/>
    <col min="10498" max="10498" width="4.42578125" style="2" customWidth="1"/>
    <col min="10499" max="10499" width="4.7109375" style="2" customWidth="1"/>
    <col min="10500" max="10500" width="30.28515625" style="2" customWidth="1"/>
    <col min="10501" max="10501" width="6.28515625" style="2" customWidth="1"/>
    <col min="10502" max="10502" width="6.7109375" style="2" customWidth="1"/>
    <col min="10503" max="10504" width="10.28515625" style="2" customWidth="1"/>
    <col min="10505" max="10505" width="13.140625" style="2" customWidth="1"/>
    <col min="10506" max="10752" width="9.140625" style="2"/>
    <col min="10753" max="10753" width="1.42578125" style="2" customWidth="1"/>
    <col min="10754" max="10754" width="4.42578125" style="2" customWidth="1"/>
    <col min="10755" max="10755" width="4.7109375" style="2" customWidth="1"/>
    <col min="10756" max="10756" width="30.28515625" style="2" customWidth="1"/>
    <col min="10757" max="10757" width="6.28515625" style="2" customWidth="1"/>
    <col min="10758" max="10758" width="6.7109375" style="2" customWidth="1"/>
    <col min="10759" max="10760" width="10.28515625" style="2" customWidth="1"/>
    <col min="10761" max="10761" width="13.140625" style="2" customWidth="1"/>
    <col min="10762" max="11008" width="9.140625" style="2"/>
    <col min="11009" max="11009" width="1.42578125" style="2" customWidth="1"/>
    <col min="11010" max="11010" width="4.42578125" style="2" customWidth="1"/>
    <col min="11011" max="11011" width="4.7109375" style="2" customWidth="1"/>
    <col min="11012" max="11012" width="30.28515625" style="2" customWidth="1"/>
    <col min="11013" max="11013" width="6.28515625" style="2" customWidth="1"/>
    <col min="11014" max="11014" width="6.7109375" style="2" customWidth="1"/>
    <col min="11015" max="11016" width="10.28515625" style="2" customWidth="1"/>
    <col min="11017" max="11017" width="13.140625" style="2" customWidth="1"/>
    <col min="11018" max="11264" width="9.140625" style="2"/>
    <col min="11265" max="11265" width="1.42578125" style="2" customWidth="1"/>
    <col min="11266" max="11266" width="4.42578125" style="2" customWidth="1"/>
    <col min="11267" max="11267" width="4.7109375" style="2" customWidth="1"/>
    <col min="11268" max="11268" width="30.28515625" style="2" customWidth="1"/>
    <col min="11269" max="11269" width="6.28515625" style="2" customWidth="1"/>
    <col min="11270" max="11270" width="6.7109375" style="2" customWidth="1"/>
    <col min="11271" max="11272" width="10.28515625" style="2" customWidth="1"/>
    <col min="11273" max="11273" width="13.140625" style="2" customWidth="1"/>
    <col min="11274" max="11520" width="9.140625" style="2"/>
    <col min="11521" max="11521" width="1.42578125" style="2" customWidth="1"/>
    <col min="11522" max="11522" width="4.42578125" style="2" customWidth="1"/>
    <col min="11523" max="11523" width="4.7109375" style="2" customWidth="1"/>
    <col min="11524" max="11524" width="30.28515625" style="2" customWidth="1"/>
    <col min="11525" max="11525" width="6.28515625" style="2" customWidth="1"/>
    <col min="11526" max="11526" width="6.7109375" style="2" customWidth="1"/>
    <col min="11527" max="11528" width="10.28515625" style="2" customWidth="1"/>
    <col min="11529" max="11529" width="13.140625" style="2" customWidth="1"/>
    <col min="11530" max="11776" width="9.140625" style="2"/>
    <col min="11777" max="11777" width="1.42578125" style="2" customWidth="1"/>
    <col min="11778" max="11778" width="4.42578125" style="2" customWidth="1"/>
    <col min="11779" max="11779" width="4.7109375" style="2" customWidth="1"/>
    <col min="11780" max="11780" width="30.28515625" style="2" customWidth="1"/>
    <col min="11781" max="11781" width="6.28515625" style="2" customWidth="1"/>
    <col min="11782" max="11782" width="6.7109375" style="2" customWidth="1"/>
    <col min="11783" max="11784" width="10.28515625" style="2" customWidth="1"/>
    <col min="11785" max="11785" width="13.140625" style="2" customWidth="1"/>
    <col min="11786" max="12032" width="9.140625" style="2"/>
    <col min="12033" max="12033" width="1.42578125" style="2" customWidth="1"/>
    <col min="12034" max="12034" width="4.42578125" style="2" customWidth="1"/>
    <col min="12035" max="12035" width="4.7109375" style="2" customWidth="1"/>
    <col min="12036" max="12036" width="30.28515625" style="2" customWidth="1"/>
    <col min="12037" max="12037" width="6.28515625" style="2" customWidth="1"/>
    <col min="12038" max="12038" width="6.7109375" style="2" customWidth="1"/>
    <col min="12039" max="12040" width="10.28515625" style="2" customWidth="1"/>
    <col min="12041" max="12041" width="13.140625" style="2" customWidth="1"/>
    <col min="12042" max="12288" width="9.140625" style="2"/>
    <col min="12289" max="12289" width="1.42578125" style="2" customWidth="1"/>
    <col min="12290" max="12290" width="4.42578125" style="2" customWidth="1"/>
    <col min="12291" max="12291" width="4.7109375" style="2" customWidth="1"/>
    <col min="12292" max="12292" width="30.28515625" style="2" customWidth="1"/>
    <col min="12293" max="12293" width="6.28515625" style="2" customWidth="1"/>
    <col min="12294" max="12294" width="6.7109375" style="2" customWidth="1"/>
    <col min="12295" max="12296" width="10.28515625" style="2" customWidth="1"/>
    <col min="12297" max="12297" width="13.140625" style="2" customWidth="1"/>
    <col min="12298" max="12544" width="9.140625" style="2"/>
    <col min="12545" max="12545" width="1.42578125" style="2" customWidth="1"/>
    <col min="12546" max="12546" width="4.42578125" style="2" customWidth="1"/>
    <col min="12547" max="12547" width="4.7109375" style="2" customWidth="1"/>
    <col min="12548" max="12548" width="30.28515625" style="2" customWidth="1"/>
    <col min="12549" max="12549" width="6.28515625" style="2" customWidth="1"/>
    <col min="12550" max="12550" width="6.7109375" style="2" customWidth="1"/>
    <col min="12551" max="12552" width="10.28515625" style="2" customWidth="1"/>
    <col min="12553" max="12553" width="13.140625" style="2" customWidth="1"/>
    <col min="12554" max="12800" width="9.140625" style="2"/>
    <col min="12801" max="12801" width="1.42578125" style="2" customWidth="1"/>
    <col min="12802" max="12802" width="4.42578125" style="2" customWidth="1"/>
    <col min="12803" max="12803" width="4.7109375" style="2" customWidth="1"/>
    <col min="12804" max="12804" width="30.28515625" style="2" customWidth="1"/>
    <col min="12805" max="12805" width="6.28515625" style="2" customWidth="1"/>
    <col min="12806" max="12806" width="6.7109375" style="2" customWidth="1"/>
    <col min="12807" max="12808" width="10.28515625" style="2" customWidth="1"/>
    <col min="12809" max="12809" width="13.140625" style="2" customWidth="1"/>
    <col min="12810" max="13056" width="9.140625" style="2"/>
    <col min="13057" max="13057" width="1.42578125" style="2" customWidth="1"/>
    <col min="13058" max="13058" width="4.42578125" style="2" customWidth="1"/>
    <col min="13059" max="13059" width="4.7109375" style="2" customWidth="1"/>
    <col min="13060" max="13060" width="30.28515625" style="2" customWidth="1"/>
    <col min="13061" max="13061" width="6.28515625" style="2" customWidth="1"/>
    <col min="13062" max="13062" width="6.7109375" style="2" customWidth="1"/>
    <col min="13063" max="13064" width="10.28515625" style="2" customWidth="1"/>
    <col min="13065" max="13065" width="13.140625" style="2" customWidth="1"/>
    <col min="13066" max="13312" width="9.140625" style="2"/>
    <col min="13313" max="13313" width="1.42578125" style="2" customWidth="1"/>
    <col min="13314" max="13314" width="4.42578125" style="2" customWidth="1"/>
    <col min="13315" max="13315" width="4.7109375" style="2" customWidth="1"/>
    <col min="13316" max="13316" width="30.28515625" style="2" customWidth="1"/>
    <col min="13317" max="13317" width="6.28515625" style="2" customWidth="1"/>
    <col min="13318" max="13318" width="6.7109375" style="2" customWidth="1"/>
    <col min="13319" max="13320" width="10.28515625" style="2" customWidth="1"/>
    <col min="13321" max="13321" width="13.140625" style="2" customWidth="1"/>
    <col min="13322" max="13568" width="9.140625" style="2"/>
    <col min="13569" max="13569" width="1.42578125" style="2" customWidth="1"/>
    <col min="13570" max="13570" width="4.42578125" style="2" customWidth="1"/>
    <col min="13571" max="13571" width="4.7109375" style="2" customWidth="1"/>
    <col min="13572" max="13572" width="30.28515625" style="2" customWidth="1"/>
    <col min="13573" max="13573" width="6.28515625" style="2" customWidth="1"/>
    <col min="13574" max="13574" width="6.7109375" style="2" customWidth="1"/>
    <col min="13575" max="13576" width="10.28515625" style="2" customWidth="1"/>
    <col min="13577" max="13577" width="13.140625" style="2" customWidth="1"/>
    <col min="13578" max="13824" width="9.140625" style="2"/>
    <col min="13825" max="13825" width="1.42578125" style="2" customWidth="1"/>
    <col min="13826" max="13826" width="4.42578125" style="2" customWidth="1"/>
    <col min="13827" max="13827" width="4.7109375" style="2" customWidth="1"/>
    <col min="13828" max="13828" width="30.28515625" style="2" customWidth="1"/>
    <col min="13829" max="13829" width="6.28515625" style="2" customWidth="1"/>
    <col min="13830" max="13830" width="6.7109375" style="2" customWidth="1"/>
    <col min="13831" max="13832" width="10.28515625" style="2" customWidth="1"/>
    <col min="13833" max="13833" width="13.140625" style="2" customWidth="1"/>
    <col min="13834" max="14080" width="9.140625" style="2"/>
    <col min="14081" max="14081" width="1.42578125" style="2" customWidth="1"/>
    <col min="14082" max="14082" width="4.42578125" style="2" customWidth="1"/>
    <col min="14083" max="14083" width="4.7109375" style="2" customWidth="1"/>
    <col min="14084" max="14084" width="30.28515625" style="2" customWidth="1"/>
    <col min="14085" max="14085" width="6.28515625" style="2" customWidth="1"/>
    <col min="14086" max="14086" width="6.7109375" style="2" customWidth="1"/>
    <col min="14087" max="14088" width="10.28515625" style="2" customWidth="1"/>
    <col min="14089" max="14089" width="13.140625" style="2" customWidth="1"/>
    <col min="14090" max="14336" width="9.140625" style="2"/>
    <col min="14337" max="14337" width="1.42578125" style="2" customWidth="1"/>
    <col min="14338" max="14338" width="4.42578125" style="2" customWidth="1"/>
    <col min="14339" max="14339" width="4.7109375" style="2" customWidth="1"/>
    <col min="14340" max="14340" width="30.28515625" style="2" customWidth="1"/>
    <col min="14341" max="14341" width="6.28515625" style="2" customWidth="1"/>
    <col min="14342" max="14342" width="6.7109375" style="2" customWidth="1"/>
    <col min="14343" max="14344" width="10.28515625" style="2" customWidth="1"/>
    <col min="14345" max="14345" width="13.140625" style="2" customWidth="1"/>
    <col min="14346" max="14592" width="9.140625" style="2"/>
    <col min="14593" max="14593" width="1.42578125" style="2" customWidth="1"/>
    <col min="14594" max="14594" width="4.42578125" style="2" customWidth="1"/>
    <col min="14595" max="14595" width="4.7109375" style="2" customWidth="1"/>
    <col min="14596" max="14596" width="30.28515625" style="2" customWidth="1"/>
    <col min="14597" max="14597" width="6.28515625" style="2" customWidth="1"/>
    <col min="14598" max="14598" width="6.7109375" style="2" customWidth="1"/>
    <col min="14599" max="14600" width="10.28515625" style="2" customWidth="1"/>
    <col min="14601" max="14601" width="13.140625" style="2" customWidth="1"/>
    <col min="14602" max="14848" width="9.140625" style="2"/>
    <col min="14849" max="14849" width="1.42578125" style="2" customWidth="1"/>
    <col min="14850" max="14850" width="4.42578125" style="2" customWidth="1"/>
    <col min="14851" max="14851" width="4.7109375" style="2" customWidth="1"/>
    <col min="14852" max="14852" width="30.28515625" style="2" customWidth="1"/>
    <col min="14853" max="14853" width="6.28515625" style="2" customWidth="1"/>
    <col min="14854" max="14854" width="6.7109375" style="2" customWidth="1"/>
    <col min="14855" max="14856" width="10.28515625" style="2" customWidth="1"/>
    <col min="14857" max="14857" width="13.140625" style="2" customWidth="1"/>
    <col min="14858" max="15104" width="9.140625" style="2"/>
    <col min="15105" max="15105" width="1.42578125" style="2" customWidth="1"/>
    <col min="15106" max="15106" width="4.42578125" style="2" customWidth="1"/>
    <col min="15107" max="15107" width="4.7109375" style="2" customWidth="1"/>
    <col min="15108" max="15108" width="30.28515625" style="2" customWidth="1"/>
    <col min="15109" max="15109" width="6.28515625" style="2" customWidth="1"/>
    <col min="15110" max="15110" width="6.7109375" style="2" customWidth="1"/>
    <col min="15111" max="15112" width="10.28515625" style="2" customWidth="1"/>
    <col min="15113" max="15113" width="13.140625" style="2" customWidth="1"/>
    <col min="15114" max="15360" width="9.140625" style="2"/>
    <col min="15361" max="15361" width="1.42578125" style="2" customWidth="1"/>
    <col min="15362" max="15362" width="4.42578125" style="2" customWidth="1"/>
    <col min="15363" max="15363" width="4.7109375" style="2" customWidth="1"/>
    <col min="15364" max="15364" width="30.28515625" style="2" customWidth="1"/>
    <col min="15365" max="15365" width="6.28515625" style="2" customWidth="1"/>
    <col min="15366" max="15366" width="6.7109375" style="2" customWidth="1"/>
    <col min="15367" max="15368" width="10.28515625" style="2" customWidth="1"/>
    <col min="15369" max="15369" width="13.140625" style="2" customWidth="1"/>
    <col min="15370" max="15616" width="9.140625" style="2"/>
    <col min="15617" max="15617" width="1.42578125" style="2" customWidth="1"/>
    <col min="15618" max="15618" width="4.42578125" style="2" customWidth="1"/>
    <col min="15619" max="15619" width="4.7109375" style="2" customWidth="1"/>
    <col min="15620" max="15620" width="30.28515625" style="2" customWidth="1"/>
    <col min="15621" max="15621" width="6.28515625" style="2" customWidth="1"/>
    <col min="15622" max="15622" width="6.7109375" style="2" customWidth="1"/>
    <col min="15623" max="15624" width="10.28515625" style="2" customWidth="1"/>
    <col min="15625" max="15625" width="13.140625" style="2" customWidth="1"/>
    <col min="15626" max="15872" width="9.140625" style="2"/>
    <col min="15873" max="15873" width="1.42578125" style="2" customWidth="1"/>
    <col min="15874" max="15874" width="4.42578125" style="2" customWidth="1"/>
    <col min="15875" max="15875" width="4.7109375" style="2" customWidth="1"/>
    <col min="15876" max="15876" width="30.28515625" style="2" customWidth="1"/>
    <col min="15877" max="15877" width="6.28515625" style="2" customWidth="1"/>
    <col min="15878" max="15878" width="6.7109375" style="2" customWidth="1"/>
    <col min="15879" max="15880" width="10.28515625" style="2" customWidth="1"/>
    <col min="15881" max="15881" width="13.140625" style="2" customWidth="1"/>
    <col min="15882" max="16128" width="9.140625" style="2"/>
    <col min="16129" max="16129" width="1.42578125" style="2" customWidth="1"/>
    <col min="16130" max="16130" width="4.42578125" style="2" customWidth="1"/>
    <col min="16131" max="16131" width="4.7109375" style="2" customWidth="1"/>
    <col min="16132" max="16132" width="30.28515625" style="2" customWidth="1"/>
    <col min="16133" max="16133" width="6.28515625" style="2" customWidth="1"/>
    <col min="16134" max="16134" width="6.7109375" style="2" customWidth="1"/>
    <col min="16135" max="16136" width="10.28515625" style="2" customWidth="1"/>
    <col min="16137" max="16137" width="13.140625" style="2" customWidth="1"/>
    <col min="16138" max="16384" width="9.140625" style="2"/>
  </cols>
  <sheetData>
    <row r="1" spans="2:12" x14ac:dyDescent="0.25">
      <c r="F1" s="76"/>
      <c r="G1" s="76"/>
      <c r="H1" s="76"/>
      <c r="I1" s="76"/>
    </row>
    <row r="2" spans="2:12" x14ac:dyDescent="0.25">
      <c r="F2" s="87"/>
      <c r="G2" s="87"/>
      <c r="H2" s="87"/>
      <c r="I2" s="87"/>
    </row>
    <row r="3" spans="2:12" x14ac:dyDescent="0.25">
      <c r="F3" s="24"/>
      <c r="G3" s="85"/>
      <c r="H3" s="85"/>
      <c r="I3" s="85"/>
    </row>
    <row r="4" spans="2:12" x14ac:dyDescent="0.25">
      <c r="B4" s="88"/>
      <c r="C4" s="88"/>
      <c r="D4" s="88"/>
      <c r="E4" s="88"/>
      <c r="F4" s="88"/>
      <c r="G4" s="88"/>
      <c r="H4" s="88"/>
      <c r="I4" s="88"/>
    </row>
    <row r="5" spans="2:12" x14ac:dyDescent="0.25">
      <c r="B5" s="89" t="s">
        <v>28</v>
      </c>
      <c r="C5" s="89"/>
      <c r="D5" s="89"/>
      <c r="E5" s="88" t="s">
        <v>29</v>
      </c>
      <c r="F5" s="88"/>
      <c r="G5" s="90" t="s">
        <v>30</v>
      </c>
      <c r="H5" s="90"/>
      <c r="I5" s="90"/>
    </row>
    <row r="6" spans="2:12" x14ac:dyDescent="0.25">
      <c r="B6" s="88"/>
      <c r="C6" s="88"/>
      <c r="D6" s="88"/>
      <c r="E6" s="88"/>
      <c r="F6" s="88"/>
      <c r="G6" s="88"/>
      <c r="H6" s="88"/>
      <c r="I6" s="88"/>
    </row>
    <row r="7" spans="2:12" ht="15" customHeight="1" x14ac:dyDescent="0.25">
      <c r="B7" s="91"/>
      <c r="C7" s="91"/>
      <c r="D7" s="91"/>
      <c r="E7" s="91"/>
      <c r="F7" s="91"/>
      <c r="G7" s="91"/>
      <c r="H7" s="91"/>
      <c r="I7" s="91"/>
    </row>
    <row r="8" spans="2:12" ht="20.25" customHeight="1" x14ac:dyDescent="0.25">
      <c r="B8" s="44"/>
      <c r="C8" s="44"/>
      <c r="D8" s="44"/>
      <c r="E8" s="45"/>
      <c r="F8" s="92"/>
      <c r="G8" s="92"/>
      <c r="H8" s="92"/>
      <c r="I8" s="92"/>
    </row>
    <row r="9" spans="2:12" x14ac:dyDescent="0.25">
      <c r="B9" s="46"/>
      <c r="C9" s="46"/>
      <c r="D9" s="47"/>
      <c r="E9" s="48"/>
      <c r="F9" s="48"/>
      <c r="G9" s="49"/>
      <c r="H9" s="49"/>
      <c r="I9" s="49"/>
    </row>
    <row r="10" spans="2:12" ht="42.75" customHeight="1" x14ac:dyDescent="0.25">
      <c r="B10" s="26" t="s">
        <v>0</v>
      </c>
      <c r="C10" s="26" t="s">
        <v>1</v>
      </c>
      <c r="D10" s="26" t="s">
        <v>2</v>
      </c>
      <c r="E10" s="26" t="s">
        <v>25</v>
      </c>
      <c r="F10" s="26" t="s">
        <v>4</v>
      </c>
      <c r="G10" s="26" t="s">
        <v>5</v>
      </c>
      <c r="H10" s="26" t="s">
        <v>26</v>
      </c>
      <c r="I10" s="26" t="s">
        <v>22</v>
      </c>
      <c r="L10" s="33"/>
    </row>
    <row r="11" spans="2:12" x14ac:dyDescent="0.25">
      <c r="B11" s="10">
        <f>IF($C11&lt;&gt;"",ROW()-10,"")</f>
        <v>1</v>
      </c>
      <c r="C11" s="23">
        <f t="array" ref="C11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работ'!$8:$8,0)))),ROW(A1)
)),"")</f>
        <v>1</v>
      </c>
      <c r="D11" s="10" t="str">
        <f>IF($C11&lt;&gt;"",INDEX('База данных - прейскурант'!C:C,MATCH($C11,'База данных - прейскурант'!$B:$B,0)),"")</f>
        <v>работа 1</v>
      </c>
      <c r="E11" s="10" t="str">
        <f>IF($C11&lt;&gt;"",INDEX('База данных - прейскурант'!D:D,MATCH($C11,'База данных - прейскурант'!$B:$B,0)),"")</f>
        <v>объект</v>
      </c>
      <c r="F11" s="10">
        <f>IF($C11&lt;&gt;"",INDEX('Приложение № 1 - перечень работ'!F:F,MATCH($C11,'Приложение № 1 - перечень работ'!C:C,0)),"")</f>
        <v>1E-3</v>
      </c>
      <c r="G11" s="50">
        <f>IF($C11&lt;&gt;"",INDEX('База данных - прейскурант'!F:F,MATCH($C11,'База данных - прейскурант'!$B:$B,0)),"")</f>
        <v>1</v>
      </c>
      <c r="H11" s="70">
        <f>IF($C11&lt;&gt;"",INDEX('Приложение № 2 - график работ'!G:G,MATCH($C11,'Приложение № 2 - график работ'!C:C,0)),"")</f>
        <v>1</v>
      </c>
      <c r="I11" s="50">
        <f>IF(D11&lt;&gt;"",ROUND(F11*G11*H11,2),"")</f>
        <v>0</v>
      </c>
      <c r="K11" s="53"/>
      <c r="L11" s="53"/>
    </row>
    <row r="12" spans="2:12" x14ac:dyDescent="0.25">
      <c r="B12" s="10">
        <f t="shared" ref="B12:B29" si="0">IF($C12&lt;&gt;"",ROW()-10,"")</f>
        <v>2</v>
      </c>
      <c r="C12" s="23">
        <f t="array" ref="C12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работ'!$8:$8,0)))),ROW(A2)
)),"")</f>
        <v>2</v>
      </c>
      <c r="D12" s="10" t="str">
        <f>IF($C12&lt;&gt;"",INDEX('База данных - прейскурант'!C:C,MATCH($C12,'База данных - прейскурант'!$B:$B,0)),"")</f>
        <v>работа 2</v>
      </c>
      <c r="E12" s="10" t="str">
        <f>IF($C12&lt;&gt;"",INDEX('База данных - прейскурант'!D:D,MATCH($C12,'База данных - прейскурант'!$B:$B,0)),"")</f>
        <v>объект</v>
      </c>
      <c r="F12" s="10">
        <f>IF($C12&lt;&gt;"",INDEX('Приложение № 1 - перечень работ'!F:F,MATCH($C12,'Приложение № 1 - перечень работ'!C:C,0)),"")</f>
        <v>3.0000000000000001E-3</v>
      </c>
      <c r="G12" s="50">
        <f>IF($C12&lt;&gt;"",INDEX('База данных - прейскурант'!F:F,MATCH($C12,'База данных - прейскурант'!$B:$B,0)),"")</f>
        <v>2</v>
      </c>
      <c r="H12" s="70">
        <f>IF($C12&lt;&gt;"",INDEX('Приложение № 2 - график работ'!G:G,MATCH($C12,'Приложение № 2 - график работ'!C:C,0)),"")</f>
        <v>2</v>
      </c>
      <c r="I12" s="50">
        <f>IF(D12&lt;&gt;"",ROUND(F12*G12*H12,2),"")</f>
        <v>0.01</v>
      </c>
      <c r="K12" s="53"/>
      <c r="L12" s="53"/>
    </row>
    <row r="13" spans="2:12" x14ac:dyDescent="0.25">
      <c r="B13" s="10">
        <f t="shared" si="0"/>
        <v>3</v>
      </c>
      <c r="C13" s="23">
        <f t="array" ref="C13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работ'!$8:$8,0)))),ROW(A3)
)),"")</f>
        <v>3</v>
      </c>
      <c r="D13" s="10" t="str">
        <f>IF($C13&lt;&gt;"",INDEX('База данных - прейскурант'!C:C,MATCH($C13,'База данных - прейскурант'!$B:$B,0)),"")</f>
        <v>работа 3</v>
      </c>
      <c r="E13" s="10" t="str">
        <f>IF($C13&lt;&gt;"",INDEX('База данных - прейскурант'!D:D,MATCH($C13,'База данных - прейскурант'!$B:$B,0)),"")</f>
        <v>объект</v>
      </c>
      <c r="F13" s="10">
        <f>IF($C13&lt;&gt;"",INDEX('Приложение № 1 - перечень работ'!F:F,MATCH($C13,'Приложение № 1 - перечень работ'!C:C,0)),"")</f>
        <v>1</v>
      </c>
      <c r="G13" s="50">
        <f>IF($C13&lt;&gt;"",INDEX('База данных - прейскурант'!F:F,MATCH($C13,'База данных - прейскурант'!$B:$B,0)),"")</f>
        <v>3</v>
      </c>
      <c r="H13" s="70">
        <f>IF($C13&lt;&gt;"",INDEX('Приложение № 2 - график работ'!G:G,MATCH($C13,'Приложение № 2 - график работ'!C:C,0)),"")</f>
        <v>3</v>
      </c>
      <c r="I13" s="50">
        <f t="shared" ref="I13:I19" si="1">IF(D13&lt;&gt;"",ROUND(F13*G13*H13,2),"")</f>
        <v>9</v>
      </c>
      <c r="K13" s="53"/>
      <c r="L13" s="53"/>
    </row>
    <row r="14" spans="2:12" x14ac:dyDescent="0.25">
      <c r="B14" s="10">
        <f t="shared" si="0"/>
        <v>4</v>
      </c>
      <c r="C14" s="23">
        <f t="array" ref="C14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работ'!$8:$8,0)))),ROW(A4)
)),"")</f>
        <v>4</v>
      </c>
      <c r="D14" s="10" t="str">
        <f>IF($C14&lt;&gt;"",INDEX('База данных - прейскурант'!C:C,MATCH($C14,'База данных - прейскурант'!$B:$B,0)),"")</f>
        <v>работа 4</v>
      </c>
      <c r="E14" s="10" t="str">
        <f>IF($C14&lt;&gt;"",INDEX('База данных - прейскурант'!D:D,MATCH($C14,'База данных - прейскурант'!$B:$B,0)),"")</f>
        <v>объект</v>
      </c>
      <c r="F14" s="10">
        <f>IF($C14&lt;&gt;"",INDEX('Приложение № 1 - перечень работ'!F:F,MATCH($C14,'Приложение № 1 - перечень работ'!C:C,0)),"")</f>
        <v>2</v>
      </c>
      <c r="G14" s="50">
        <f>IF($C14&lt;&gt;"",INDEX('База данных - прейскурант'!F:F,MATCH($C14,'База данных - прейскурант'!$B:$B,0)),"")</f>
        <v>4</v>
      </c>
      <c r="H14" s="70">
        <f>IF($C14&lt;&gt;"",INDEX('Приложение № 2 - график работ'!G:G,MATCH($C14,'Приложение № 2 - график работ'!C:C,0)),"")</f>
        <v>4</v>
      </c>
      <c r="I14" s="50">
        <f t="shared" si="1"/>
        <v>32</v>
      </c>
      <c r="K14" s="53"/>
      <c r="L14" s="53"/>
    </row>
    <row r="15" spans="2:12" x14ac:dyDescent="0.25">
      <c r="B15" s="10">
        <f t="shared" si="0"/>
        <v>5</v>
      </c>
      <c r="C15" s="23">
        <f t="array" ref="C15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работ'!$8:$8,0)))),ROW(A5)
)),"")</f>
        <v>5</v>
      </c>
      <c r="D15" s="10" t="str">
        <f>IF($C15&lt;&gt;"",INDEX('База данных - прейскурант'!C:C,MATCH($C15,'База данных - прейскурант'!$B:$B,0)),"")</f>
        <v>работа 5</v>
      </c>
      <c r="E15" s="10" t="str">
        <f>IF($C15&lt;&gt;"",INDEX('База данных - прейскурант'!D:D,MATCH($C15,'База данных - прейскурант'!$B:$B,0)),"")</f>
        <v>объект</v>
      </c>
      <c r="F15" s="10">
        <f>IF($C15&lt;&gt;"",INDEX('Приложение № 1 - перечень работ'!F:F,MATCH($C15,'Приложение № 1 - перечень работ'!C:C,0)),"")</f>
        <v>3</v>
      </c>
      <c r="G15" s="50">
        <f>IF($C15&lt;&gt;"",INDEX('База данных - прейскурант'!F:F,MATCH($C15,'База данных - прейскурант'!$B:$B,0)),"")</f>
        <v>5</v>
      </c>
      <c r="H15" s="70">
        <f>IF($C15&lt;&gt;"",INDEX('Приложение № 2 - график работ'!G:G,MATCH($C15,'Приложение № 2 - график работ'!C:C,0)),"")</f>
        <v>5</v>
      </c>
      <c r="I15" s="50">
        <f t="shared" si="1"/>
        <v>75</v>
      </c>
      <c r="K15" s="53"/>
      <c r="L15" s="53"/>
    </row>
    <row r="16" spans="2:12" x14ac:dyDescent="0.25">
      <c r="B16" s="10">
        <f t="shared" si="0"/>
        <v>6</v>
      </c>
      <c r="C16" s="23">
        <f t="array" ref="C16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работ'!$8:$8,0)))),ROW(A6)
)),"")</f>
        <v>6</v>
      </c>
      <c r="D16" s="10" t="str">
        <f>IF($C16&lt;&gt;"",INDEX('База данных - прейскурант'!C:C,MATCH($C16,'База данных - прейскурант'!$B:$B,0)),"")</f>
        <v>работа 6</v>
      </c>
      <c r="E16" s="10" t="str">
        <f>IF($C16&lt;&gt;"",INDEX('База данных - прейскурант'!D:D,MATCH($C16,'База данных - прейскурант'!$B:$B,0)),"")</f>
        <v>объект</v>
      </c>
      <c r="F16" s="10">
        <f>IF($C16&lt;&gt;"",INDEX('Приложение № 1 - перечень работ'!F:F,MATCH($C16,'Приложение № 1 - перечень работ'!C:C,0)),"")</f>
        <v>4</v>
      </c>
      <c r="G16" s="50">
        <f>IF($C16&lt;&gt;"",INDEX('База данных - прейскурант'!F:F,MATCH($C16,'База данных - прейскурант'!$B:$B,0)),"")</f>
        <v>6</v>
      </c>
      <c r="H16" s="70">
        <f>IF($C16&lt;&gt;"",INDEX('Приложение № 2 - график работ'!G:G,MATCH($C16,'Приложение № 2 - график работ'!C:C,0)),"")</f>
        <v>6</v>
      </c>
      <c r="I16" s="50">
        <f t="shared" si="1"/>
        <v>144</v>
      </c>
      <c r="K16" s="53"/>
      <c r="L16" s="53"/>
    </row>
    <row r="17" spans="2:12" x14ac:dyDescent="0.25">
      <c r="B17" s="10">
        <f t="shared" si="0"/>
        <v>7</v>
      </c>
      <c r="C17" s="23">
        <f t="array" ref="C17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работ'!$8:$8,0)))),ROW(A7)
)),"")</f>
        <v>7</v>
      </c>
      <c r="D17" s="10" t="str">
        <f>IF($C17&lt;&gt;"",INDEX('База данных - прейскурант'!C:C,MATCH($C17,'База данных - прейскурант'!$B:$B,0)),"")</f>
        <v>работа 7</v>
      </c>
      <c r="E17" s="10" t="str">
        <f>IF($C17&lt;&gt;"",INDEX('База данных - прейскурант'!D:D,MATCH($C17,'База данных - прейскурант'!$B:$B,0)),"")</f>
        <v>объект</v>
      </c>
      <c r="F17" s="10">
        <f>IF($C17&lt;&gt;"",INDEX('Приложение № 1 - перечень работ'!F:F,MATCH($C17,'Приложение № 1 - перечень работ'!C:C,0)),"")</f>
        <v>5</v>
      </c>
      <c r="G17" s="50">
        <f>IF($C17&lt;&gt;"",INDEX('База данных - прейскурант'!F:F,MATCH($C17,'База данных - прейскурант'!$B:$B,0)),"")</f>
        <v>7</v>
      </c>
      <c r="H17" s="70">
        <f>IF($C17&lt;&gt;"",INDEX('Приложение № 2 - график работ'!G:G,MATCH($C17,'Приложение № 2 - график работ'!C:C,0)),"")</f>
        <v>7</v>
      </c>
      <c r="I17" s="50">
        <f t="shared" si="1"/>
        <v>245</v>
      </c>
      <c r="K17" s="53"/>
      <c r="L17" s="53"/>
    </row>
    <row r="18" spans="2:12" x14ac:dyDescent="0.25">
      <c r="B18" s="10">
        <f t="shared" si="0"/>
        <v>8</v>
      </c>
      <c r="C18" s="23">
        <f t="array" ref="C18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работ'!$8:$8,0)))),ROW(A8)
)),"")</f>
        <v>8</v>
      </c>
      <c r="D18" s="10" t="str">
        <f>IF($C18&lt;&gt;"",INDEX('База данных - прейскурант'!C:C,MATCH($C18,'База данных - прейскурант'!$B:$B,0)),"")</f>
        <v>работа 8</v>
      </c>
      <c r="E18" s="10" t="str">
        <f>IF($C18&lt;&gt;"",INDEX('База данных - прейскурант'!D:D,MATCH($C18,'База данных - прейскурант'!$B:$B,0)),"")</f>
        <v>объект</v>
      </c>
      <c r="F18" s="10">
        <f>IF($C18&lt;&gt;"",INDEX('Приложение № 1 - перечень работ'!F:F,MATCH($C18,'Приложение № 1 - перечень работ'!C:C,0)),"")</f>
        <v>6</v>
      </c>
      <c r="G18" s="50">
        <f>IF($C18&lt;&gt;"",INDEX('База данных - прейскурант'!F:F,MATCH($C18,'База данных - прейскурант'!$B:$B,0)),"")</f>
        <v>8</v>
      </c>
      <c r="H18" s="70">
        <f>IF($C18&lt;&gt;"",INDEX('Приложение № 2 - график работ'!G:G,MATCH($C18,'Приложение № 2 - график работ'!C:C,0)),"")</f>
        <v>8</v>
      </c>
      <c r="I18" s="50">
        <f t="shared" si="1"/>
        <v>384</v>
      </c>
      <c r="K18" s="53"/>
      <c r="L18" s="53"/>
    </row>
    <row r="19" spans="2:12" x14ac:dyDescent="0.25">
      <c r="B19" s="10">
        <f t="shared" si="0"/>
        <v>9</v>
      </c>
      <c r="C19" s="23">
        <f t="array" ref="C19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работ'!$8:$8,0)))),ROW(A9)
)),"")</f>
        <v>9</v>
      </c>
      <c r="D19" s="10" t="str">
        <f>IF($C19&lt;&gt;"",INDEX('База данных - прейскурант'!C:C,MATCH($C19,'База данных - прейскурант'!$B:$B,0)),"")</f>
        <v>работа 9</v>
      </c>
      <c r="E19" s="10" t="str">
        <f>IF($C19&lt;&gt;"",INDEX('База данных - прейскурант'!D:D,MATCH($C19,'База данных - прейскурант'!$B:$B,0)),"")</f>
        <v>объект</v>
      </c>
      <c r="F19" s="10">
        <f>IF($C19&lt;&gt;"",INDEX('Приложение № 1 - перечень работ'!F:F,MATCH($C19,'Приложение № 1 - перечень работ'!C:C,0)),"")</f>
        <v>7</v>
      </c>
      <c r="G19" s="50">
        <f>IF($C19&lt;&gt;"",INDEX('База данных - прейскурант'!F:F,MATCH($C19,'База данных - прейскурант'!$B:$B,0)),"")</f>
        <v>9</v>
      </c>
      <c r="H19" s="70">
        <f>IF($C19&lt;&gt;"",INDEX('Приложение № 2 - график работ'!G:G,MATCH($C19,'Приложение № 2 - график работ'!C:C,0)),"")</f>
        <v>9</v>
      </c>
      <c r="I19" s="50">
        <f t="shared" si="1"/>
        <v>567</v>
      </c>
      <c r="K19" s="53"/>
      <c r="L19" s="53"/>
    </row>
    <row r="20" spans="2:12" s="73" customFormat="1" x14ac:dyDescent="0.25">
      <c r="B20" s="15">
        <f t="shared" si="0"/>
        <v>10</v>
      </c>
      <c r="C20" s="15">
        <f t="array" ref="C20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работ'!$8:$8,0)))),ROW(A10)
)),"")</f>
        <v>10</v>
      </c>
      <c r="D20" s="15" t="str">
        <f>IF($C20&lt;&gt;"",INDEX('База данных - прейскурант'!C:C,MATCH($C20,'База данных - прейскурант'!$B:$B,0)),"")</f>
        <v>работа 10</v>
      </c>
      <c r="E20" s="15" t="str">
        <f>IF($C20&lt;&gt;"",INDEX('База данных - прейскурант'!D:D,MATCH($C20,'База данных - прейскурант'!$B:$B,0)),"")</f>
        <v>объект</v>
      </c>
      <c r="F20" s="15">
        <f>IF($C20&lt;&gt;"",INDEX('Приложение № 1 - перечень работ'!F:F,MATCH($C20,'Приложение № 1 - перечень работ'!C:C,0)),"")</f>
        <v>8</v>
      </c>
      <c r="G20" s="19">
        <f>IF($C20&lt;&gt;"",INDEX('База данных - прейскурант'!F:F,MATCH($C20,'База данных - прейскурант'!$B:$B,0)),"")</f>
        <v>10</v>
      </c>
      <c r="H20" s="70">
        <f>IF($C20&lt;&gt;"",INDEX('Приложение № 2 - график работ'!G:G,MATCH($C20,'Приложение № 2 - график работ'!C:C,0)),"")</f>
        <v>10</v>
      </c>
      <c r="I20" s="93">
        <f t="shared" ref="I20:I21" si="2">IF(D20&lt;&gt;"",ROUND(F20*G20*H20,2),"")</f>
        <v>800</v>
      </c>
      <c r="J20" s="94"/>
      <c r="K20" s="95"/>
      <c r="L20" s="95"/>
    </row>
    <row r="21" spans="2:12" s="73" customFormat="1" x14ac:dyDescent="0.25">
      <c r="B21" s="15">
        <f t="shared" si="0"/>
        <v>11</v>
      </c>
      <c r="C21" s="15">
        <f t="array" ref="C21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работ'!$8:$8,0)))),ROW(A11)
)),"")</f>
        <v>11</v>
      </c>
      <c r="D21" s="15" t="str">
        <f>IF($C21&lt;&gt;"",INDEX('База данных - прейскурант'!C:C,MATCH($C21,'База данных - прейскурант'!$B:$B,0)),"")</f>
        <v>работа 11</v>
      </c>
      <c r="E21" s="15" t="str">
        <f>IF($C21&lt;&gt;"",INDEX('База данных - прейскурант'!D:D,MATCH($C21,'База данных - прейскурант'!$B:$B,0)),"")</f>
        <v>объект</v>
      </c>
      <c r="F21" s="15">
        <f>IF($C21&lt;&gt;"",INDEX('Приложение № 1 - перечень работ'!F:F,MATCH($C21,'Приложение № 1 - перечень работ'!C:C,0)),"")</f>
        <v>9</v>
      </c>
      <c r="G21" s="19">
        <f>IF($C21&lt;&gt;"",INDEX('База данных - прейскурант'!F:F,MATCH($C21,'База данных - прейскурант'!$B:$B,0)),"")</f>
        <v>11</v>
      </c>
      <c r="H21" s="70">
        <f>IF($C21&lt;&gt;"",INDEX('Приложение № 2 - график работ'!G:G,MATCH($C21,'Приложение № 2 - график работ'!C:C,0)),"")</f>
        <v>11</v>
      </c>
      <c r="I21" s="19">
        <f t="shared" si="2"/>
        <v>1089</v>
      </c>
      <c r="J21" s="94"/>
      <c r="K21" s="95"/>
      <c r="L21" s="95"/>
    </row>
    <row r="22" spans="2:12" s="73" customFormat="1" x14ac:dyDescent="0.25">
      <c r="B22" s="15">
        <f t="shared" si="0"/>
        <v>12</v>
      </c>
      <c r="C22" s="15">
        <f t="array" ref="C22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работ'!$8:$8,0)))),ROW(A12)
)),"")</f>
        <v>12</v>
      </c>
      <c r="D22" s="15" t="str">
        <f>IF($C22&lt;&gt;"",INDEX('База данных - прейскурант'!C:C,MATCH($C22,'База данных - прейскурант'!$B:$B,0)),"")</f>
        <v>работа 12</v>
      </c>
      <c r="E22" s="15" t="str">
        <f>IF($C22&lt;&gt;"",INDEX('База данных - прейскурант'!D:D,MATCH($C22,'База данных - прейскурант'!$B:$B,0)),"")</f>
        <v>объект</v>
      </c>
      <c r="F22" s="15">
        <f>IF($C22&lt;&gt;"",INDEX('Приложение № 1 - перечень работ'!F:F,MATCH($C22,'Приложение № 1 - перечень работ'!C:C,0)),"")</f>
        <v>10</v>
      </c>
      <c r="G22" s="19">
        <f>IF($C22&lt;&gt;"",INDEX('База данных - прейскурант'!F:F,MATCH($C22,'База данных - прейскурант'!$B:$B,0)),"")</f>
        <v>12</v>
      </c>
      <c r="H22" s="70">
        <f>IF($C22&lt;&gt;"",INDEX('Приложение № 2 - график работ'!G:G,MATCH($C22,'Приложение № 2 - график работ'!C:C,0)),"")</f>
        <v>12</v>
      </c>
      <c r="I22" s="93">
        <f t="shared" ref="I22:I29" si="3">IF(D22&lt;&gt;"",ROUND(F22*G22*H22,2),"")</f>
        <v>1440</v>
      </c>
      <c r="J22" s="94"/>
      <c r="K22" s="95"/>
      <c r="L22" s="95"/>
    </row>
    <row r="23" spans="2:12" s="73" customFormat="1" x14ac:dyDescent="0.25">
      <c r="B23" s="15">
        <f t="shared" si="0"/>
        <v>13</v>
      </c>
      <c r="C23" s="15">
        <f t="array" ref="C23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работ'!$8:$8,0)))),ROW(A13)
)),"")</f>
        <v>13</v>
      </c>
      <c r="D23" s="15" t="str">
        <f>IF($C23&lt;&gt;"",INDEX('База данных - прейскурант'!C:C,MATCH($C23,'База данных - прейскурант'!$B:$B,0)),"")</f>
        <v>работа 13</v>
      </c>
      <c r="E23" s="15" t="str">
        <f>IF($C23&lt;&gt;"",INDEX('База данных - прейскурант'!D:D,MATCH($C23,'База данных - прейскурант'!$B:$B,0)),"")</f>
        <v>объект</v>
      </c>
      <c r="F23" s="15">
        <f>IF($C23&lt;&gt;"",INDEX('Приложение № 1 - перечень работ'!F:F,MATCH($C23,'Приложение № 1 - перечень работ'!C:C,0)),"")</f>
        <v>11</v>
      </c>
      <c r="G23" s="19">
        <f>IF($C23&lt;&gt;"",INDEX('База данных - прейскурант'!F:F,MATCH($C23,'База данных - прейскурант'!$B:$B,0)),"")</f>
        <v>13</v>
      </c>
      <c r="H23" s="70">
        <f>IF($C23&lt;&gt;"",INDEX('Приложение № 2 - график работ'!G:G,MATCH($C23,'Приложение № 2 - график работ'!C:C,0)),"")</f>
        <v>13</v>
      </c>
      <c r="I23" s="19">
        <f t="shared" si="3"/>
        <v>1859</v>
      </c>
      <c r="J23" s="94"/>
      <c r="K23" s="95"/>
      <c r="L23" s="95"/>
    </row>
    <row r="24" spans="2:12" s="73" customFormat="1" x14ac:dyDescent="0.25">
      <c r="B24" s="15">
        <f t="shared" si="0"/>
        <v>14</v>
      </c>
      <c r="C24" s="15">
        <f t="array" ref="C24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работ'!$8:$8,0)))),ROW(A14)
)),"")</f>
        <v>14</v>
      </c>
      <c r="D24" s="15" t="str">
        <f>IF($C24&lt;&gt;"",INDEX('База данных - прейскурант'!C:C,MATCH($C24,'База данных - прейскурант'!$B:$B,0)),"")</f>
        <v>работа 14</v>
      </c>
      <c r="E24" s="15" t="str">
        <f>IF($C24&lt;&gt;"",INDEX('База данных - прейскурант'!D:D,MATCH($C24,'База данных - прейскурант'!$B:$B,0)),"")</f>
        <v>объект</v>
      </c>
      <c r="F24" s="15">
        <f>IF($C24&lt;&gt;"",INDEX('Приложение № 1 - перечень работ'!F:F,MATCH($C24,'Приложение № 1 - перечень работ'!C:C,0)),"")</f>
        <v>12</v>
      </c>
      <c r="G24" s="19">
        <f>IF($C24&lt;&gt;"",INDEX('База данных - прейскурант'!F:F,MATCH($C24,'База данных - прейскурант'!$B:$B,0)),"")</f>
        <v>14</v>
      </c>
      <c r="H24" s="70">
        <f>IF($C24&lt;&gt;"",INDEX('Приложение № 2 - график работ'!G:G,MATCH($C24,'Приложение № 2 - график работ'!C:C,0)),"")</f>
        <v>14</v>
      </c>
      <c r="I24" s="93">
        <f t="shared" si="3"/>
        <v>2352</v>
      </c>
      <c r="J24" s="94"/>
      <c r="K24" s="95"/>
      <c r="L24" s="95"/>
    </row>
    <row r="25" spans="2:12" s="58" customFormat="1" ht="116.25" x14ac:dyDescent="0.35">
      <c r="B25" s="22" t="str">
        <f t="shared" si="0"/>
        <v/>
      </c>
      <c r="C25" s="16" t="str">
        <f t="array" ref="C25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работ'!$8:$8,0)))),ROW(A15)
)),"")</f>
        <v/>
      </c>
      <c r="D25" s="22" t="str">
        <f>IF($C25&lt;&gt;"",INDEX('База данных - прейскурант'!C:C,MATCH($C25,'База данных - прейскурант'!$B:$B,0)),"")</f>
        <v/>
      </c>
      <c r="E25" s="22" t="str">
        <f>IF($C25&lt;&gt;"",INDEX('База данных - прейскурант'!D:D,MATCH($C25,'База данных - прейскурант'!$B:$B,0)),"")</f>
        <v/>
      </c>
      <c r="F25" s="22" t="str">
        <f>IF($C25&lt;&gt;"",INDEX('Приложение № 1 - перечень работ'!F:F,MATCH($C25,'Приложение № 1 - перечень работ'!C:C,0)),"")</f>
        <v/>
      </c>
      <c r="G25" s="59" t="str">
        <f>IF($C25&lt;&gt;"",INDEX('База данных - прейскурант'!F:F,MATCH($C25,'База данных - прейскурант'!$B:$B,0)),"")</f>
        <v/>
      </c>
      <c r="H25" s="22" t="str">
        <f>IF($C25&lt;&gt;"",INDEX('Приложение № 2 - график работ'!G:G,MATCH($C25,'Приложение № 2 - график работ'!C:C,0)),"")</f>
        <v/>
      </c>
      <c r="I25" s="59" t="str">
        <f t="shared" si="3"/>
        <v/>
      </c>
      <c r="K25" s="101" t="s">
        <v>159</v>
      </c>
      <c r="L25" s="61"/>
    </row>
    <row r="26" spans="2:12" s="58" customFormat="1" x14ac:dyDescent="0.25">
      <c r="B26" s="22" t="str">
        <f t="shared" si="0"/>
        <v/>
      </c>
      <c r="C26" s="16" t="str">
        <f t="array" ref="C26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работ'!$8:$8,0)))),ROW(A16)
)),"")</f>
        <v/>
      </c>
      <c r="D26" s="22" t="str">
        <f>IF($C26&lt;&gt;"",INDEX('База данных - прейскурант'!C:C,MATCH($C26,'База данных - прейскурант'!$B:$B,0)),"")</f>
        <v/>
      </c>
      <c r="E26" s="22" t="str">
        <f>IF($C26&lt;&gt;"",INDEX('База данных - прейскурант'!D:D,MATCH($C26,'База данных - прейскурант'!$B:$B,0)),"")</f>
        <v/>
      </c>
      <c r="F26" s="22" t="str">
        <f>IF($C26&lt;&gt;"",INDEX('Приложение № 1 - перечень работ'!F:F,MATCH($C26,'Приложение № 1 - перечень работ'!C:C,0)),"")</f>
        <v/>
      </c>
      <c r="G26" s="59" t="str">
        <f>IF($C26&lt;&gt;"",INDEX('База данных - прейскурант'!F:F,MATCH($C26,'База данных - прейскурант'!$B:$B,0)),"")</f>
        <v/>
      </c>
      <c r="H26" s="22" t="str">
        <f>IF($C26&lt;&gt;"",INDEX('Приложение № 2 - график работ'!G:G,MATCH($C26,'Приложение № 2 - график работ'!C:C,0)),"")</f>
        <v/>
      </c>
      <c r="I26" s="60" t="str">
        <f t="shared" si="3"/>
        <v/>
      </c>
      <c r="K26" s="61"/>
      <c r="L26" s="61"/>
    </row>
    <row r="27" spans="2:12" s="58" customFormat="1" x14ac:dyDescent="0.25">
      <c r="B27" s="22" t="str">
        <f t="shared" si="0"/>
        <v/>
      </c>
      <c r="C27" s="16" t="str">
        <f t="array" ref="C27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работ'!$8:$8,0)))),ROW(A17)
)),"")</f>
        <v/>
      </c>
      <c r="D27" s="22" t="str">
        <f>IF($C27&lt;&gt;"",INDEX('База данных - прейскурант'!C:C,MATCH($C27,'База данных - прейскурант'!$B:$B,0)),"")</f>
        <v/>
      </c>
      <c r="E27" s="22" t="str">
        <f>IF($C27&lt;&gt;"",INDEX('База данных - прейскурант'!D:D,MATCH($C27,'База данных - прейскурант'!$B:$B,0)),"")</f>
        <v/>
      </c>
      <c r="F27" s="22" t="str">
        <f>IF($C27&lt;&gt;"",INDEX('Приложение № 1 - перечень работ'!F:F,MATCH($C27,'Приложение № 1 - перечень работ'!C:C,0)),"")</f>
        <v/>
      </c>
      <c r="G27" s="59" t="str">
        <f>IF($C27&lt;&gt;"",INDEX('База данных - прейскурант'!F:F,MATCH($C27,'База данных - прейскурант'!$B:$B,0)),"")</f>
        <v/>
      </c>
      <c r="H27" s="22" t="str">
        <f>IF($C27&lt;&gt;"",INDEX('Приложение № 2 - график работ'!G:G,MATCH($C27,'Приложение № 2 - график работ'!C:C,0)),"")</f>
        <v/>
      </c>
      <c r="I27" s="59" t="str">
        <f t="shared" si="3"/>
        <v/>
      </c>
      <c r="K27" s="61"/>
      <c r="L27" s="61"/>
    </row>
    <row r="28" spans="2:12" s="58" customFormat="1" x14ac:dyDescent="0.25">
      <c r="B28" s="22" t="str">
        <f t="shared" si="0"/>
        <v/>
      </c>
      <c r="C28" s="16" t="str">
        <f t="array" ref="C28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работ'!$8:$8,0)))),ROW(A18)
)),"")</f>
        <v/>
      </c>
      <c r="D28" s="22" t="str">
        <f>IF($C28&lt;&gt;"",INDEX('База данных - прейскурант'!C:C,MATCH($C28,'База данных - прейскурант'!$B:$B,0)),"")</f>
        <v/>
      </c>
      <c r="E28" s="22" t="str">
        <f>IF($C28&lt;&gt;"",INDEX('База данных - прейскурант'!D:D,MATCH($C28,'База данных - прейскурант'!$B:$B,0)),"")</f>
        <v/>
      </c>
      <c r="F28" s="22" t="str">
        <f>IF($C28&lt;&gt;"",INDEX('Приложение № 1 - перечень работ'!F:F,MATCH($C28,'Приложение № 1 - перечень работ'!C:C,0)),"")</f>
        <v/>
      </c>
      <c r="G28" s="59" t="str">
        <f>IF($C28&lt;&gt;"",INDEX('База данных - прейскурант'!F:F,MATCH($C28,'База данных - прейскурант'!$B:$B,0)),"")</f>
        <v/>
      </c>
      <c r="H28" s="22" t="str">
        <f>IF($C28&lt;&gt;"",INDEX('Приложение № 2 - график работ'!G:G,MATCH($C28,'Приложение № 2 - график работ'!C:C,0)),"")</f>
        <v/>
      </c>
      <c r="I28" s="60" t="str">
        <f t="shared" si="3"/>
        <v/>
      </c>
      <c r="K28" s="61"/>
      <c r="L28" s="61"/>
    </row>
    <row r="29" spans="2:12" s="58" customFormat="1" x14ac:dyDescent="0.25">
      <c r="B29" s="22" t="str">
        <f t="shared" si="0"/>
        <v/>
      </c>
      <c r="C29" s="16" t="str">
        <f t="array" ref="C29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работ'!$8:$8,0)))),ROW(A19)
)),"")</f>
        <v/>
      </c>
      <c r="D29" s="22" t="str">
        <f>IF($C29&lt;&gt;"",INDEX('База данных - прейскурант'!C:C,MATCH($C29,'База данных - прейскурант'!$B:$B,0)),"")</f>
        <v/>
      </c>
      <c r="E29" s="22" t="str">
        <f>IF($C29&lt;&gt;"",INDEX('База данных - прейскурант'!D:D,MATCH($C29,'База данных - прейскурант'!$B:$B,0)),"")</f>
        <v/>
      </c>
      <c r="F29" s="22" t="str">
        <f>IF($C29&lt;&gt;"",INDEX('Приложение № 1 - перечень работ'!F:F,MATCH($C29,'Приложение № 1 - перечень работ'!C:C,0)),"")</f>
        <v/>
      </c>
      <c r="G29" s="59" t="str">
        <f>IF($C29&lt;&gt;"",INDEX('База данных - прейскурант'!F:F,MATCH($C29,'База данных - прейскурант'!$B:$B,0)),"")</f>
        <v/>
      </c>
      <c r="H29" s="22" t="str">
        <f>IF($C29&lt;&gt;"",INDEX('Приложение № 2 - график работ'!G:G,MATCH($C29,'Приложение № 2 - график работ'!C:C,0)),"")</f>
        <v/>
      </c>
      <c r="I29" s="59" t="str">
        <f t="shared" si="3"/>
        <v/>
      </c>
      <c r="K29" s="61"/>
      <c r="L29" s="61"/>
    </row>
    <row r="30" spans="2:12" x14ac:dyDescent="0.25">
      <c r="B30" s="10"/>
      <c r="C30" s="10"/>
      <c r="D30" s="10"/>
      <c r="E30" s="10"/>
      <c r="F30" s="10"/>
      <c r="G30" s="50"/>
      <c r="H30" s="10"/>
      <c r="I30" s="50"/>
      <c r="K30" s="53"/>
      <c r="L30" s="53"/>
    </row>
    <row r="31" spans="2:12" ht="15" customHeight="1" x14ac:dyDescent="0.25">
      <c r="B31" s="28"/>
      <c r="C31" s="28"/>
      <c r="D31" s="51" t="s">
        <v>8</v>
      </c>
      <c r="E31" s="28"/>
      <c r="F31" s="28"/>
      <c r="G31" s="28"/>
      <c r="H31" s="28"/>
      <c r="I31" s="52">
        <f>SUM(I11:I30)</f>
        <v>8996.01</v>
      </c>
      <c r="K31" s="53"/>
      <c r="L31" s="53"/>
    </row>
    <row r="32" spans="2:12" ht="15" customHeight="1" x14ac:dyDescent="0.25">
      <c r="B32" s="28"/>
      <c r="C32" s="28"/>
      <c r="D32" s="51"/>
      <c r="E32" s="28"/>
      <c r="F32" s="28"/>
      <c r="G32" s="28"/>
      <c r="H32" s="28"/>
      <c r="I32" s="54"/>
      <c r="K32" s="53"/>
      <c r="L32" s="53"/>
    </row>
    <row r="33" spans="2:12" x14ac:dyDescent="0.25">
      <c r="B33" s="28"/>
      <c r="C33" s="28"/>
      <c r="D33" s="51"/>
      <c r="E33" s="28"/>
      <c r="F33" s="28"/>
      <c r="G33" s="28"/>
      <c r="H33" s="28"/>
      <c r="I33" s="52"/>
      <c r="K33" s="53"/>
      <c r="L33" s="53"/>
    </row>
    <row r="34" spans="2:12" ht="15" customHeight="1" x14ac:dyDescent="0.25">
      <c r="B34" s="28"/>
      <c r="C34" s="28"/>
      <c r="D34" s="51"/>
      <c r="E34" s="28"/>
      <c r="F34" s="28"/>
      <c r="G34" s="28"/>
      <c r="H34" s="28"/>
      <c r="I34" s="54"/>
      <c r="K34" s="53"/>
      <c r="L34" s="53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</row>
    <row r="36" spans="2:12" x14ac:dyDescent="0.25">
      <c r="B36" s="27"/>
      <c r="C36" s="27"/>
      <c r="D36" s="27"/>
      <c r="E36" s="27"/>
      <c r="F36" s="27"/>
      <c r="G36" s="27"/>
      <c r="H36" s="27"/>
      <c r="I36" s="27"/>
    </row>
    <row r="37" spans="2:12" x14ac:dyDescent="0.25">
      <c r="B37" s="27"/>
      <c r="C37" s="27"/>
      <c r="D37" s="27"/>
      <c r="E37" s="27"/>
      <c r="F37" s="27"/>
      <c r="G37" s="27"/>
      <c r="H37" s="27"/>
      <c r="I37" s="27"/>
    </row>
    <row r="38" spans="2:12" x14ac:dyDescent="0.25">
      <c r="B38" s="27"/>
      <c r="C38" s="27"/>
      <c r="D38" s="27"/>
      <c r="E38" s="27"/>
      <c r="F38" s="27"/>
      <c r="G38" s="27"/>
      <c r="H38" s="27"/>
      <c r="I38" s="27"/>
    </row>
    <row r="39" spans="2:12" x14ac:dyDescent="0.25">
      <c r="B39" s="27"/>
      <c r="C39" s="27"/>
      <c r="D39" s="27"/>
      <c r="E39" s="27"/>
      <c r="F39" s="27"/>
      <c r="G39" s="27"/>
      <c r="H39" s="27"/>
      <c r="I39" s="27"/>
      <c r="K39" s="21"/>
    </row>
    <row r="40" spans="2:12" x14ac:dyDescent="0.25">
      <c r="B40" s="27"/>
      <c r="C40" s="27"/>
      <c r="D40" s="27"/>
      <c r="E40" s="27"/>
      <c r="F40" s="27"/>
      <c r="G40" s="27"/>
      <c r="H40" s="27"/>
      <c r="I40" s="27"/>
      <c r="K40" s="17"/>
    </row>
    <row r="41" spans="2:12" x14ac:dyDescent="0.25">
      <c r="B41" s="27"/>
      <c r="C41" s="27"/>
      <c r="D41" s="27"/>
      <c r="E41" s="27"/>
      <c r="F41" s="27"/>
      <c r="G41" s="27"/>
      <c r="H41" s="27"/>
      <c r="I41" s="27"/>
    </row>
    <row r="42" spans="2:12" x14ac:dyDescent="0.25">
      <c r="B42" s="33"/>
      <c r="C42" s="33"/>
      <c r="D42" s="33"/>
      <c r="E42" s="33"/>
      <c r="F42" s="33"/>
      <c r="G42" s="27"/>
      <c r="H42" s="27"/>
      <c r="I42" s="33"/>
    </row>
    <row r="43" spans="2:12" x14ac:dyDescent="0.25">
      <c r="B43" s="33"/>
      <c r="C43" s="33"/>
      <c r="D43" s="33"/>
      <c r="E43" s="33"/>
      <c r="F43" s="33"/>
      <c r="G43" s="33"/>
      <c r="H43" s="33"/>
      <c r="I43" s="33"/>
    </row>
    <row r="44" spans="2:12" x14ac:dyDescent="0.25">
      <c r="B44" s="33"/>
      <c r="C44" s="33"/>
      <c r="D44" s="33"/>
      <c r="E44" s="33"/>
      <c r="F44" s="33"/>
      <c r="G44" s="33"/>
      <c r="H44" s="33"/>
      <c r="I44" s="33"/>
    </row>
    <row r="45" spans="2:12" x14ac:dyDescent="0.25">
      <c r="G45" s="33"/>
      <c r="H45" s="33"/>
    </row>
  </sheetData>
  <mergeCells count="10">
    <mergeCell ref="B6:I6"/>
    <mergeCell ref="B7:I7"/>
    <mergeCell ref="F8:I8"/>
    <mergeCell ref="F1:I1"/>
    <mergeCell ref="G3:I3"/>
    <mergeCell ref="F2:I2"/>
    <mergeCell ref="B4:I4"/>
    <mergeCell ref="B5:D5"/>
    <mergeCell ref="E5:F5"/>
    <mergeCell ref="G5:I5"/>
  </mergeCells>
  <pageMargins left="0.25" right="0.25" top="0.75" bottom="0.75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L40"/>
  <sheetViews>
    <sheetView view="pageBreakPreview" topLeftCell="A4" zoomScale="70" zoomScaleNormal="100" zoomScaleSheetLayoutView="70" workbookViewId="0">
      <selection activeCell="K28" sqref="K28"/>
    </sheetView>
  </sheetViews>
  <sheetFormatPr defaultRowHeight="15" x14ac:dyDescent="0.25"/>
  <cols>
    <col min="1" max="1" width="1.42578125" style="2" customWidth="1"/>
    <col min="2" max="2" width="4.42578125" style="2" customWidth="1"/>
    <col min="3" max="3" width="4.7109375" style="2" customWidth="1"/>
    <col min="4" max="4" width="40.7109375" style="2" customWidth="1"/>
    <col min="5" max="5" width="10.7109375" style="2" customWidth="1"/>
    <col min="6" max="6" width="6.7109375" style="2" customWidth="1"/>
    <col min="7" max="8" width="10.28515625" style="2" customWidth="1"/>
    <col min="9" max="9" width="15.7109375" style="2" customWidth="1"/>
    <col min="10" max="10" width="9.140625" style="2"/>
    <col min="11" max="11" width="20" style="2" customWidth="1"/>
    <col min="12" max="12" width="16.140625" style="2" customWidth="1"/>
    <col min="13" max="256" width="9.140625" style="2"/>
    <col min="257" max="257" width="1.42578125" style="2" customWidth="1"/>
    <col min="258" max="258" width="4.42578125" style="2" customWidth="1"/>
    <col min="259" max="259" width="4.7109375" style="2" customWidth="1"/>
    <col min="260" max="260" width="30.28515625" style="2" customWidth="1"/>
    <col min="261" max="261" width="6.28515625" style="2" customWidth="1"/>
    <col min="262" max="262" width="6.7109375" style="2" customWidth="1"/>
    <col min="263" max="264" width="10.28515625" style="2" customWidth="1"/>
    <col min="265" max="265" width="13.140625" style="2" customWidth="1"/>
    <col min="266" max="512" width="9.140625" style="2"/>
    <col min="513" max="513" width="1.42578125" style="2" customWidth="1"/>
    <col min="514" max="514" width="4.42578125" style="2" customWidth="1"/>
    <col min="515" max="515" width="4.7109375" style="2" customWidth="1"/>
    <col min="516" max="516" width="30.28515625" style="2" customWidth="1"/>
    <col min="517" max="517" width="6.28515625" style="2" customWidth="1"/>
    <col min="518" max="518" width="6.7109375" style="2" customWidth="1"/>
    <col min="519" max="520" width="10.28515625" style="2" customWidth="1"/>
    <col min="521" max="521" width="13.140625" style="2" customWidth="1"/>
    <col min="522" max="768" width="9.140625" style="2"/>
    <col min="769" max="769" width="1.42578125" style="2" customWidth="1"/>
    <col min="770" max="770" width="4.42578125" style="2" customWidth="1"/>
    <col min="771" max="771" width="4.7109375" style="2" customWidth="1"/>
    <col min="772" max="772" width="30.28515625" style="2" customWidth="1"/>
    <col min="773" max="773" width="6.28515625" style="2" customWidth="1"/>
    <col min="774" max="774" width="6.7109375" style="2" customWidth="1"/>
    <col min="775" max="776" width="10.28515625" style="2" customWidth="1"/>
    <col min="777" max="777" width="13.140625" style="2" customWidth="1"/>
    <col min="778" max="1024" width="9.140625" style="2"/>
    <col min="1025" max="1025" width="1.42578125" style="2" customWidth="1"/>
    <col min="1026" max="1026" width="4.42578125" style="2" customWidth="1"/>
    <col min="1027" max="1027" width="4.7109375" style="2" customWidth="1"/>
    <col min="1028" max="1028" width="30.28515625" style="2" customWidth="1"/>
    <col min="1029" max="1029" width="6.28515625" style="2" customWidth="1"/>
    <col min="1030" max="1030" width="6.7109375" style="2" customWidth="1"/>
    <col min="1031" max="1032" width="10.28515625" style="2" customWidth="1"/>
    <col min="1033" max="1033" width="13.140625" style="2" customWidth="1"/>
    <col min="1034" max="1280" width="9.140625" style="2"/>
    <col min="1281" max="1281" width="1.42578125" style="2" customWidth="1"/>
    <col min="1282" max="1282" width="4.42578125" style="2" customWidth="1"/>
    <col min="1283" max="1283" width="4.7109375" style="2" customWidth="1"/>
    <col min="1284" max="1284" width="30.28515625" style="2" customWidth="1"/>
    <col min="1285" max="1285" width="6.28515625" style="2" customWidth="1"/>
    <col min="1286" max="1286" width="6.7109375" style="2" customWidth="1"/>
    <col min="1287" max="1288" width="10.28515625" style="2" customWidth="1"/>
    <col min="1289" max="1289" width="13.140625" style="2" customWidth="1"/>
    <col min="1290" max="1536" width="9.140625" style="2"/>
    <col min="1537" max="1537" width="1.42578125" style="2" customWidth="1"/>
    <col min="1538" max="1538" width="4.42578125" style="2" customWidth="1"/>
    <col min="1539" max="1539" width="4.7109375" style="2" customWidth="1"/>
    <col min="1540" max="1540" width="30.28515625" style="2" customWidth="1"/>
    <col min="1541" max="1541" width="6.28515625" style="2" customWidth="1"/>
    <col min="1542" max="1542" width="6.7109375" style="2" customWidth="1"/>
    <col min="1543" max="1544" width="10.28515625" style="2" customWidth="1"/>
    <col min="1545" max="1545" width="13.140625" style="2" customWidth="1"/>
    <col min="1546" max="1792" width="9.140625" style="2"/>
    <col min="1793" max="1793" width="1.42578125" style="2" customWidth="1"/>
    <col min="1794" max="1794" width="4.42578125" style="2" customWidth="1"/>
    <col min="1795" max="1795" width="4.7109375" style="2" customWidth="1"/>
    <col min="1796" max="1796" width="30.28515625" style="2" customWidth="1"/>
    <col min="1797" max="1797" width="6.28515625" style="2" customWidth="1"/>
    <col min="1798" max="1798" width="6.7109375" style="2" customWidth="1"/>
    <col min="1799" max="1800" width="10.28515625" style="2" customWidth="1"/>
    <col min="1801" max="1801" width="13.140625" style="2" customWidth="1"/>
    <col min="1802" max="2048" width="9.140625" style="2"/>
    <col min="2049" max="2049" width="1.42578125" style="2" customWidth="1"/>
    <col min="2050" max="2050" width="4.42578125" style="2" customWidth="1"/>
    <col min="2051" max="2051" width="4.7109375" style="2" customWidth="1"/>
    <col min="2052" max="2052" width="30.28515625" style="2" customWidth="1"/>
    <col min="2053" max="2053" width="6.28515625" style="2" customWidth="1"/>
    <col min="2054" max="2054" width="6.7109375" style="2" customWidth="1"/>
    <col min="2055" max="2056" width="10.28515625" style="2" customWidth="1"/>
    <col min="2057" max="2057" width="13.140625" style="2" customWidth="1"/>
    <col min="2058" max="2304" width="9.140625" style="2"/>
    <col min="2305" max="2305" width="1.42578125" style="2" customWidth="1"/>
    <col min="2306" max="2306" width="4.42578125" style="2" customWidth="1"/>
    <col min="2307" max="2307" width="4.7109375" style="2" customWidth="1"/>
    <col min="2308" max="2308" width="30.28515625" style="2" customWidth="1"/>
    <col min="2309" max="2309" width="6.28515625" style="2" customWidth="1"/>
    <col min="2310" max="2310" width="6.7109375" style="2" customWidth="1"/>
    <col min="2311" max="2312" width="10.28515625" style="2" customWidth="1"/>
    <col min="2313" max="2313" width="13.140625" style="2" customWidth="1"/>
    <col min="2314" max="2560" width="9.140625" style="2"/>
    <col min="2561" max="2561" width="1.42578125" style="2" customWidth="1"/>
    <col min="2562" max="2562" width="4.42578125" style="2" customWidth="1"/>
    <col min="2563" max="2563" width="4.7109375" style="2" customWidth="1"/>
    <col min="2564" max="2564" width="30.28515625" style="2" customWidth="1"/>
    <col min="2565" max="2565" width="6.28515625" style="2" customWidth="1"/>
    <col min="2566" max="2566" width="6.7109375" style="2" customWidth="1"/>
    <col min="2567" max="2568" width="10.28515625" style="2" customWidth="1"/>
    <col min="2569" max="2569" width="13.140625" style="2" customWidth="1"/>
    <col min="2570" max="2816" width="9.140625" style="2"/>
    <col min="2817" max="2817" width="1.42578125" style="2" customWidth="1"/>
    <col min="2818" max="2818" width="4.42578125" style="2" customWidth="1"/>
    <col min="2819" max="2819" width="4.7109375" style="2" customWidth="1"/>
    <col min="2820" max="2820" width="30.28515625" style="2" customWidth="1"/>
    <col min="2821" max="2821" width="6.28515625" style="2" customWidth="1"/>
    <col min="2822" max="2822" width="6.7109375" style="2" customWidth="1"/>
    <col min="2823" max="2824" width="10.28515625" style="2" customWidth="1"/>
    <col min="2825" max="2825" width="13.140625" style="2" customWidth="1"/>
    <col min="2826" max="3072" width="9.140625" style="2"/>
    <col min="3073" max="3073" width="1.42578125" style="2" customWidth="1"/>
    <col min="3074" max="3074" width="4.42578125" style="2" customWidth="1"/>
    <col min="3075" max="3075" width="4.7109375" style="2" customWidth="1"/>
    <col min="3076" max="3076" width="30.28515625" style="2" customWidth="1"/>
    <col min="3077" max="3077" width="6.28515625" style="2" customWidth="1"/>
    <col min="3078" max="3078" width="6.7109375" style="2" customWidth="1"/>
    <col min="3079" max="3080" width="10.28515625" style="2" customWidth="1"/>
    <col min="3081" max="3081" width="13.140625" style="2" customWidth="1"/>
    <col min="3082" max="3328" width="9.140625" style="2"/>
    <col min="3329" max="3329" width="1.42578125" style="2" customWidth="1"/>
    <col min="3330" max="3330" width="4.42578125" style="2" customWidth="1"/>
    <col min="3331" max="3331" width="4.7109375" style="2" customWidth="1"/>
    <col min="3332" max="3332" width="30.28515625" style="2" customWidth="1"/>
    <col min="3333" max="3333" width="6.28515625" style="2" customWidth="1"/>
    <col min="3334" max="3334" width="6.7109375" style="2" customWidth="1"/>
    <col min="3335" max="3336" width="10.28515625" style="2" customWidth="1"/>
    <col min="3337" max="3337" width="13.140625" style="2" customWidth="1"/>
    <col min="3338" max="3584" width="9.140625" style="2"/>
    <col min="3585" max="3585" width="1.42578125" style="2" customWidth="1"/>
    <col min="3586" max="3586" width="4.42578125" style="2" customWidth="1"/>
    <col min="3587" max="3587" width="4.7109375" style="2" customWidth="1"/>
    <col min="3588" max="3588" width="30.28515625" style="2" customWidth="1"/>
    <col min="3589" max="3589" width="6.28515625" style="2" customWidth="1"/>
    <col min="3590" max="3590" width="6.7109375" style="2" customWidth="1"/>
    <col min="3591" max="3592" width="10.28515625" style="2" customWidth="1"/>
    <col min="3593" max="3593" width="13.140625" style="2" customWidth="1"/>
    <col min="3594" max="3840" width="9.140625" style="2"/>
    <col min="3841" max="3841" width="1.42578125" style="2" customWidth="1"/>
    <col min="3842" max="3842" width="4.42578125" style="2" customWidth="1"/>
    <col min="3843" max="3843" width="4.7109375" style="2" customWidth="1"/>
    <col min="3844" max="3844" width="30.28515625" style="2" customWidth="1"/>
    <col min="3845" max="3845" width="6.28515625" style="2" customWidth="1"/>
    <col min="3846" max="3846" width="6.7109375" style="2" customWidth="1"/>
    <col min="3847" max="3848" width="10.28515625" style="2" customWidth="1"/>
    <col min="3849" max="3849" width="13.140625" style="2" customWidth="1"/>
    <col min="3850" max="4096" width="9.140625" style="2"/>
    <col min="4097" max="4097" width="1.42578125" style="2" customWidth="1"/>
    <col min="4098" max="4098" width="4.42578125" style="2" customWidth="1"/>
    <col min="4099" max="4099" width="4.7109375" style="2" customWidth="1"/>
    <col min="4100" max="4100" width="30.28515625" style="2" customWidth="1"/>
    <col min="4101" max="4101" width="6.28515625" style="2" customWidth="1"/>
    <col min="4102" max="4102" width="6.7109375" style="2" customWidth="1"/>
    <col min="4103" max="4104" width="10.28515625" style="2" customWidth="1"/>
    <col min="4105" max="4105" width="13.140625" style="2" customWidth="1"/>
    <col min="4106" max="4352" width="9.140625" style="2"/>
    <col min="4353" max="4353" width="1.42578125" style="2" customWidth="1"/>
    <col min="4354" max="4354" width="4.42578125" style="2" customWidth="1"/>
    <col min="4355" max="4355" width="4.7109375" style="2" customWidth="1"/>
    <col min="4356" max="4356" width="30.28515625" style="2" customWidth="1"/>
    <col min="4357" max="4357" width="6.28515625" style="2" customWidth="1"/>
    <col min="4358" max="4358" width="6.7109375" style="2" customWidth="1"/>
    <col min="4359" max="4360" width="10.28515625" style="2" customWidth="1"/>
    <col min="4361" max="4361" width="13.140625" style="2" customWidth="1"/>
    <col min="4362" max="4608" width="9.140625" style="2"/>
    <col min="4609" max="4609" width="1.42578125" style="2" customWidth="1"/>
    <col min="4610" max="4610" width="4.42578125" style="2" customWidth="1"/>
    <col min="4611" max="4611" width="4.7109375" style="2" customWidth="1"/>
    <col min="4612" max="4612" width="30.28515625" style="2" customWidth="1"/>
    <col min="4613" max="4613" width="6.28515625" style="2" customWidth="1"/>
    <col min="4614" max="4614" width="6.7109375" style="2" customWidth="1"/>
    <col min="4615" max="4616" width="10.28515625" style="2" customWidth="1"/>
    <col min="4617" max="4617" width="13.140625" style="2" customWidth="1"/>
    <col min="4618" max="4864" width="9.140625" style="2"/>
    <col min="4865" max="4865" width="1.42578125" style="2" customWidth="1"/>
    <col min="4866" max="4866" width="4.42578125" style="2" customWidth="1"/>
    <col min="4867" max="4867" width="4.7109375" style="2" customWidth="1"/>
    <col min="4868" max="4868" width="30.28515625" style="2" customWidth="1"/>
    <col min="4869" max="4869" width="6.28515625" style="2" customWidth="1"/>
    <col min="4870" max="4870" width="6.7109375" style="2" customWidth="1"/>
    <col min="4871" max="4872" width="10.28515625" style="2" customWidth="1"/>
    <col min="4873" max="4873" width="13.140625" style="2" customWidth="1"/>
    <col min="4874" max="5120" width="9.140625" style="2"/>
    <col min="5121" max="5121" width="1.42578125" style="2" customWidth="1"/>
    <col min="5122" max="5122" width="4.42578125" style="2" customWidth="1"/>
    <col min="5123" max="5123" width="4.7109375" style="2" customWidth="1"/>
    <col min="5124" max="5124" width="30.28515625" style="2" customWidth="1"/>
    <col min="5125" max="5125" width="6.28515625" style="2" customWidth="1"/>
    <col min="5126" max="5126" width="6.7109375" style="2" customWidth="1"/>
    <col min="5127" max="5128" width="10.28515625" style="2" customWidth="1"/>
    <col min="5129" max="5129" width="13.140625" style="2" customWidth="1"/>
    <col min="5130" max="5376" width="9.140625" style="2"/>
    <col min="5377" max="5377" width="1.42578125" style="2" customWidth="1"/>
    <col min="5378" max="5378" width="4.42578125" style="2" customWidth="1"/>
    <col min="5379" max="5379" width="4.7109375" style="2" customWidth="1"/>
    <col min="5380" max="5380" width="30.28515625" style="2" customWidth="1"/>
    <col min="5381" max="5381" width="6.28515625" style="2" customWidth="1"/>
    <col min="5382" max="5382" width="6.7109375" style="2" customWidth="1"/>
    <col min="5383" max="5384" width="10.28515625" style="2" customWidth="1"/>
    <col min="5385" max="5385" width="13.140625" style="2" customWidth="1"/>
    <col min="5386" max="5632" width="9.140625" style="2"/>
    <col min="5633" max="5633" width="1.42578125" style="2" customWidth="1"/>
    <col min="5634" max="5634" width="4.42578125" style="2" customWidth="1"/>
    <col min="5635" max="5635" width="4.7109375" style="2" customWidth="1"/>
    <col min="5636" max="5636" width="30.28515625" style="2" customWidth="1"/>
    <col min="5637" max="5637" width="6.28515625" style="2" customWidth="1"/>
    <col min="5638" max="5638" width="6.7109375" style="2" customWidth="1"/>
    <col min="5639" max="5640" width="10.28515625" style="2" customWidth="1"/>
    <col min="5641" max="5641" width="13.140625" style="2" customWidth="1"/>
    <col min="5642" max="5888" width="9.140625" style="2"/>
    <col min="5889" max="5889" width="1.42578125" style="2" customWidth="1"/>
    <col min="5890" max="5890" width="4.42578125" style="2" customWidth="1"/>
    <col min="5891" max="5891" width="4.7109375" style="2" customWidth="1"/>
    <col min="5892" max="5892" width="30.28515625" style="2" customWidth="1"/>
    <col min="5893" max="5893" width="6.28515625" style="2" customWidth="1"/>
    <col min="5894" max="5894" width="6.7109375" style="2" customWidth="1"/>
    <col min="5895" max="5896" width="10.28515625" style="2" customWidth="1"/>
    <col min="5897" max="5897" width="13.140625" style="2" customWidth="1"/>
    <col min="5898" max="6144" width="9.140625" style="2"/>
    <col min="6145" max="6145" width="1.42578125" style="2" customWidth="1"/>
    <col min="6146" max="6146" width="4.42578125" style="2" customWidth="1"/>
    <col min="6147" max="6147" width="4.7109375" style="2" customWidth="1"/>
    <col min="6148" max="6148" width="30.28515625" style="2" customWidth="1"/>
    <col min="6149" max="6149" width="6.28515625" style="2" customWidth="1"/>
    <col min="6150" max="6150" width="6.7109375" style="2" customWidth="1"/>
    <col min="6151" max="6152" width="10.28515625" style="2" customWidth="1"/>
    <col min="6153" max="6153" width="13.140625" style="2" customWidth="1"/>
    <col min="6154" max="6400" width="9.140625" style="2"/>
    <col min="6401" max="6401" width="1.42578125" style="2" customWidth="1"/>
    <col min="6402" max="6402" width="4.42578125" style="2" customWidth="1"/>
    <col min="6403" max="6403" width="4.7109375" style="2" customWidth="1"/>
    <col min="6404" max="6404" width="30.28515625" style="2" customWidth="1"/>
    <col min="6405" max="6405" width="6.28515625" style="2" customWidth="1"/>
    <col min="6406" max="6406" width="6.7109375" style="2" customWidth="1"/>
    <col min="6407" max="6408" width="10.28515625" style="2" customWidth="1"/>
    <col min="6409" max="6409" width="13.140625" style="2" customWidth="1"/>
    <col min="6410" max="6656" width="9.140625" style="2"/>
    <col min="6657" max="6657" width="1.42578125" style="2" customWidth="1"/>
    <col min="6658" max="6658" width="4.42578125" style="2" customWidth="1"/>
    <col min="6659" max="6659" width="4.7109375" style="2" customWidth="1"/>
    <col min="6660" max="6660" width="30.28515625" style="2" customWidth="1"/>
    <col min="6661" max="6661" width="6.28515625" style="2" customWidth="1"/>
    <col min="6662" max="6662" width="6.7109375" style="2" customWidth="1"/>
    <col min="6663" max="6664" width="10.28515625" style="2" customWidth="1"/>
    <col min="6665" max="6665" width="13.140625" style="2" customWidth="1"/>
    <col min="6666" max="6912" width="9.140625" style="2"/>
    <col min="6913" max="6913" width="1.42578125" style="2" customWidth="1"/>
    <col min="6914" max="6914" width="4.42578125" style="2" customWidth="1"/>
    <col min="6915" max="6915" width="4.7109375" style="2" customWidth="1"/>
    <col min="6916" max="6916" width="30.28515625" style="2" customWidth="1"/>
    <col min="6917" max="6917" width="6.28515625" style="2" customWidth="1"/>
    <col min="6918" max="6918" width="6.7109375" style="2" customWidth="1"/>
    <col min="6919" max="6920" width="10.28515625" style="2" customWidth="1"/>
    <col min="6921" max="6921" width="13.140625" style="2" customWidth="1"/>
    <col min="6922" max="7168" width="9.140625" style="2"/>
    <col min="7169" max="7169" width="1.42578125" style="2" customWidth="1"/>
    <col min="7170" max="7170" width="4.42578125" style="2" customWidth="1"/>
    <col min="7171" max="7171" width="4.7109375" style="2" customWidth="1"/>
    <col min="7172" max="7172" width="30.28515625" style="2" customWidth="1"/>
    <col min="7173" max="7173" width="6.28515625" style="2" customWidth="1"/>
    <col min="7174" max="7174" width="6.7109375" style="2" customWidth="1"/>
    <col min="7175" max="7176" width="10.28515625" style="2" customWidth="1"/>
    <col min="7177" max="7177" width="13.140625" style="2" customWidth="1"/>
    <col min="7178" max="7424" width="9.140625" style="2"/>
    <col min="7425" max="7425" width="1.42578125" style="2" customWidth="1"/>
    <col min="7426" max="7426" width="4.42578125" style="2" customWidth="1"/>
    <col min="7427" max="7427" width="4.7109375" style="2" customWidth="1"/>
    <col min="7428" max="7428" width="30.28515625" style="2" customWidth="1"/>
    <col min="7429" max="7429" width="6.28515625" style="2" customWidth="1"/>
    <col min="7430" max="7430" width="6.7109375" style="2" customWidth="1"/>
    <col min="7431" max="7432" width="10.28515625" style="2" customWidth="1"/>
    <col min="7433" max="7433" width="13.140625" style="2" customWidth="1"/>
    <col min="7434" max="7680" width="9.140625" style="2"/>
    <col min="7681" max="7681" width="1.42578125" style="2" customWidth="1"/>
    <col min="7682" max="7682" width="4.42578125" style="2" customWidth="1"/>
    <col min="7683" max="7683" width="4.7109375" style="2" customWidth="1"/>
    <col min="7684" max="7684" width="30.28515625" style="2" customWidth="1"/>
    <col min="7685" max="7685" width="6.28515625" style="2" customWidth="1"/>
    <col min="7686" max="7686" width="6.7109375" style="2" customWidth="1"/>
    <col min="7687" max="7688" width="10.28515625" style="2" customWidth="1"/>
    <col min="7689" max="7689" width="13.140625" style="2" customWidth="1"/>
    <col min="7690" max="7936" width="9.140625" style="2"/>
    <col min="7937" max="7937" width="1.42578125" style="2" customWidth="1"/>
    <col min="7938" max="7938" width="4.42578125" style="2" customWidth="1"/>
    <col min="7939" max="7939" width="4.7109375" style="2" customWidth="1"/>
    <col min="7940" max="7940" width="30.28515625" style="2" customWidth="1"/>
    <col min="7941" max="7941" width="6.28515625" style="2" customWidth="1"/>
    <col min="7942" max="7942" width="6.7109375" style="2" customWidth="1"/>
    <col min="7943" max="7944" width="10.28515625" style="2" customWidth="1"/>
    <col min="7945" max="7945" width="13.140625" style="2" customWidth="1"/>
    <col min="7946" max="8192" width="9.140625" style="2"/>
    <col min="8193" max="8193" width="1.42578125" style="2" customWidth="1"/>
    <col min="8194" max="8194" width="4.42578125" style="2" customWidth="1"/>
    <col min="8195" max="8195" width="4.7109375" style="2" customWidth="1"/>
    <col min="8196" max="8196" width="30.28515625" style="2" customWidth="1"/>
    <col min="8197" max="8197" width="6.28515625" style="2" customWidth="1"/>
    <col min="8198" max="8198" width="6.7109375" style="2" customWidth="1"/>
    <col min="8199" max="8200" width="10.28515625" style="2" customWidth="1"/>
    <col min="8201" max="8201" width="13.140625" style="2" customWidth="1"/>
    <col min="8202" max="8448" width="9.140625" style="2"/>
    <col min="8449" max="8449" width="1.42578125" style="2" customWidth="1"/>
    <col min="8450" max="8450" width="4.42578125" style="2" customWidth="1"/>
    <col min="8451" max="8451" width="4.7109375" style="2" customWidth="1"/>
    <col min="8452" max="8452" width="30.28515625" style="2" customWidth="1"/>
    <col min="8453" max="8453" width="6.28515625" style="2" customWidth="1"/>
    <col min="8454" max="8454" width="6.7109375" style="2" customWidth="1"/>
    <col min="8455" max="8456" width="10.28515625" style="2" customWidth="1"/>
    <col min="8457" max="8457" width="13.140625" style="2" customWidth="1"/>
    <col min="8458" max="8704" width="9.140625" style="2"/>
    <col min="8705" max="8705" width="1.42578125" style="2" customWidth="1"/>
    <col min="8706" max="8706" width="4.42578125" style="2" customWidth="1"/>
    <col min="8707" max="8707" width="4.7109375" style="2" customWidth="1"/>
    <col min="8708" max="8708" width="30.28515625" style="2" customWidth="1"/>
    <col min="8709" max="8709" width="6.28515625" style="2" customWidth="1"/>
    <col min="8710" max="8710" width="6.7109375" style="2" customWidth="1"/>
    <col min="8711" max="8712" width="10.28515625" style="2" customWidth="1"/>
    <col min="8713" max="8713" width="13.140625" style="2" customWidth="1"/>
    <col min="8714" max="8960" width="9.140625" style="2"/>
    <col min="8961" max="8961" width="1.42578125" style="2" customWidth="1"/>
    <col min="8962" max="8962" width="4.42578125" style="2" customWidth="1"/>
    <col min="8963" max="8963" width="4.7109375" style="2" customWidth="1"/>
    <col min="8964" max="8964" width="30.28515625" style="2" customWidth="1"/>
    <col min="8965" max="8965" width="6.28515625" style="2" customWidth="1"/>
    <col min="8966" max="8966" width="6.7109375" style="2" customWidth="1"/>
    <col min="8967" max="8968" width="10.28515625" style="2" customWidth="1"/>
    <col min="8969" max="8969" width="13.140625" style="2" customWidth="1"/>
    <col min="8970" max="9216" width="9.140625" style="2"/>
    <col min="9217" max="9217" width="1.42578125" style="2" customWidth="1"/>
    <col min="9218" max="9218" width="4.42578125" style="2" customWidth="1"/>
    <col min="9219" max="9219" width="4.7109375" style="2" customWidth="1"/>
    <col min="9220" max="9220" width="30.28515625" style="2" customWidth="1"/>
    <col min="9221" max="9221" width="6.28515625" style="2" customWidth="1"/>
    <col min="9222" max="9222" width="6.7109375" style="2" customWidth="1"/>
    <col min="9223" max="9224" width="10.28515625" style="2" customWidth="1"/>
    <col min="9225" max="9225" width="13.140625" style="2" customWidth="1"/>
    <col min="9226" max="9472" width="9.140625" style="2"/>
    <col min="9473" max="9473" width="1.42578125" style="2" customWidth="1"/>
    <col min="9474" max="9474" width="4.42578125" style="2" customWidth="1"/>
    <col min="9475" max="9475" width="4.7109375" style="2" customWidth="1"/>
    <col min="9476" max="9476" width="30.28515625" style="2" customWidth="1"/>
    <col min="9477" max="9477" width="6.28515625" style="2" customWidth="1"/>
    <col min="9478" max="9478" width="6.7109375" style="2" customWidth="1"/>
    <col min="9479" max="9480" width="10.28515625" style="2" customWidth="1"/>
    <col min="9481" max="9481" width="13.140625" style="2" customWidth="1"/>
    <col min="9482" max="9728" width="9.140625" style="2"/>
    <col min="9729" max="9729" width="1.42578125" style="2" customWidth="1"/>
    <col min="9730" max="9730" width="4.42578125" style="2" customWidth="1"/>
    <col min="9731" max="9731" width="4.7109375" style="2" customWidth="1"/>
    <col min="9732" max="9732" width="30.28515625" style="2" customWidth="1"/>
    <col min="9733" max="9733" width="6.28515625" style="2" customWidth="1"/>
    <col min="9734" max="9734" width="6.7109375" style="2" customWidth="1"/>
    <col min="9735" max="9736" width="10.28515625" style="2" customWidth="1"/>
    <col min="9737" max="9737" width="13.140625" style="2" customWidth="1"/>
    <col min="9738" max="9984" width="9.140625" style="2"/>
    <col min="9985" max="9985" width="1.42578125" style="2" customWidth="1"/>
    <col min="9986" max="9986" width="4.42578125" style="2" customWidth="1"/>
    <col min="9987" max="9987" width="4.7109375" style="2" customWidth="1"/>
    <col min="9988" max="9988" width="30.28515625" style="2" customWidth="1"/>
    <col min="9989" max="9989" width="6.28515625" style="2" customWidth="1"/>
    <col min="9990" max="9990" width="6.7109375" style="2" customWidth="1"/>
    <col min="9991" max="9992" width="10.28515625" style="2" customWidth="1"/>
    <col min="9993" max="9993" width="13.140625" style="2" customWidth="1"/>
    <col min="9994" max="10240" width="9.140625" style="2"/>
    <col min="10241" max="10241" width="1.42578125" style="2" customWidth="1"/>
    <col min="10242" max="10242" width="4.42578125" style="2" customWidth="1"/>
    <col min="10243" max="10243" width="4.7109375" style="2" customWidth="1"/>
    <col min="10244" max="10244" width="30.28515625" style="2" customWidth="1"/>
    <col min="10245" max="10245" width="6.28515625" style="2" customWidth="1"/>
    <col min="10246" max="10246" width="6.7109375" style="2" customWidth="1"/>
    <col min="10247" max="10248" width="10.28515625" style="2" customWidth="1"/>
    <col min="10249" max="10249" width="13.140625" style="2" customWidth="1"/>
    <col min="10250" max="10496" width="9.140625" style="2"/>
    <col min="10497" max="10497" width="1.42578125" style="2" customWidth="1"/>
    <col min="10498" max="10498" width="4.42578125" style="2" customWidth="1"/>
    <col min="10499" max="10499" width="4.7109375" style="2" customWidth="1"/>
    <col min="10500" max="10500" width="30.28515625" style="2" customWidth="1"/>
    <col min="10501" max="10501" width="6.28515625" style="2" customWidth="1"/>
    <col min="10502" max="10502" width="6.7109375" style="2" customWidth="1"/>
    <col min="10503" max="10504" width="10.28515625" style="2" customWidth="1"/>
    <col min="10505" max="10505" width="13.140625" style="2" customWidth="1"/>
    <col min="10506" max="10752" width="9.140625" style="2"/>
    <col min="10753" max="10753" width="1.42578125" style="2" customWidth="1"/>
    <col min="10754" max="10754" width="4.42578125" style="2" customWidth="1"/>
    <col min="10755" max="10755" width="4.7109375" style="2" customWidth="1"/>
    <col min="10756" max="10756" width="30.28515625" style="2" customWidth="1"/>
    <col min="10757" max="10757" width="6.28515625" style="2" customWidth="1"/>
    <col min="10758" max="10758" width="6.7109375" style="2" customWidth="1"/>
    <col min="10759" max="10760" width="10.28515625" style="2" customWidth="1"/>
    <col min="10761" max="10761" width="13.140625" style="2" customWidth="1"/>
    <col min="10762" max="11008" width="9.140625" style="2"/>
    <col min="11009" max="11009" width="1.42578125" style="2" customWidth="1"/>
    <col min="11010" max="11010" width="4.42578125" style="2" customWidth="1"/>
    <col min="11011" max="11011" width="4.7109375" style="2" customWidth="1"/>
    <col min="11012" max="11012" width="30.28515625" style="2" customWidth="1"/>
    <col min="11013" max="11013" width="6.28515625" style="2" customWidth="1"/>
    <col min="11014" max="11014" width="6.7109375" style="2" customWidth="1"/>
    <col min="11015" max="11016" width="10.28515625" style="2" customWidth="1"/>
    <col min="11017" max="11017" width="13.140625" style="2" customWidth="1"/>
    <col min="11018" max="11264" width="9.140625" style="2"/>
    <col min="11265" max="11265" width="1.42578125" style="2" customWidth="1"/>
    <col min="11266" max="11266" width="4.42578125" style="2" customWidth="1"/>
    <col min="11267" max="11267" width="4.7109375" style="2" customWidth="1"/>
    <col min="11268" max="11268" width="30.28515625" style="2" customWidth="1"/>
    <col min="11269" max="11269" width="6.28515625" style="2" customWidth="1"/>
    <col min="11270" max="11270" width="6.7109375" style="2" customWidth="1"/>
    <col min="11271" max="11272" width="10.28515625" style="2" customWidth="1"/>
    <col min="11273" max="11273" width="13.140625" style="2" customWidth="1"/>
    <col min="11274" max="11520" width="9.140625" style="2"/>
    <col min="11521" max="11521" width="1.42578125" style="2" customWidth="1"/>
    <col min="11522" max="11522" width="4.42578125" style="2" customWidth="1"/>
    <col min="11523" max="11523" width="4.7109375" style="2" customWidth="1"/>
    <col min="11524" max="11524" width="30.28515625" style="2" customWidth="1"/>
    <col min="11525" max="11525" width="6.28515625" style="2" customWidth="1"/>
    <col min="11526" max="11526" width="6.7109375" style="2" customWidth="1"/>
    <col min="11527" max="11528" width="10.28515625" style="2" customWidth="1"/>
    <col min="11529" max="11529" width="13.140625" style="2" customWidth="1"/>
    <col min="11530" max="11776" width="9.140625" style="2"/>
    <col min="11777" max="11777" width="1.42578125" style="2" customWidth="1"/>
    <col min="11778" max="11778" width="4.42578125" style="2" customWidth="1"/>
    <col min="11779" max="11779" width="4.7109375" style="2" customWidth="1"/>
    <col min="11780" max="11780" width="30.28515625" style="2" customWidth="1"/>
    <col min="11781" max="11781" width="6.28515625" style="2" customWidth="1"/>
    <col min="11782" max="11782" width="6.7109375" style="2" customWidth="1"/>
    <col min="11783" max="11784" width="10.28515625" style="2" customWidth="1"/>
    <col min="11785" max="11785" width="13.140625" style="2" customWidth="1"/>
    <col min="11786" max="12032" width="9.140625" style="2"/>
    <col min="12033" max="12033" width="1.42578125" style="2" customWidth="1"/>
    <col min="12034" max="12034" width="4.42578125" style="2" customWidth="1"/>
    <col min="12035" max="12035" width="4.7109375" style="2" customWidth="1"/>
    <col min="12036" max="12036" width="30.28515625" style="2" customWidth="1"/>
    <col min="12037" max="12037" width="6.28515625" style="2" customWidth="1"/>
    <col min="12038" max="12038" width="6.7109375" style="2" customWidth="1"/>
    <col min="12039" max="12040" width="10.28515625" style="2" customWidth="1"/>
    <col min="12041" max="12041" width="13.140625" style="2" customWidth="1"/>
    <col min="12042" max="12288" width="9.140625" style="2"/>
    <col min="12289" max="12289" width="1.42578125" style="2" customWidth="1"/>
    <col min="12290" max="12290" width="4.42578125" style="2" customWidth="1"/>
    <col min="12291" max="12291" width="4.7109375" style="2" customWidth="1"/>
    <col min="12292" max="12292" width="30.28515625" style="2" customWidth="1"/>
    <col min="12293" max="12293" width="6.28515625" style="2" customWidth="1"/>
    <col min="12294" max="12294" width="6.7109375" style="2" customWidth="1"/>
    <col min="12295" max="12296" width="10.28515625" style="2" customWidth="1"/>
    <col min="12297" max="12297" width="13.140625" style="2" customWidth="1"/>
    <col min="12298" max="12544" width="9.140625" style="2"/>
    <col min="12545" max="12545" width="1.42578125" style="2" customWidth="1"/>
    <col min="12546" max="12546" width="4.42578125" style="2" customWidth="1"/>
    <col min="12547" max="12547" width="4.7109375" style="2" customWidth="1"/>
    <col min="12548" max="12548" width="30.28515625" style="2" customWidth="1"/>
    <col min="12549" max="12549" width="6.28515625" style="2" customWidth="1"/>
    <col min="12550" max="12550" width="6.7109375" style="2" customWidth="1"/>
    <col min="12551" max="12552" width="10.28515625" style="2" customWidth="1"/>
    <col min="12553" max="12553" width="13.140625" style="2" customWidth="1"/>
    <col min="12554" max="12800" width="9.140625" style="2"/>
    <col min="12801" max="12801" width="1.42578125" style="2" customWidth="1"/>
    <col min="12802" max="12802" width="4.42578125" style="2" customWidth="1"/>
    <col min="12803" max="12803" width="4.7109375" style="2" customWidth="1"/>
    <col min="12804" max="12804" width="30.28515625" style="2" customWidth="1"/>
    <col min="12805" max="12805" width="6.28515625" style="2" customWidth="1"/>
    <col min="12806" max="12806" width="6.7109375" style="2" customWidth="1"/>
    <col min="12807" max="12808" width="10.28515625" style="2" customWidth="1"/>
    <col min="12809" max="12809" width="13.140625" style="2" customWidth="1"/>
    <col min="12810" max="13056" width="9.140625" style="2"/>
    <col min="13057" max="13057" width="1.42578125" style="2" customWidth="1"/>
    <col min="13058" max="13058" width="4.42578125" style="2" customWidth="1"/>
    <col min="13059" max="13059" width="4.7109375" style="2" customWidth="1"/>
    <col min="13060" max="13060" width="30.28515625" style="2" customWidth="1"/>
    <col min="13061" max="13061" width="6.28515625" style="2" customWidth="1"/>
    <col min="13062" max="13062" width="6.7109375" style="2" customWidth="1"/>
    <col min="13063" max="13064" width="10.28515625" style="2" customWidth="1"/>
    <col min="13065" max="13065" width="13.140625" style="2" customWidth="1"/>
    <col min="13066" max="13312" width="9.140625" style="2"/>
    <col min="13313" max="13313" width="1.42578125" style="2" customWidth="1"/>
    <col min="13314" max="13314" width="4.42578125" style="2" customWidth="1"/>
    <col min="13315" max="13315" width="4.7109375" style="2" customWidth="1"/>
    <col min="13316" max="13316" width="30.28515625" style="2" customWidth="1"/>
    <col min="13317" max="13317" width="6.28515625" style="2" customWidth="1"/>
    <col min="13318" max="13318" width="6.7109375" style="2" customWidth="1"/>
    <col min="13319" max="13320" width="10.28515625" style="2" customWidth="1"/>
    <col min="13321" max="13321" width="13.140625" style="2" customWidth="1"/>
    <col min="13322" max="13568" width="9.140625" style="2"/>
    <col min="13569" max="13569" width="1.42578125" style="2" customWidth="1"/>
    <col min="13570" max="13570" width="4.42578125" style="2" customWidth="1"/>
    <col min="13571" max="13571" width="4.7109375" style="2" customWidth="1"/>
    <col min="13572" max="13572" width="30.28515625" style="2" customWidth="1"/>
    <col min="13573" max="13573" width="6.28515625" style="2" customWidth="1"/>
    <col min="13574" max="13574" width="6.7109375" style="2" customWidth="1"/>
    <col min="13575" max="13576" width="10.28515625" style="2" customWidth="1"/>
    <col min="13577" max="13577" width="13.140625" style="2" customWidth="1"/>
    <col min="13578" max="13824" width="9.140625" style="2"/>
    <col min="13825" max="13825" width="1.42578125" style="2" customWidth="1"/>
    <col min="13826" max="13826" width="4.42578125" style="2" customWidth="1"/>
    <col min="13827" max="13827" width="4.7109375" style="2" customWidth="1"/>
    <col min="13828" max="13828" width="30.28515625" style="2" customWidth="1"/>
    <col min="13829" max="13829" width="6.28515625" style="2" customWidth="1"/>
    <col min="13830" max="13830" width="6.7109375" style="2" customWidth="1"/>
    <col min="13831" max="13832" width="10.28515625" style="2" customWidth="1"/>
    <col min="13833" max="13833" width="13.140625" style="2" customWidth="1"/>
    <col min="13834" max="14080" width="9.140625" style="2"/>
    <col min="14081" max="14081" width="1.42578125" style="2" customWidth="1"/>
    <col min="14082" max="14082" width="4.42578125" style="2" customWidth="1"/>
    <col min="14083" max="14083" width="4.7109375" style="2" customWidth="1"/>
    <col min="14084" max="14084" width="30.28515625" style="2" customWidth="1"/>
    <col min="14085" max="14085" width="6.28515625" style="2" customWidth="1"/>
    <col min="14086" max="14086" width="6.7109375" style="2" customWidth="1"/>
    <col min="14087" max="14088" width="10.28515625" style="2" customWidth="1"/>
    <col min="14089" max="14089" width="13.140625" style="2" customWidth="1"/>
    <col min="14090" max="14336" width="9.140625" style="2"/>
    <col min="14337" max="14337" width="1.42578125" style="2" customWidth="1"/>
    <col min="14338" max="14338" width="4.42578125" style="2" customWidth="1"/>
    <col min="14339" max="14339" width="4.7109375" style="2" customWidth="1"/>
    <col min="14340" max="14340" width="30.28515625" style="2" customWidth="1"/>
    <col min="14341" max="14341" width="6.28515625" style="2" customWidth="1"/>
    <col min="14342" max="14342" width="6.7109375" style="2" customWidth="1"/>
    <col min="14343" max="14344" width="10.28515625" style="2" customWidth="1"/>
    <col min="14345" max="14345" width="13.140625" style="2" customWidth="1"/>
    <col min="14346" max="14592" width="9.140625" style="2"/>
    <col min="14593" max="14593" width="1.42578125" style="2" customWidth="1"/>
    <col min="14594" max="14594" width="4.42578125" style="2" customWidth="1"/>
    <col min="14595" max="14595" width="4.7109375" style="2" customWidth="1"/>
    <col min="14596" max="14596" width="30.28515625" style="2" customWidth="1"/>
    <col min="14597" max="14597" width="6.28515625" style="2" customWidth="1"/>
    <col min="14598" max="14598" width="6.7109375" style="2" customWidth="1"/>
    <col min="14599" max="14600" width="10.28515625" style="2" customWidth="1"/>
    <col min="14601" max="14601" width="13.140625" style="2" customWidth="1"/>
    <col min="14602" max="14848" width="9.140625" style="2"/>
    <col min="14849" max="14849" width="1.42578125" style="2" customWidth="1"/>
    <col min="14850" max="14850" width="4.42578125" style="2" customWidth="1"/>
    <col min="14851" max="14851" width="4.7109375" style="2" customWidth="1"/>
    <col min="14852" max="14852" width="30.28515625" style="2" customWidth="1"/>
    <col min="14853" max="14853" width="6.28515625" style="2" customWidth="1"/>
    <col min="14854" max="14854" width="6.7109375" style="2" customWidth="1"/>
    <col min="14855" max="14856" width="10.28515625" style="2" customWidth="1"/>
    <col min="14857" max="14857" width="13.140625" style="2" customWidth="1"/>
    <col min="14858" max="15104" width="9.140625" style="2"/>
    <col min="15105" max="15105" width="1.42578125" style="2" customWidth="1"/>
    <col min="15106" max="15106" width="4.42578125" style="2" customWidth="1"/>
    <col min="15107" max="15107" width="4.7109375" style="2" customWidth="1"/>
    <col min="15108" max="15108" width="30.28515625" style="2" customWidth="1"/>
    <col min="15109" max="15109" width="6.28515625" style="2" customWidth="1"/>
    <col min="15110" max="15110" width="6.7109375" style="2" customWidth="1"/>
    <col min="15111" max="15112" width="10.28515625" style="2" customWidth="1"/>
    <col min="15113" max="15113" width="13.140625" style="2" customWidth="1"/>
    <col min="15114" max="15360" width="9.140625" style="2"/>
    <col min="15361" max="15361" width="1.42578125" style="2" customWidth="1"/>
    <col min="15362" max="15362" width="4.42578125" style="2" customWidth="1"/>
    <col min="15363" max="15363" width="4.7109375" style="2" customWidth="1"/>
    <col min="15364" max="15364" width="30.28515625" style="2" customWidth="1"/>
    <col min="15365" max="15365" width="6.28515625" style="2" customWidth="1"/>
    <col min="15366" max="15366" width="6.7109375" style="2" customWidth="1"/>
    <col min="15367" max="15368" width="10.28515625" style="2" customWidth="1"/>
    <col min="15369" max="15369" width="13.140625" style="2" customWidth="1"/>
    <col min="15370" max="15616" width="9.140625" style="2"/>
    <col min="15617" max="15617" width="1.42578125" style="2" customWidth="1"/>
    <col min="15618" max="15618" width="4.42578125" style="2" customWidth="1"/>
    <col min="15619" max="15619" width="4.7109375" style="2" customWidth="1"/>
    <col min="15620" max="15620" width="30.28515625" style="2" customWidth="1"/>
    <col min="15621" max="15621" width="6.28515625" style="2" customWidth="1"/>
    <col min="15622" max="15622" width="6.7109375" style="2" customWidth="1"/>
    <col min="15623" max="15624" width="10.28515625" style="2" customWidth="1"/>
    <col min="15625" max="15625" width="13.140625" style="2" customWidth="1"/>
    <col min="15626" max="15872" width="9.140625" style="2"/>
    <col min="15873" max="15873" width="1.42578125" style="2" customWidth="1"/>
    <col min="15874" max="15874" width="4.42578125" style="2" customWidth="1"/>
    <col min="15875" max="15875" width="4.7109375" style="2" customWidth="1"/>
    <col min="15876" max="15876" width="30.28515625" style="2" customWidth="1"/>
    <col min="15877" max="15877" width="6.28515625" style="2" customWidth="1"/>
    <col min="15878" max="15878" width="6.7109375" style="2" customWidth="1"/>
    <col min="15879" max="15880" width="10.28515625" style="2" customWidth="1"/>
    <col min="15881" max="15881" width="13.140625" style="2" customWidth="1"/>
    <col min="15882" max="16128" width="9.140625" style="2"/>
    <col min="16129" max="16129" width="1.42578125" style="2" customWidth="1"/>
    <col min="16130" max="16130" width="4.42578125" style="2" customWidth="1"/>
    <col min="16131" max="16131" width="4.7109375" style="2" customWidth="1"/>
    <col min="16132" max="16132" width="30.28515625" style="2" customWidth="1"/>
    <col min="16133" max="16133" width="6.28515625" style="2" customWidth="1"/>
    <col min="16134" max="16134" width="6.7109375" style="2" customWidth="1"/>
    <col min="16135" max="16136" width="10.28515625" style="2" customWidth="1"/>
    <col min="16137" max="16137" width="13.140625" style="2" customWidth="1"/>
    <col min="16138" max="16384" width="9.140625" style="2"/>
  </cols>
  <sheetData>
    <row r="1" spans="2:12" x14ac:dyDescent="0.25">
      <c r="F1" s="76"/>
      <c r="G1" s="76"/>
      <c r="H1" s="76"/>
      <c r="I1" s="76"/>
    </row>
    <row r="2" spans="2:12" x14ac:dyDescent="0.25">
      <c r="F2" s="87"/>
      <c r="G2" s="87"/>
      <c r="H2" s="87"/>
      <c r="I2" s="87"/>
    </row>
    <row r="3" spans="2:12" x14ac:dyDescent="0.25">
      <c r="F3" s="24"/>
      <c r="G3" s="85"/>
      <c r="H3" s="85"/>
      <c r="I3" s="85"/>
    </row>
    <row r="4" spans="2:12" x14ac:dyDescent="0.25">
      <c r="B4" s="88"/>
      <c r="C4" s="88"/>
      <c r="D4" s="88"/>
      <c r="E4" s="88"/>
      <c r="F4" s="88"/>
      <c r="G4" s="88"/>
      <c r="H4" s="88"/>
      <c r="I4" s="88"/>
    </row>
    <row r="5" spans="2:12" x14ac:dyDescent="0.25">
      <c r="B5" s="89" t="s">
        <v>28</v>
      </c>
      <c r="C5" s="89"/>
      <c r="D5" s="89"/>
      <c r="E5" s="88" t="s">
        <v>31</v>
      </c>
      <c r="F5" s="88"/>
      <c r="G5" s="90" t="s">
        <v>30</v>
      </c>
      <c r="H5" s="90"/>
      <c r="I5" s="90"/>
    </row>
    <row r="6" spans="2:12" x14ac:dyDescent="0.25">
      <c r="B6" s="88"/>
      <c r="C6" s="88"/>
      <c r="D6" s="88"/>
      <c r="E6" s="88"/>
      <c r="F6" s="88"/>
      <c r="G6" s="88"/>
      <c r="H6" s="88"/>
      <c r="I6" s="88"/>
    </row>
    <row r="7" spans="2:12" ht="15" customHeight="1" x14ac:dyDescent="0.25">
      <c r="B7" s="91"/>
      <c r="C7" s="91"/>
      <c r="D7" s="91"/>
      <c r="E7" s="91"/>
      <c r="F7" s="91"/>
      <c r="G7" s="91"/>
      <c r="H7" s="91"/>
      <c r="I7" s="91"/>
    </row>
    <row r="8" spans="2:12" ht="20.25" customHeight="1" x14ac:dyDescent="0.25">
      <c r="B8" s="44"/>
      <c r="C8" s="44"/>
      <c r="D8" s="44"/>
      <c r="E8" s="45"/>
      <c r="F8" s="92"/>
      <c r="G8" s="92"/>
      <c r="H8" s="92"/>
      <c r="I8" s="92"/>
      <c r="K8" s="53" t="str">
        <f>IF(I26&lt;&gt;"",I26/1.2*0.2,"")</f>
        <v/>
      </c>
      <c r="L8" s="53" t="str">
        <f>IF(I26&lt;&gt;"",ROUND(I26/1.2*0.2, 2),"")</f>
        <v/>
      </c>
    </row>
    <row r="9" spans="2:12" x14ac:dyDescent="0.25">
      <c r="B9" s="46"/>
      <c r="C9" s="46"/>
      <c r="D9" s="47"/>
      <c r="E9" s="48"/>
      <c r="F9" s="48"/>
      <c r="G9" s="49"/>
      <c r="H9" s="49"/>
      <c r="I9" s="49"/>
      <c r="K9" s="53" t="str">
        <f>IF(I27&lt;&gt;"",I27/1.2*0.2,"")</f>
        <v/>
      </c>
      <c r="L9" s="53" t="str">
        <f>IF(I27&lt;&gt;"",ROUND(I27/1.2*0.2, 2),"")</f>
        <v/>
      </c>
    </row>
    <row r="10" spans="2:12" ht="42.75" customHeight="1" x14ac:dyDescent="0.25">
      <c r="B10" s="26" t="s">
        <v>0</v>
      </c>
      <c r="C10" s="26" t="s">
        <v>1</v>
      </c>
      <c r="D10" s="26" t="s">
        <v>2</v>
      </c>
      <c r="E10" s="26" t="s">
        <v>25</v>
      </c>
      <c r="F10" s="26" t="s">
        <v>4</v>
      </c>
      <c r="G10" s="26" t="s">
        <v>5</v>
      </c>
      <c r="H10" s="26" t="s">
        <v>26</v>
      </c>
      <c r="I10" s="26" t="s">
        <v>22</v>
      </c>
      <c r="K10" s="53" t="str">
        <f>IF(I28&lt;&gt;"",I28/1.2*0.2,"")</f>
        <v/>
      </c>
      <c r="L10" s="53" t="str">
        <f>IF(I28&lt;&gt;"",ROUND(I28/1.2*0.2, 2),"")</f>
        <v/>
      </c>
    </row>
    <row r="11" spans="2:12" x14ac:dyDescent="0.25">
      <c r="B11" s="10">
        <f>IF($C11&lt;&gt;"",ROW()-10,"")</f>
        <v>1</v>
      </c>
      <c r="C11" s="23">
        <f t="array" ref="C11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работ'!$8:$8,0)))),ROW(A1)
)),"")</f>
        <v>1</v>
      </c>
      <c r="D11" s="10" t="str">
        <f>IF($C11&lt;&gt;"",INDEX('База данных - прейскурант'!C:C,MATCH($C11,'База данных - прейскурант'!$B:$B,0)),"")</f>
        <v>работа 1</v>
      </c>
      <c r="E11" s="10" t="str">
        <f>IF($C11&lt;&gt;"",INDEX('База данных - прейскурант'!D:D,MATCH($C11,'База данных - прейскурант'!$B:$B,0)),"")</f>
        <v>объект</v>
      </c>
      <c r="F11" s="10">
        <f>IF($C11&lt;&gt;"",INDEX('Приложение № 1 - перечень работ'!F:F,MATCH($C11,'Приложение № 1 - перечень работ'!C:C,0)),"")</f>
        <v>1E-3</v>
      </c>
      <c r="G11" s="50">
        <f>IF($C11&lt;&gt;"",INDEX('База данных - прейскурант'!F:F,MATCH($C11,'База данных - прейскурант'!$B:$B,0)),"")</f>
        <v>1</v>
      </c>
      <c r="H11" s="10">
        <f>IF($C11&lt;&gt;"",INDEX('Приложение № 2 - график работ'!H:H,MATCH($C11,'Приложение № 2 - график работ'!C:C,0)),"")</f>
        <v>20</v>
      </c>
      <c r="I11" s="57">
        <f>IF(D11&lt;&gt;"",ROUND(F11*G11*H11,2),"")</f>
        <v>0.02</v>
      </c>
      <c r="K11" s="53" t="str">
        <f>IF(I29&lt;&gt;"",I29/1.2*0.2,"")</f>
        <v/>
      </c>
      <c r="L11" s="53" t="str">
        <f>IF(I29&lt;&gt;"",ROUND(I29/1.2*0.2, 2),"")</f>
        <v/>
      </c>
    </row>
    <row r="12" spans="2:12" x14ac:dyDescent="0.25">
      <c r="B12" s="10">
        <f t="shared" ref="B12:B29" si="0">IF($C12&lt;&gt;"",ROW()-10,"")</f>
        <v>2</v>
      </c>
      <c r="C12" s="23">
        <f t="array" ref="C12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работ'!$8:$8,0)))),ROW(A2)
)),"")</f>
        <v>2</v>
      </c>
      <c r="D12" s="10" t="str">
        <f>IF($C12&lt;&gt;"",INDEX('База данных - прейскурант'!C:C,MATCH($C12,'База данных - прейскурант'!$B:$B,0)),"")</f>
        <v>работа 2</v>
      </c>
      <c r="E12" s="10" t="str">
        <f>IF($C12&lt;&gt;"",INDEX('База данных - прейскурант'!D:D,MATCH($C12,'База данных - прейскурант'!$B:$B,0)),"")</f>
        <v>объект</v>
      </c>
      <c r="F12" s="10">
        <f>IF($C12&lt;&gt;"",INDEX('Приложение № 1 - перечень работ'!F:F,MATCH($C12,'Приложение № 1 - перечень работ'!C:C,0)),"")</f>
        <v>3.0000000000000001E-3</v>
      </c>
      <c r="G12" s="50">
        <f>IF($C12&lt;&gt;"",INDEX('База данных - прейскурант'!F:F,MATCH($C12,'База данных - прейскурант'!$B:$B,0)),"")</f>
        <v>2</v>
      </c>
      <c r="H12" s="10">
        <f>IF($C12&lt;&gt;"",INDEX('Приложение № 2 - график работ'!H:H,MATCH($C12,'Приложение № 2 - график работ'!C:C,0)),"")</f>
        <v>21</v>
      </c>
      <c r="I12" s="57">
        <f>IF(D12&lt;&gt;"",ROUND(F12*G12*H12,2),"")</f>
        <v>0.13</v>
      </c>
      <c r="K12" s="53" t="str">
        <f>IF(I30&lt;&gt;"",I30/1.2*0.2,"")</f>
        <v/>
      </c>
      <c r="L12" s="53" t="str">
        <f>IF(I30&lt;&gt;"",ROUND(I30/1.2*0.2, 2),"")</f>
        <v/>
      </c>
    </row>
    <row r="13" spans="2:12" x14ac:dyDescent="0.25">
      <c r="B13" s="10">
        <f t="shared" si="0"/>
        <v>3</v>
      </c>
      <c r="C13" s="23">
        <f t="array" ref="C13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работ'!$8:$8,0)))),ROW(A3)
)),"")</f>
        <v>3</v>
      </c>
      <c r="D13" s="10" t="str">
        <f>IF($C13&lt;&gt;"",INDEX('База данных - прейскурант'!C:C,MATCH($C13,'База данных - прейскурант'!$B:$B,0)),"")</f>
        <v>работа 3</v>
      </c>
      <c r="E13" s="10" t="str">
        <f>IF($C13&lt;&gt;"",INDEX('База данных - прейскурант'!D:D,MATCH($C13,'База данных - прейскурант'!$B:$B,0)),"")</f>
        <v>объект</v>
      </c>
      <c r="F13" s="10">
        <f>IF($C13&lt;&gt;"",INDEX('Приложение № 1 - перечень работ'!F:F,MATCH($C13,'Приложение № 1 - перечень работ'!C:C,0)),"")</f>
        <v>1</v>
      </c>
      <c r="G13" s="50">
        <f>IF($C13&lt;&gt;"",INDEX('База данных - прейскурант'!F:F,MATCH($C13,'База данных - прейскурант'!$B:$B,0)),"")</f>
        <v>3</v>
      </c>
      <c r="H13" s="10">
        <f>IF($C13&lt;&gt;"",INDEX('Приложение № 2 - график работ'!H:H,MATCH($C13,'Приложение № 2 - график работ'!C:C,0)),"")</f>
        <v>22</v>
      </c>
      <c r="I13" s="57">
        <f t="shared" ref="I13:I16" si="1">IF(D13&lt;&gt;"",ROUND(F13*G13*H13,2),"")</f>
        <v>66</v>
      </c>
      <c r="K13" s="53"/>
      <c r="L13" s="53"/>
    </row>
    <row r="14" spans="2:12" x14ac:dyDescent="0.25">
      <c r="B14" s="10">
        <f t="shared" si="0"/>
        <v>4</v>
      </c>
      <c r="C14" s="23">
        <f t="array" ref="C14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работ'!$8:$8,0)))),ROW(A4)
)),"")</f>
        <v>4</v>
      </c>
      <c r="D14" s="10" t="str">
        <f>IF($C14&lt;&gt;"",INDEX('База данных - прейскурант'!C:C,MATCH($C14,'База данных - прейскурант'!$B:$B,0)),"")</f>
        <v>работа 4</v>
      </c>
      <c r="E14" s="10" t="str">
        <f>IF($C14&lt;&gt;"",INDEX('База данных - прейскурант'!D:D,MATCH($C14,'База данных - прейскурант'!$B:$B,0)),"")</f>
        <v>объект</v>
      </c>
      <c r="F14" s="10">
        <f>IF($C14&lt;&gt;"",INDEX('Приложение № 1 - перечень работ'!F:F,MATCH($C14,'Приложение № 1 - перечень работ'!C:C,0)),"")</f>
        <v>2</v>
      </c>
      <c r="G14" s="50">
        <f>IF($C14&lt;&gt;"",INDEX('База данных - прейскурант'!F:F,MATCH($C14,'База данных - прейскурант'!$B:$B,0)),"")</f>
        <v>4</v>
      </c>
      <c r="H14" s="10">
        <f>IF($C14&lt;&gt;"",INDEX('Приложение № 2 - график работ'!H:H,MATCH($C14,'Приложение № 2 - график работ'!C:C,0)),"")</f>
        <v>23</v>
      </c>
      <c r="I14" s="57">
        <f t="shared" si="1"/>
        <v>184</v>
      </c>
      <c r="K14" s="53"/>
      <c r="L14" s="53"/>
    </row>
    <row r="15" spans="2:12" x14ac:dyDescent="0.25">
      <c r="B15" s="10">
        <f t="shared" si="0"/>
        <v>5</v>
      </c>
      <c r="C15" s="23">
        <f t="array" ref="C15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работ'!$8:$8,0)))),ROW(A5)
)),"")</f>
        <v>5</v>
      </c>
      <c r="D15" s="10" t="str">
        <f>IF($C15&lt;&gt;"",INDEX('База данных - прейскурант'!C:C,MATCH($C15,'База данных - прейскурант'!$B:$B,0)),"")</f>
        <v>работа 5</v>
      </c>
      <c r="E15" s="10" t="str">
        <f>IF($C15&lt;&gt;"",INDEX('База данных - прейскурант'!D:D,MATCH($C15,'База данных - прейскурант'!$B:$B,0)),"")</f>
        <v>объект</v>
      </c>
      <c r="F15" s="10">
        <f>IF($C15&lt;&gt;"",INDEX('Приложение № 1 - перечень работ'!F:F,MATCH($C15,'Приложение № 1 - перечень работ'!C:C,0)),"")</f>
        <v>3</v>
      </c>
      <c r="G15" s="50">
        <f>IF($C15&lt;&gt;"",INDEX('База данных - прейскурант'!F:F,MATCH($C15,'База данных - прейскурант'!$B:$B,0)),"")</f>
        <v>5</v>
      </c>
      <c r="H15" s="10">
        <f>IF($C15&lt;&gt;"",INDEX('Приложение № 2 - график работ'!H:H,MATCH($C15,'Приложение № 2 - график работ'!C:C,0)),"")</f>
        <v>24</v>
      </c>
      <c r="I15" s="57">
        <f t="shared" si="1"/>
        <v>360</v>
      </c>
      <c r="K15" s="53"/>
      <c r="L15" s="53"/>
    </row>
    <row r="16" spans="2:12" x14ac:dyDescent="0.25">
      <c r="B16" s="10">
        <f t="shared" si="0"/>
        <v>6</v>
      </c>
      <c r="C16" s="23">
        <f t="array" ref="C16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работ'!$8:$8,0)))),ROW(A6)
)),"")</f>
        <v>6</v>
      </c>
      <c r="D16" s="10" t="str">
        <f>IF($C16&lt;&gt;"",INDEX('База данных - прейскурант'!C:C,MATCH($C16,'База данных - прейскурант'!$B:$B,0)),"")</f>
        <v>работа 6</v>
      </c>
      <c r="E16" s="10" t="str">
        <f>IF($C16&lt;&gt;"",INDEX('База данных - прейскурант'!D:D,MATCH($C16,'База данных - прейскурант'!$B:$B,0)),"")</f>
        <v>объект</v>
      </c>
      <c r="F16" s="10">
        <f>IF($C16&lt;&gt;"",INDEX('Приложение № 1 - перечень работ'!F:F,MATCH($C16,'Приложение № 1 - перечень работ'!C:C,0)),"")</f>
        <v>4</v>
      </c>
      <c r="G16" s="50">
        <f>IF($C16&lt;&gt;"",INDEX('База данных - прейскурант'!F:F,MATCH($C16,'База данных - прейскурант'!$B:$B,0)),"")</f>
        <v>6</v>
      </c>
      <c r="H16" s="10">
        <f>IF($C16&lt;&gt;"",INDEX('Приложение № 2 - график работ'!H:H,MATCH($C16,'Приложение № 2 - график работ'!C:C,0)),"")</f>
        <v>25</v>
      </c>
      <c r="I16" s="57">
        <f t="shared" si="1"/>
        <v>600</v>
      </c>
      <c r="K16" s="53"/>
      <c r="L16" s="53"/>
    </row>
    <row r="17" spans="2:9" x14ac:dyDescent="0.25">
      <c r="B17" s="10">
        <f t="shared" si="0"/>
        <v>7</v>
      </c>
      <c r="C17" s="23">
        <f t="array" ref="C17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работ'!$8:$8,0)))),ROW(A7)
)),"")</f>
        <v>7</v>
      </c>
      <c r="D17" s="10" t="str">
        <f>IF($C17&lt;&gt;"",INDEX('База данных - прейскурант'!C:C,MATCH($C17,'База данных - прейскурант'!$B:$B,0)),"")</f>
        <v>работа 7</v>
      </c>
      <c r="E17" s="10" t="str">
        <f>IF($C17&lt;&gt;"",INDEX('База данных - прейскурант'!D:D,MATCH($C17,'База данных - прейскурант'!$B:$B,0)),"")</f>
        <v>объект</v>
      </c>
      <c r="F17" s="10">
        <f>IF($C17&lt;&gt;"",INDEX('Приложение № 1 - перечень работ'!F:F,MATCH($C17,'Приложение № 1 - перечень работ'!C:C,0)),"")</f>
        <v>5</v>
      </c>
      <c r="G17" s="50">
        <f>IF($C17&lt;&gt;"",INDEX('База данных - прейскурант'!F:F,MATCH($C17,'База данных - прейскурант'!$B:$B,0)),"")</f>
        <v>7</v>
      </c>
      <c r="H17" s="10">
        <f>IF($C17&lt;&gt;"",INDEX('Приложение № 2 - график работ'!H:H,MATCH($C17,'Приложение № 2 - график работ'!C:C,0)),"")</f>
        <v>26</v>
      </c>
      <c r="I17" s="57">
        <f t="shared" ref="I17:I24" si="2">IF(D17&lt;&gt;"",ROUND(F17*G17*H17,2),"")</f>
        <v>910</v>
      </c>
    </row>
    <row r="18" spans="2:9" x14ac:dyDescent="0.25">
      <c r="B18" s="10">
        <f t="shared" si="0"/>
        <v>8</v>
      </c>
      <c r="C18" s="23">
        <f t="array" ref="C18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работ'!$8:$8,0)))),ROW(A8)
)),"")</f>
        <v>8</v>
      </c>
      <c r="D18" s="10" t="str">
        <f>IF($C18&lt;&gt;"",INDEX('База данных - прейскурант'!C:C,MATCH($C18,'База данных - прейскурант'!$B:$B,0)),"")</f>
        <v>работа 8</v>
      </c>
      <c r="E18" s="10" t="str">
        <f>IF($C18&lt;&gt;"",INDEX('База данных - прейскурант'!D:D,MATCH($C18,'База данных - прейскурант'!$B:$B,0)),"")</f>
        <v>объект</v>
      </c>
      <c r="F18" s="10">
        <f>IF($C18&lt;&gt;"",INDEX('Приложение № 1 - перечень работ'!F:F,MATCH($C18,'Приложение № 1 - перечень работ'!C:C,0)),"")</f>
        <v>6</v>
      </c>
      <c r="G18" s="50">
        <f>IF($C18&lt;&gt;"",INDEX('База данных - прейскурант'!F:F,MATCH($C18,'База данных - прейскурант'!$B:$B,0)),"")</f>
        <v>8</v>
      </c>
      <c r="H18" s="10">
        <f>IF($C18&lt;&gt;"",INDEX('Приложение № 2 - график работ'!H:H,MATCH($C18,'Приложение № 2 - график работ'!C:C,0)),"")</f>
        <v>27</v>
      </c>
      <c r="I18" s="57">
        <f t="shared" si="2"/>
        <v>1296</v>
      </c>
    </row>
    <row r="19" spans="2:9" x14ac:dyDescent="0.25">
      <c r="B19" s="10">
        <f t="shared" si="0"/>
        <v>9</v>
      </c>
      <c r="C19" s="23">
        <f t="array" ref="C19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работ'!$8:$8,0)))),ROW(A9)
)),"")</f>
        <v>9</v>
      </c>
      <c r="D19" s="10" t="str">
        <f>IF($C19&lt;&gt;"",INDEX('База данных - прейскурант'!C:C,MATCH($C19,'База данных - прейскурант'!$B:$B,0)),"")</f>
        <v>работа 9</v>
      </c>
      <c r="E19" s="10" t="str">
        <f>IF($C19&lt;&gt;"",INDEX('База данных - прейскурант'!D:D,MATCH($C19,'База данных - прейскурант'!$B:$B,0)),"")</f>
        <v>объект</v>
      </c>
      <c r="F19" s="10">
        <f>IF($C19&lt;&gt;"",INDEX('Приложение № 1 - перечень работ'!F:F,MATCH($C19,'Приложение № 1 - перечень работ'!C:C,0)),"")</f>
        <v>7</v>
      </c>
      <c r="G19" s="50">
        <f>IF($C19&lt;&gt;"",INDEX('База данных - прейскурант'!F:F,MATCH($C19,'База данных - прейскурант'!$B:$B,0)),"")</f>
        <v>9</v>
      </c>
      <c r="H19" s="10">
        <f>IF($C19&lt;&gt;"",INDEX('Приложение № 2 - график работ'!H:H,MATCH($C19,'Приложение № 2 - график работ'!C:C,0)),"")</f>
        <v>28</v>
      </c>
      <c r="I19" s="57">
        <f t="shared" si="2"/>
        <v>1764</v>
      </c>
    </row>
    <row r="20" spans="2:9" x14ac:dyDescent="0.25">
      <c r="B20" s="10">
        <f t="shared" si="0"/>
        <v>10</v>
      </c>
      <c r="C20" s="23">
        <f t="array" ref="C20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работ'!$8:$8,0)))),ROW(A10)
)),"")</f>
        <v>10</v>
      </c>
      <c r="D20" s="10" t="str">
        <f>IF($C20&lt;&gt;"",INDEX('База данных - прейскурант'!C:C,MATCH($C20,'База данных - прейскурант'!$B:$B,0)),"")</f>
        <v>работа 10</v>
      </c>
      <c r="E20" s="10" t="str">
        <f>IF($C20&lt;&gt;"",INDEX('База данных - прейскурант'!D:D,MATCH($C20,'База данных - прейскурант'!$B:$B,0)),"")</f>
        <v>объект</v>
      </c>
      <c r="F20" s="10">
        <f>IF($C20&lt;&gt;"",INDEX('Приложение № 1 - перечень работ'!F:F,MATCH($C20,'Приложение № 1 - перечень работ'!C:C,0)),"")</f>
        <v>8</v>
      </c>
      <c r="G20" s="50">
        <f>IF($C20&lt;&gt;"",INDEX('База данных - прейскурант'!F:F,MATCH($C20,'База данных - прейскурант'!$B:$B,0)),"")</f>
        <v>10</v>
      </c>
      <c r="H20" s="10">
        <f>IF($C20&lt;&gt;"",INDEX('Приложение № 2 - график работ'!H:H,MATCH($C20,'Приложение № 2 - график работ'!C:C,0)),"")</f>
        <v>29</v>
      </c>
      <c r="I20" s="57">
        <f t="shared" si="2"/>
        <v>2320</v>
      </c>
    </row>
    <row r="21" spans="2:9" x14ac:dyDescent="0.25">
      <c r="B21" s="10">
        <f t="shared" si="0"/>
        <v>11</v>
      </c>
      <c r="C21" s="23">
        <f t="array" ref="C21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работ'!$8:$8,0)))),ROW(A11)
)),"")</f>
        <v>11</v>
      </c>
      <c r="D21" s="10" t="str">
        <f>IF($C21&lt;&gt;"",INDEX('База данных - прейскурант'!C:C,MATCH($C21,'База данных - прейскурант'!$B:$B,0)),"")</f>
        <v>работа 11</v>
      </c>
      <c r="E21" s="10" t="str">
        <f>IF($C21&lt;&gt;"",INDEX('База данных - прейскурант'!D:D,MATCH($C21,'База данных - прейскурант'!$B:$B,0)),"")</f>
        <v>объект</v>
      </c>
      <c r="F21" s="10">
        <f>IF($C21&lt;&gt;"",INDEX('Приложение № 1 - перечень работ'!F:F,MATCH($C21,'Приложение № 1 - перечень работ'!C:C,0)),"")</f>
        <v>9</v>
      </c>
      <c r="G21" s="50">
        <f>IF($C21&lt;&gt;"",INDEX('База данных - прейскурант'!F:F,MATCH($C21,'База данных - прейскурант'!$B:$B,0)),"")</f>
        <v>11</v>
      </c>
      <c r="H21" s="10">
        <f>IF($C21&lt;&gt;"",INDEX('Приложение № 2 - график работ'!H:H,MATCH($C21,'Приложение № 2 - график работ'!C:C,0)),"")</f>
        <v>30</v>
      </c>
      <c r="I21" s="57">
        <f t="shared" si="2"/>
        <v>2970</v>
      </c>
    </row>
    <row r="22" spans="2:9" x14ac:dyDescent="0.25">
      <c r="B22" s="10">
        <f t="shared" si="0"/>
        <v>12</v>
      </c>
      <c r="C22" s="23">
        <f t="array" ref="C22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работ'!$8:$8,0)))),ROW(A12)
)),"")</f>
        <v>12</v>
      </c>
      <c r="D22" s="10" t="str">
        <f>IF($C22&lt;&gt;"",INDEX('База данных - прейскурант'!C:C,MATCH($C22,'База данных - прейскурант'!$B:$B,0)),"")</f>
        <v>работа 12</v>
      </c>
      <c r="E22" s="10" t="str">
        <f>IF($C22&lt;&gt;"",INDEX('База данных - прейскурант'!D:D,MATCH($C22,'База данных - прейскурант'!$B:$B,0)),"")</f>
        <v>объект</v>
      </c>
      <c r="F22" s="10">
        <f>IF($C22&lt;&gt;"",INDEX('Приложение № 1 - перечень работ'!F:F,MATCH($C22,'Приложение № 1 - перечень работ'!C:C,0)),"")</f>
        <v>10</v>
      </c>
      <c r="G22" s="50">
        <f>IF($C22&lt;&gt;"",INDEX('База данных - прейскурант'!F:F,MATCH($C22,'База данных - прейскурант'!$B:$B,0)),"")</f>
        <v>12</v>
      </c>
      <c r="H22" s="10">
        <f>IF($C22&lt;&gt;"",INDEX('Приложение № 2 - график работ'!H:H,MATCH($C22,'Приложение № 2 - график работ'!C:C,0)),"")</f>
        <v>31</v>
      </c>
      <c r="I22" s="57">
        <f t="shared" si="2"/>
        <v>3720</v>
      </c>
    </row>
    <row r="23" spans="2:9" x14ac:dyDescent="0.25">
      <c r="B23" s="10">
        <f t="shared" si="0"/>
        <v>13</v>
      </c>
      <c r="C23" s="23">
        <f t="array" ref="C23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работ'!$8:$8,0)))),ROW(A13)
)),"")</f>
        <v>13</v>
      </c>
      <c r="D23" s="10" t="str">
        <f>IF($C23&lt;&gt;"",INDEX('База данных - прейскурант'!C:C,MATCH($C23,'База данных - прейскурант'!$B:$B,0)),"")</f>
        <v>работа 13</v>
      </c>
      <c r="E23" s="10" t="str">
        <f>IF($C23&lt;&gt;"",INDEX('База данных - прейскурант'!D:D,MATCH($C23,'База данных - прейскурант'!$B:$B,0)),"")</f>
        <v>объект</v>
      </c>
      <c r="F23" s="10">
        <f>IF($C23&lt;&gt;"",INDEX('Приложение № 1 - перечень работ'!F:F,MATCH($C23,'Приложение № 1 - перечень работ'!C:C,0)),"")</f>
        <v>11</v>
      </c>
      <c r="G23" s="50">
        <f>IF($C23&lt;&gt;"",INDEX('База данных - прейскурант'!F:F,MATCH($C23,'База данных - прейскурант'!$B:$B,0)),"")</f>
        <v>13</v>
      </c>
      <c r="H23" s="10">
        <f>IF($C23&lt;&gt;"",INDEX('Приложение № 2 - график работ'!H:H,MATCH($C23,'Приложение № 2 - график работ'!C:C,0)),"")</f>
        <v>32</v>
      </c>
      <c r="I23" s="57">
        <f t="shared" si="2"/>
        <v>4576</v>
      </c>
    </row>
    <row r="24" spans="2:9" x14ac:dyDescent="0.25">
      <c r="B24" s="10">
        <f t="shared" si="0"/>
        <v>14</v>
      </c>
      <c r="C24" s="23">
        <f t="array" ref="C24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работ'!$8:$8,0)))),ROW(A14)
)),"")</f>
        <v>14</v>
      </c>
      <c r="D24" s="10" t="str">
        <f>IF($C24&lt;&gt;"",INDEX('База данных - прейскурант'!C:C,MATCH($C24,'База данных - прейскурант'!$B:$B,0)),"")</f>
        <v>работа 14</v>
      </c>
      <c r="E24" s="10" t="str">
        <f>IF($C24&lt;&gt;"",INDEX('База данных - прейскурант'!D:D,MATCH($C24,'База данных - прейскурант'!$B:$B,0)),"")</f>
        <v>объект</v>
      </c>
      <c r="F24" s="10">
        <f>IF($C24&lt;&gt;"",INDEX('Приложение № 1 - перечень работ'!F:F,MATCH($C24,'Приложение № 1 - перечень работ'!C:C,0)),"")</f>
        <v>12</v>
      </c>
      <c r="G24" s="50">
        <f>IF($C24&lt;&gt;"",INDEX('База данных - прейскурант'!F:F,MATCH($C24,'База данных - прейскурант'!$B:$B,0)),"")</f>
        <v>14</v>
      </c>
      <c r="H24" s="10">
        <f>IF($C24&lt;&gt;"",INDEX('Приложение № 2 - график работ'!H:H,MATCH($C24,'Приложение № 2 - график работ'!C:C,0)),"")</f>
        <v>33</v>
      </c>
      <c r="I24" s="57">
        <f t="shared" si="2"/>
        <v>5544</v>
      </c>
    </row>
    <row r="25" spans="2:9" x14ac:dyDescent="0.25">
      <c r="B25" s="10" t="str">
        <f t="shared" si="0"/>
        <v/>
      </c>
      <c r="C25" s="23" t="str">
        <f t="array" ref="C25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работ'!$8:$8,0)))),ROW(A15)
)),"")</f>
        <v/>
      </c>
      <c r="D25" s="10" t="str">
        <f>IF($C25&lt;&gt;"",INDEX('База данных - прейскурант'!C:C,MATCH($C25,'База данных - прейскурант'!$B:$B,0)),"")</f>
        <v/>
      </c>
      <c r="E25" s="10" t="str">
        <f>IF($C25&lt;&gt;"",INDEX('База данных - прейскурант'!D:D,MATCH($C25,'База данных - прейскурант'!$B:$B,0)),"")</f>
        <v/>
      </c>
      <c r="F25" s="10" t="str">
        <f>IF($C25&lt;&gt;"",INDEX('Приложение № 1 - перечень работ'!F:F,MATCH($C25,'Приложение № 1 - перечень работ'!C:C,0)),"")</f>
        <v/>
      </c>
      <c r="G25" s="50" t="str">
        <f>IF($C25&lt;&gt;"",INDEX('База данных - прейскурант'!F:F,MATCH($C25,'База данных - прейскурант'!$B:$B,0)),"")</f>
        <v/>
      </c>
      <c r="H25" s="10" t="str">
        <f>IF($C25&lt;&gt;"",INDEX('Приложение № 2 - график работ'!H:H,MATCH($C25,'Приложение № 2 - график работ'!C:C,0)),"")</f>
        <v/>
      </c>
      <c r="I25" s="57" t="str">
        <f t="shared" ref="I25:I29" si="3">IF(D25&lt;&gt;"",ROUND(F25*G25*H25,2),"")</f>
        <v/>
      </c>
    </row>
    <row r="26" spans="2:9" x14ac:dyDescent="0.25">
      <c r="B26" s="10" t="str">
        <f t="shared" si="0"/>
        <v/>
      </c>
      <c r="C26" s="23" t="str">
        <f t="array" ref="C26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работ'!$8:$8,0)))),ROW(A16)
)),"")</f>
        <v/>
      </c>
      <c r="D26" s="10" t="str">
        <f>IF($C26&lt;&gt;"",INDEX('База данных - прейскурант'!C:C,MATCH($C26,'База данных - прейскурант'!$B:$B,0)),"")</f>
        <v/>
      </c>
      <c r="E26" s="10" t="str">
        <f>IF($C26&lt;&gt;"",INDEX('База данных - прейскурант'!D:D,MATCH($C26,'База данных - прейскурант'!$B:$B,0)),"")</f>
        <v/>
      </c>
      <c r="F26" s="10" t="str">
        <f>IF($C26&lt;&gt;"",INDEX('Приложение № 1 - перечень работ'!F:F,MATCH($C26,'Приложение № 1 - перечень работ'!C:C,0)),"")</f>
        <v/>
      </c>
      <c r="G26" s="50" t="str">
        <f>IF($C26&lt;&gt;"",INDEX('База данных - прейскурант'!F:F,MATCH($C26,'База данных - прейскурант'!$B:$B,0)),"")</f>
        <v/>
      </c>
      <c r="H26" s="10" t="str">
        <f>IF($C26&lt;&gt;"",INDEX('Приложение № 2 - график работ'!H:H,MATCH($C26,'Приложение № 2 - график работ'!C:C,0)),"")</f>
        <v/>
      </c>
      <c r="I26" s="57" t="str">
        <f t="shared" si="3"/>
        <v/>
      </c>
    </row>
    <row r="27" spans="2:9" x14ac:dyDescent="0.25">
      <c r="B27" s="10" t="str">
        <f t="shared" si="0"/>
        <v/>
      </c>
      <c r="C27" s="23" t="str">
        <f t="array" ref="C27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работ'!$8:$8,0)))),ROW(A17)
)),"")</f>
        <v/>
      </c>
      <c r="D27" s="10" t="str">
        <f>IF($C27&lt;&gt;"",INDEX('База данных - прейскурант'!C:C,MATCH($C27,'База данных - прейскурант'!$B:$B,0)),"")</f>
        <v/>
      </c>
      <c r="E27" s="10" t="str">
        <f>IF($C27&lt;&gt;"",INDEX('База данных - прейскурант'!D:D,MATCH($C27,'База данных - прейскурант'!$B:$B,0)),"")</f>
        <v/>
      </c>
      <c r="F27" s="10" t="str">
        <f>IF($C27&lt;&gt;"",INDEX('Приложение № 1 - перечень работ'!F:F,MATCH($C27,'Приложение № 1 - перечень работ'!C:C,0)),"")</f>
        <v/>
      </c>
      <c r="G27" s="50" t="str">
        <f>IF($C27&lt;&gt;"",INDEX('База данных - прейскурант'!F:F,MATCH($C27,'База данных - прейскурант'!$B:$B,0)),"")</f>
        <v/>
      </c>
      <c r="H27" s="10" t="str">
        <f>IF($C27&lt;&gt;"",INDEX('Приложение № 2 - график работ'!H:H,MATCH($C27,'Приложение № 2 - график работ'!C:C,0)),"")</f>
        <v/>
      </c>
      <c r="I27" s="57" t="str">
        <f t="shared" si="3"/>
        <v/>
      </c>
    </row>
    <row r="28" spans="2:9" x14ac:dyDescent="0.25">
      <c r="B28" s="10" t="str">
        <f t="shared" si="0"/>
        <v/>
      </c>
      <c r="C28" s="23" t="str">
        <f t="array" ref="C28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работ'!$8:$8,0)))),ROW(A18)
)),"")</f>
        <v/>
      </c>
      <c r="D28" s="10" t="str">
        <f>IF($C28&lt;&gt;"",INDEX('База данных - прейскурант'!C:C,MATCH($C28,'База данных - прейскурант'!$B:$B,0)),"")</f>
        <v/>
      </c>
      <c r="E28" s="10" t="str">
        <f>IF($C28&lt;&gt;"",INDEX('База данных - прейскурант'!D:D,MATCH($C28,'База данных - прейскурант'!$B:$B,0)),"")</f>
        <v/>
      </c>
      <c r="F28" s="10" t="str">
        <f>IF($C28&lt;&gt;"",INDEX('Приложение № 1 - перечень работ'!F:F,MATCH($C28,'Приложение № 1 - перечень работ'!C:C,0)),"")</f>
        <v/>
      </c>
      <c r="G28" s="50" t="str">
        <f>IF($C28&lt;&gt;"",INDEX('База данных - прейскурант'!F:F,MATCH($C28,'База данных - прейскурант'!$B:$B,0)),"")</f>
        <v/>
      </c>
      <c r="H28" s="10" t="str">
        <f>IF($C28&lt;&gt;"",INDEX('Приложение № 2 - график работ'!H:H,MATCH($C28,'Приложение № 2 - график работ'!C:C,0)),"")</f>
        <v/>
      </c>
      <c r="I28" s="57" t="str">
        <f t="shared" si="3"/>
        <v/>
      </c>
    </row>
    <row r="29" spans="2:9" x14ac:dyDescent="0.25">
      <c r="B29" s="10" t="str">
        <f t="shared" si="0"/>
        <v/>
      </c>
      <c r="C29" s="23" t="str">
        <f t="array" ref="C29">IFERROR(INDEX('Приложение № 2 - график работ'!C:C,SMALL(IF(
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работ'!$8:$8,0))&lt;&gt;"",
ROW(INDEX('Приложение № 2 - график работ'!$1:$1048576,9,MATCH($E$5,'Приложение № 2 - график работ'!$8:$8,0)):INDEX('Приложение № 2 - график работ'!$1:$1048576,COUNTA('Приложение № 2 - график работ'!D:D)+2,MATCH($E$5,'Приложение № 2 - график работ'!$8:$8,0)))),ROW(A19)
)),"")</f>
        <v/>
      </c>
      <c r="D29" s="10" t="str">
        <f>IF($C29&lt;&gt;"",INDEX('База данных - прейскурант'!C:C,MATCH($C29,'База данных - прейскурант'!$B:$B,0)),"")</f>
        <v/>
      </c>
      <c r="E29" s="10" t="str">
        <f>IF($C29&lt;&gt;"",INDEX('База данных - прейскурант'!D:D,MATCH($C29,'База данных - прейскурант'!$B:$B,0)),"")</f>
        <v/>
      </c>
      <c r="F29" s="10" t="str">
        <f>IF($C29&lt;&gt;"",INDEX('Приложение № 1 - перечень работ'!F:F,MATCH($C29,'Приложение № 1 - перечень работ'!C:C,0)),"")</f>
        <v/>
      </c>
      <c r="G29" s="50" t="str">
        <f>IF($C29&lt;&gt;"",INDEX('База данных - прейскурант'!F:F,MATCH($C29,'База данных - прейскурант'!$B:$B,0)),"")</f>
        <v/>
      </c>
      <c r="H29" s="10" t="str">
        <f>IF($C29&lt;&gt;"",INDEX('Приложение № 2 - график работ'!H:H,MATCH($C29,'Приложение № 2 - график работ'!C:C,0)),"")</f>
        <v/>
      </c>
      <c r="I29" s="57" t="str">
        <f t="shared" si="3"/>
        <v/>
      </c>
    </row>
    <row r="30" spans="2:9" x14ac:dyDescent="0.25">
      <c r="B30" s="10"/>
      <c r="C30" s="10"/>
      <c r="D30" s="10"/>
      <c r="E30" s="10"/>
      <c r="F30" s="10"/>
      <c r="G30" s="50"/>
      <c r="H30" s="10"/>
      <c r="I30" s="50"/>
    </row>
    <row r="31" spans="2:9" ht="15" customHeight="1" x14ac:dyDescent="0.25">
      <c r="B31" s="28"/>
      <c r="C31" s="28"/>
      <c r="D31" s="51" t="s">
        <v>8</v>
      </c>
      <c r="E31" s="28"/>
      <c r="F31" s="28"/>
      <c r="G31" s="28"/>
      <c r="H31" s="28"/>
      <c r="I31" s="52">
        <f>SUM(I11:I30)</f>
        <v>24310.15</v>
      </c>
    </row>
    <row r="32" spans="2:9" ht="15" customHeight="1" x14ac:dyDescent="0.25">
      <c r="B32" s="28"/>
      <c r="C32" s="28"/>
      <c r="D32" s="51"/>
      <c r="E32" s="28"/>
      <c r="F32" s="28"/>
      <c r="G32" s="28"/>
      <c r="H32" s="28"/>
      <c r="I32" s="54"/>
    </row>
    <row r="33" spans="2:9" x14ac:dyDescent="0.25">
      <c r="B33" s="28"/>
      <c r="C33" s="28"/>
      <c r="D33" s="51"/>
      <c r="E33" s="28"/>
      <c r="F33" s="28"/>
      <c r="G33" s="28"/>
      <c r="H33" s="28"/>
      <c r="I33" s="52"/>
    </row>
    <row r="34" spans="2:9" ht="15" customHeight="1" x14ac:dyDescent="0.25">
      <c r="B34" s="28"/>
      <c r="C34" s="28"/>
      <c r="D34" s="51"/>
      <c r="E34" s="28"/>
      <c r="F34" s="28"/>
      <c r="G34" s="28"/>
      <c r="H34" s="28"/>
      <c r="I34" s="54"/>
    </row>
    <row r="35" spans="2:9" x14ac:dyDescent="0.25">
      <c r="B35" s="27"/>
      <c r="C35" s="27"/>
      <c r="D35" s="27"/>
      <c r="E35" s="27"/>
      <c r="F35" s="27"/>
      <c r="G35" s="27"/>
      <c r="H35" s="27"/>
      <c r="I35" s="27"/>
    </row>
    <row r="36" spans="2:9" x14ac:dyDescent="0.25">
      <c r="B36" s="27"/>
      <c r="C36" s="27"/>
      <c r="D36" s="27"/>
      <c r="E36" s="27"/>
      <c r="F36" s="27"/>
      <c r="G36" s="27"/>
      <c r="H36" s="27"/>
      <c r="I36" s="27"/>
    </row>
    <row r="37" spans="2:9" x14ac:dyDescent="0.25">
      <c r="B37" s="33"/>
      <c r="C37" s="33"/>
      <c r="D37" s="33"/>
      <c r="E37" s="33"/>
      <c r="F37" s="33"/>
      <c r="G37" s="27"/>
      <c r="H37" s="27"/>
      <c r="I37" s="33"/>
    </row>
    <row r="38" spans="2:9" x14ac:dyDescent="0.25">
      <c r="B38" s="33"/>
      <c r="C38" s="33"/>
      <c r="D38" s="33"/>
      <c r="E38" s="33"/>
      <c r="F38" s="33"/>
      <c r="G38" s="33"/>
      <c r="H38" s="33"/>
      <c r="I38" s="33"/>
    </row>
    <row r="39" spans="2:9" x14ac:dyDescent="0.25">
      <c r="B39" s="33"/>
      <c r="C39" s="33"/>
      <c r="D39" s="33"/>
      <c r="E39" s="33"/>
      <c r="F39" s="33"/>
      <c r="G39" s="33"/>
      <c r="H39" s="33"/>
      <c r="I39" s="33"/>
    </row>
    <row r="40" spans="2:9" x14ac:dyDescent="0.25">
      <c r="G40" s="33"/>
      <c r="H40" s="33"/>
    </row>
  </sheetData>
  <mergeCells count="10">
    <mergeCell ref="B6:I6"/>
    <mergeCell ref="B7:I7"/>
    <mergeCell ref="F8:I8"/>
    <mergeCell ref="F1:I1"/>
    <mergeCell ref="F2:I2"/>
    <mergeCell ref="G3:I3"/>
    <mergeCell ref="B4:I4"/>
    <mergeCell ref="B5:D5"/>
    <mergeCell ref="E5:F5"/>
    <mergeCell ref="G5:I5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№ 1 - перечень работ</vt:lpstr>
      <vt:lpstr>База данных - прейскурант</vt:lpstr>
      <vt:lpstr>Приложение № 2 - график работ</vt:lpstr>
      <vt:lpstr>АКТ - январь</vt:lpstr>
      <vt:lpstr>АКТ - февраль</vt:lpstr>
      <vt:lpstr>'АКТ - февраль'!Область_печати</vt:lpstr>
      <vt:lpstr>'АКТ - январь'!Область_печати</vt:lpstr>
      <vt:lpstr>'Приложение № 1 - перечень работ'!Область_печати</vt:lpstr>
      <vt:lpstr>'База данных - прейскурант'!Прейскурант2017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2018-12-11T10:04:45Z</dcterms:modified>
</cp:coreProperties>
</file>