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ЭтаКнига" defaultThemeVersion="124226"/>
  <bookViews>
    <workbookView xWindow="240" yWindow="150" windowWidth="11415" windowHeight="5625" tabRatio="676"/>
  </bookViews>
  <sheets>
    <sheet name="База для АВТО" sheetId="5" r:id="rId1"/>
    <sheet name="Легковые АВТО" sheetId="2" r:id="rId2"/>
    <sheet name="БД Авто_Л" sheetId="6" r:id="rId3"/>
    <sheet name="Общие базы" sheetId="7" r:id="rId4"/>
  </sheets>
  <externalReferences>
    <externalReference r:id="rId5"/>
  </externalReferences>
  <definedNames>
    <definedName name="Авто_Л">'БД Авто_Л'!$A$4:$A$51</definedName>
    <definedName name="База_для_Авто_Л">OFFSET([1]Данные!$A$1,0,0,COUNTA([1]Данные!$B$1:$B$65536),COUNTA([1]Данные!$A$1:$IV$1)+1)</definedName>
    <definedName name="Водители">'БД Авто_Л'!$E$4:$E$7</definedName>
    <definedName name="Водители_Л">'БД Авто_Л'!$E$4:$G$51</definedName>
    <definedName name="Время_въезда">'Общие базы'!$H$3:$H$26</definedName>
    <definedName name="Время_выезда">'Общие базы'!$G$3:$G$26</definedName>
    <definedName name="Горючее">'Общие базы'!$E$2:$E$3</definedName>
    <definedName name="Диспетчер">'Общие базы'!$C$2</definedName>
    <definedName name="Марка_авто_Л">'БД Авто_Л'!$A$4:$B$51</definedName>
    <definedName name="Механик">'Общие базы'!$A$2:$A$3</definedName>
    <definedName name="Направление_движения">'БД Авто_Л'!$J$4:$J$51</definedName>
    <definedName name="_xlnm.Print_Area" localSheetId="1">'Легковые АВТО'!$A$1:$DJ$47</definedName>
  </definedNames>
  <calcPr calcId="145621"/>
</workbook>
</file>

<file path=xl/calcChain.xml><?xml version="1.0" encoding="utf-8"?>
<calcChain xmlns="http://schemas.openxmlformats.org/spreadsheetml/2006/main">
  <c r="AD32" i="2" l="1"/>
  <c r="G5" i="2" l="1"/>
  <c r="L5" i="2" s="1"/>
  <c r="BX4" i="2"/>
  <c r="AK5" i="2"/>
  <c r="AP5" i="2" s="1"/>
  <c r="J2" i="5" l="1"/>
  <c r="J3" i="5"/>
  <c r="J4" i="5"/>
  <c r="J5" i="5"/>
  <c r="J6" i="5"/>
  <c r="J7" i="5"/>
  <c r="J8" i="5"/>
  <c r="J9" i="5"/>
  <c r="F2" i="5"/>
  <c r="F3" i="5"/>
  <c r="F4" i="5"/>
  <c r="F5" i="5"/>
  <c r="F6" i="5"/>
  <c r="F7" i="5"/>
  <c r="F8" i="5"/>
  <c r="F9" i="5"/>
  <c r="H2" i="5"/>
  <c r="H3" i="5"/>
  <c r="H4" i="5"/>
  <c r="H5" i="5"/>
  <c r="H6" i="5"/>
  <c r="H7" i="5"/>
  <c r="H8" i="5"/>
  <c r="H9" i="5"/>
  <c r="I2" i="5"/>
  <c r="I3" i="5"/>
  <c r="I4" i="5"/>
  <c r="I5" i="5"/>
  <c r="I6" i="5"/>
  <c r="I7" i="5"/>
  <c r="I8" i="5"/>
  <c r="I9" i="5"/>
  <c r="DB46" i="2"/>
  <c r="CQ7" i="2"/>
  <c r="AD36" i="2"/>
  <c r="AG35" i="2"/>
  <c r="BF29" i="2"/>
  <c r="AE30" i="2"/>
  <c r="BN22" i="2"/>
  <c r="BN46" i="2" s="1"/>
  <c r="M12" i="2"/>
  <c r="AE45" i="2" s="1"/>
  <c r="V10" i="2"/>
  <c r="CP7" i="2"/>
  <c r="O26" i="2"/>
  <c r="R14" i="2"/>
  <c r="BP12" i="2"/>
  <c r="AI11" i="2"/>
  <c r="Q20" i="2"/>
  <c r="BP26" i="2" l="1"/>
</calcChain>
</file>

<file path=xl/comments1.xml><?xml version="1.0" encoding="utf-8"?>
<comments xmlns="http://schemas.openxmlformats.org/spreadsheetml/2006/main">
  <authors>
    <author>Desctop</author>
  </authors>
  <commentList>
    <comment ref="E1" authorId="0">
      <text>
        <r>
          <rPr>
            <b/>
            <sz val="9"/>
            <color indexed="81"/>
            <rFont val="Tahoma"/>
            <family val="2"/>
            <charset val="204"/>
          </rPr>
          <t>Desctop:</t>
        </r>
        <r>
          <rPr>
            <sz val="9"/>
            <color indexed="81"/>
            <rFont val="Tahoma"/>
            <family val="2"/>
            <charset val="204"/>
          </rPr>
          <t xml:space="preserve">
После заполнения базы расширить диапазон</t>
        </r>
      </text>
    </comment>
  </commentList>
</comments>
</file>

<file path=xl/sharedStrings.xml><?xml version="1.0" encoding="utf-8"?>
<sst xmlns="http://schemas.openxmlformats.org/spreadsheetml/2006/main" count="215" uniqueCount="143">
  <si>
    <t>Результат работы автомобиля за смену:</t>
  </si>
  <si>
    <t>пройдено, км</t>
  </si>
  <si>
    <t>Расчет произвел</t>
  </si>
  <si>
    <t>Номер по по- рядку</t>
  </si>
  <si>
    <t>Код заказчика</t>
  </si>
  <si>
    <t>отправления</t>
  </si>
  <si>
    <t>назначения</t>
  </si>
  <si>
    <t>Место</t>
  </si>
  <si>
    <t>Пройдено,    км</t>
  </si>
  <si>
    <t>выезда</t>
  </si>
  <si>
    <t>возвращения</t>
  </si>
  <si>
    <t>Время</t>
  </si>
  <si>
    <t>организации</t>
  </si>
  <si>
    <t>Типовая  межотраслевая форма №  3</t>
  </si>
  <si>
    <t>от  28.11.97  №  78</t>
  </si>
  <si>
    <t>ПУТЕВОЙ ЛИСТ ЛЕГКОВОГО АВТОМОБИЛЯ</t>
  </si>
  <si>
    <t>Организация</t>
  </si>
  <si>
    <t>Марка автомобиля</t>
  </si>
  <si>
    <t>Государственный номерной знак</t>
  </si>
  <si>
    <t>Водитель</t>
  </si>
  <si>
    <t>№</t>
  </si>
  <si>
    <t>по ОКПО</t>
  </si>
  <si>
    <t>Форма по ОКУД</t>
  </si>
  <si>
    <t>Код</t>
  </si>
  <si>
    <t>0345001</t>
  </si>
  <si>
    <t>Табельный номер</t>
  </si>
  <si>
    <t>Гаражный номер</t>
  </si>
  <si>
    <t>Удостоверение №</t>
  </si>
  <si>
    <t>Класс</t>
  </si>
  <si>
    <t>Лицензионная карточка</t>
  </si>
  <si>
    <t>стандартная, ограниченная</t>
  </si>
  <si>
    <t>Регистрационный №</t>
  </si>
  <si>
    <t>Серия</t>
  </si>
  <si>
    <t>Задание водителю</t>
  </si>
  <si>
    <t>Автомобиль технически исправен</t>
  </si>
  <si>
    <t>Показания спидометра,  км</t>
  </si>
  <si>
    <t>В распоряжение</t>
  </si>
  <si>
    <t>Выезд разрешен</t>
  </si>
  <si>
    <t>Механик</t>
  </si>
  <si>
    <t>Автомобиль в технически</t>
  </si>
  <si>
    <t>исправном состоянии принял</t>
  </si>
  <si>
    <t>Адрес подачи</t>
  </si>
  <si>
    <t>Горючее</t>
  </si>
  <si>
    <t>марка</t>
  </si>
  <si>
    <t>код</t>
  </si>
  <si>
    <t>Движение горючего</t>
  </si>
  <si>
    <t>Диспетчер-нарядчик</t>
  </si>
  <si>
    <t>Выдано:</t>
  </si>
  <si>
    <t>по заправочному</t>
  </si>
  <si>
    <t>листу №</t>
  </si>
  <si>
    <t>Остаток: при выезде</t>
  </si>
  <si>
    <t>при возвращении</t>
  </si>
  <si>
    <t>Опоздания, ожидания, простои, заезды в гараж и прочие</t>
  </si>
  <si>
    <t>отметки</t>
  </si>
  <si>
    <t>фактически</t>
  </si>
  <si>
    <t>Экономия</t>
  </si>
  <si>
    <t>Перерасход</t>
  </si>
  <si>
    <t>Автомобиль сдал</t>
  </si>
  <si>
    <t>водитель</t>
  </si>
  <si>
    <t>М.П.</t>
  </si>
  <si>
    <t>Автомобиль принял. Показания спи-</t>
  </si>
  <si>
    <t>дометра при возвращении в гараж, км</t>
  </si>
  <si>
    <t xml:space="preserve">Место для штампа </t>
  </si>
  <si>
    <t>Утверждена постановлением Госкомстата России</t>
  </si>
  <si>
    <t>Расход: по норме</t>
  </si>
  <si>
    <t>Расчет заработной платы:</t>
  </si>
  <si>
    <t>«</t>
  </si>
  <si>
    <t>»</t>
  </si>
  <si>
    <t xml:space="preserve"> г.</t>
  </si>
  <si>
    <t>за часы, руб. коп.</t>
  </si>
  <si>
    <t xml:space="preserve">   Итого, руб. коп.</t>
  </si>
  <si>
    <t>за километраж, руб. коп.</t>
  </si>
  <si>
    <t>Оборотная сторона формы № 3</t>
  </si>
  <si>
    <t>Время возвращения в гараж, ч. мин.</t>
  </si>
  <si>
    <t>ч.</t>
  </si>
  <si>
    <t>мин.</t>
  </si>
  <si>
    <t>всего в наряде, ч.</t>
  </si>
  <si>
    <t>(серия)</t>
  </si>
  <si>
    <t>(наименование, адрес, номер телефона)</t>
  </si>
  <si>
    <t>(ненужное зачеркнуть)</t>
  </si>
  <si>
    <t>(фамилия, имя, отчество)</t>
  </si>
  <si>
    <t>(наименование)</t>
  </si>
  <si>
    <t>(организация)</t>
  </si>
  <si>
    <t>(подпись)</t>
  </si>
  <si>
    <t>(расшифровка подписи)</t>
  </si>
  <si>
    <t>Время выезда из гаража, ч. мин.</t>
  </si>
  <si>
    <t>Подпись лица, пользо- вавшего- ся авто- мобилем</t>
  </si>
  <si>
    <t>(должность)</t>
  </si>
  <si>
    <t>количество,
л</t>
  </si>
  <si>
    <t>Марка</t>
  </si>
  <si>
    <t>Номер</t>
  </si>
  <si>
    <t xml:space="preserve">Легковые автомобили </t>
  </si>
  <si>
    <t>Гос.номер</t>
  </si>
  <si>
    <t>Удостоверение</t>
  </si>
  <si>
    <t>Бензин (марка)</t>
  </si>
  <si>
    <t>Диспетчер</t>
  </si>
  <si>
    <t>Время выезда</t>
  </si>
  <si>
    <t>Время въезда</t>
  </si>
  <si>
    <t>Направление (2-й лист)</t>
  </si>
  <si>
    <t>№ п/п</t>
  </si>
  <si>
    <t xml:space="preserve">Марка/модель </t>
  </si>
  <si>
    <r>
      <rPr>
        <b/>
        <sz val="10"/>
        <color indexed="9"/>
        <rFont val="Arial"/>
        <family val="2"/>
        <charset val="204"/>
      </rPr>
      <t>↑</t>
    </r>
    <r>
      <rPr>
        <b/>
        <sz val="10"/>
        <color indexed="9"/>
        <rFont val="Arial Cyr"/>
        <charset val="204"/>
      </rPr>
      <t xml:space="preserve"> Время выезда</t>
    </r>
  </si>
  <si>
    <r>
      <rPr>
        <b/>
        <sz val="10"/>
        <color indexed="9"/>
        <rFont val="Arial"/>
        <family val="2"/>
        <charset val="204"/>
      </rPr>
      <t xml:space="preserve">↓ </t>
    </r>
    <r>
      <rPr>
        <b/>
        <sz val="10"/>
        <color indexed="9"/>
        <rFont val="Arial Cyr"/>
        <charset val="204"/>
      </rPr>
      <t xml:space="preserve">Время въезда </t>
    </r>
  </si>
  <si>
    <t>Информация по водителям</t>
  </si>
  <si>
    <t>11</t>
  </si>
  <si>
    <t>c</t>
  </si>
  <si>
    <t>по</t>
  </si>
  <si>
    <t>По</t>
  </si>
  <si>
    <t>С</t>
  </si>
  <si>
    <t>Направление движения</t>
  </si>
  <si>
    <t>0</t>
  </si>
  <si>
    <t>1</t>
  </si>
  <si>
    <t>Подпись лица, пользо- вавшегося авто- мобилем</t>
  </si>
  <si>
    <t>x</t>
  </si>
  <si>
    <t>тип топлива</t>
  </si>
  <si>
    <t>Аи-92</t>
  </si>
  <si>
    <t>Аи-80</t>
  </si>
  <si>
    <t>Аи-95</t>
  </si>
  <si>
    <t>Д/т</t>
  </si>
  <si>
    <t>Ниссан</t>
  </si>
  <si>
    <t>ООО "БАРС"</t>
  </si>
  <si>
    <t>Иванов И.И.</t>
  </si>
  <si>
    <t>Петров П.И.</t>
  </si>
  <si>
    <t>Сидоров В.К.</t>
  </si>
  <si>
    <t>Иж</t>
  </si>
  <si>
    <t>ГАЗ</t>
  </si>
  <si>
    <t>ВАЗ</t>
  </si>
  <si>
    <t>Форд</t>
  </si>
  <si>
    <t>Тойота</t>
  </si>
  <si>
    <t>Макарский И.У.</t>
  </si>
  <si>
    <t>Петровский Д.К.</t>
  </si>
  <si>
    <t>Демидов Ф.К.</t>
  </si>
  <si>
    <t>г.Москва по городу (служебный)</t>
  </si>
  <si>
    <t>г. Москва, Санкт-Петербург (служебный)</t>
  </si>
  <si>
    <t>02 СКУ 6544</t>
  </si>
  <si>
    <t>3 СКУ 6544</t>
  </si>
  <si>
    <t>4 СКУ 6544</t>
  </si>
  <si>
    <t>М567УВ</t>
  </si>
  <si>
    <t>У876ДК</t>
  </si>
  <si>
    <t>Т543ВВ</t>
  </si>
  <si>
    <t>Таб. номер</t>
  </si>
  <si>
    <t>Удост-е</t>
  </si>
  <si>
    <t>Ст1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</si>
</sst>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;@"/>
    <numFmt numFmtId="165" formatCode="dd/mm/yy;@"/>
    <numFmt numFmtId="166" formatCode="[$-FC19]\ mmmm"/>
    <numFmt numFmtId="167" formatCode="dd"/>
  </numFmts>
  <fonts count="2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8.5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6"/>
      <name val="Times New Roman"/>
      <family val="1"/>
      <charset val="204"/>
    </font>
    <font>
      <sz val="6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7.5"/>
      <name val="Times New Roman"/>
      <family val="1"/>
      <charset val="204"/>
    </font>
    <font>
      <b/>
      <sz val="5.5"/>
      <name val="Times New Roman"/>
      <family val="1"/>
      <charset val="204"/>
    </font>
    <font>
      <sz val="8.5"/>
      <name val="Times New Roman"/>
      <family val="1"/>
      <charset val="204"/>
    </font>
    <font>
      <b/>
      <sz val="10"/>
      <name val="Arial Cyr"/>
      <charset val="204"/>
    </font>
    <font>
      <b/>
      <sz val="10"/>
      <color indexed="9"/>
      <name val="Arial Cyr"/>
      <charset val="204"/>
    </font>
    <font>
      <b/>
      <sz val="10"/>
      <color indexed="9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theme="0"/>
      <name val="Arial Cyr"/>
      <charset val="204"/>
    </font>
    <font>
      <sz val="10"/>
      <color theme="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0" fillId="0" borderId="0"/>
  </cellStyleXfs>
  <cellXfs count="2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3" fillId="0" borderId="0" xfId="0" applyNumberFormat="1" applyFont="1"/>
    <xf numFmtId="49" fontId="0" fillId="0" borderId="0" xfId="0" applyNumberFormat="1"/>
    <xf numFmtId="49" fontId="7" fillId="0" borderId="0" xfId="0" applyNumberFormat="1" applyFont="1"/>
    <xf numFmtId="49" fontId="8" fillId="0" borderId="0" xfId="0" applyNumberFormat="1" applyFont="1"/>
    <xf numFmtId="49" fontId="3" fillId="0" borderId="0" xfId="0" applyNumberFormat="1" applyFont="1" applyBorder="1"/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3" fillId="0" borderId="2" xfId="0" applyNumberFormat="1" applyFont="1" applyBorder="1"/>
    <xf numFmtId="49" fontId="3" fillId="0" borderId="0" xfId="0" applyNumberFormat="1" applyFont="1" applyAlignment="1">
      <alignment horizontal="right" vertical="center"/>
    </xf>
    <xf numFmtId="49" fontId="1" fillId="0" borderId="0" xfId="0" applyNumberFormat="1" applyFont="1"/>
    <xf numFmtId="49" fontId="10" fillId="0" borderId="0" xfId="0" applyNumberFormat="1" applyFont="1"/>
    <xf numFmtId="49" fontId="9" fillId="0" borderId="0" xfId="0" applyNumberFormat="1" applyFont="1"/>
    <xf numFmtId="49" fontId="11" fillId="0" borderId="0" xfId="0" applyNumberFormat="1" applyFont="1" applyAlignment="1">
      <alignment horizontal="center" vertical="top"/>
    </xf>
    <xf numFmtId="49" fontId="4" fillId="0" borderId="0" xfId="0" applyNumberFormat="1" applyFont="1"/>
    <xf numFmtId="49" fontId="6" fillId="0" borderId="0" xfId="0" applyNumberFormat="1" applyFont="1" applyAlignment="1">
      <alignment horizontal="center" vertical="top"/>
    </xf>
    <xf numFmtId="49" fontId="2" fillId="0" borderId="0" xfId="0" applyNumberFormat="1" applyFont="1"/>
    <xf numFmtId="49" fontId="12" fillId="0" borderId="0" xfId="0" applyNumberFormat="1" applyFont="1"/>
    <xf numFmtId="49" fontId="4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left" vertical="top"/>
    </xf>
    <xf numFmtId="49" fontId="6" fillId="0" borderId="0" xfId="0" applyNumberFormat="1" applyFont="1"/>
    <xf numFmtId="49" fontId="6" fillId="0" borderId="0" xfId="0" applyNumberFormat="1" applyFont="1" applyBorder="1" applyAlignment="1">
      <alignment horizontal="center" vertical="top"/>
    </xf>
    <xf numFmtId="49" fontId="3" fillId="0" borderId="0" xfId="0" applyNumberFormat="1" applyFont="1" applyAlignment="1"/>
    <xf numFmtId="49" fontId="3" fillId="0" borderId="1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NumberFormat="1"/>
    <xf numFmtId="164" fontId="0" fillId="2" borderId="3" xfId="0" applyNumberFormat="1" applyFill="1" applyBorder="1"/>
    <xf numFmtId="164" fontId="0" fillId="2" borderId="4" xfId="0" applyNumberFormat="1" applyFill="1" applyBorder="1"/>
    <xf numFmtId="164" fontId="0" fillId="2" borderId="5" xfId="0" applyNumberFormat="1" applyFill="1" applyBorder="1"/>
    <xf numFmtId="164" fontId="0" fillId="2" borderId="6" xfId="0" applyNumberFormat="1" applyFill="1" applyBorder="1"/>
    <xf numFmtId="0" fontId="22" fillId="3" borderId="7" xfId="0" applyFont="1" applyFill="1" applyBorder="1" applyAlignment="1">
      <alignment horizontal="center"/>
    </xf>
    <xf numFmtId="0" fontId="22" fillId="3" borderId="8" xfId="0" applyFont="1" applyFill="1" applyBorder="1" applyAlignment="1">
      <alignment horizontal="center"/>
    </xf>
    <xf numFmtId="164" fontId="0" fillId="2" borderId="9" xfId="0" applyNumberFormat="1" applyFill="1" applyBorder="1"/>
    <xf numFmtId="164" fontId="0" fillId="2" borderId="10" xfId="0" applyNumberFormat="1" applyFill="1" applyBorder="1"/>
    <xf numFmtId="164" fontId="0" fillId="2" borderId="7" xfId="0" applyNumberFormat="1" applyFill="1" applyBorder="1"/>
    <xf numFmtId="164" fontId="0" fillId="2" borderId="8" xfId="0" applyNumberFormat="1" applyFill="1" applyBorder="1"/>
    <xf numFmtId="49" fontId="0" fillId="4" borderId="11" xfId="0" applyNumberFormat="1" applyFill="1" applyBorder="1"/>
    <xf numFmtId="49" fontId="0" fillId="4" borderId="12" xfId="0" applyNumberFormat="1" applyFill="1" applyBorder="1"/>
    <xf numFmtId="49" fontId="13" fillId="5" borderId="13" xfId="0" applyNumberFormat="1" applyFont="1" applyFill="1" applyBorder="1" applyAlignment="1">
      <alignment horizontal="center" vertical="top"/>
    </xf>
    <xf numFmtId="49" fontId="13" fillId="5" borderId="13" xfId="0" applyNumberFormat="1" applyFont="1" applyFill="1" applyBorder="1" applyAlignment="1">
      <alignment vertical="top"/>
    </xf>
    <xf numFmtId="0" fontId="22" fillId="6" borderId="13" xfId="0" applyFont="1" applyFill="1" applyBorder="1" applyAlignment="1">
      <alignment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0" fontId="13" fillId="4" borderId="16" xfId="0" applyFont="1" applyFill="1" applyBorder="1" applyAlignment="1">
      <alignment horizontal="center" vertical="top"/>
    </xf>
    <xf numFmtId="49" fontId="3" fillId="0" borderId="0" xfId="0" applyNumberFormat="1" applyFont="1" applyBorder="1" applyAlignment="1">
      <alignment vertical="top"/>
    </xf>
    <xf numFmtId="165" fontId="0" fillId="0" borderId="0" xfId="0" applyNumberFormat="1"/>
    <xf numFmtId="0" fontId="13" fillId="0" borderId="0" xfId="0" applyFont="1" applyFill="1" applyBorder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right"/>
    </xf>
    <xf numFmtId="0" fontId="13" fillId="7" borderId="17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/>
    </xf>
    <xf numFmtId="0" fontId="13" fillId="7" borderId="18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right" vertical="center"/>
    </xf>
    <xf numFmtId="0" fontId="13" fillId="2" borderId="13" xfId="0" applyFont="1" applyFill="1" applyBorder="1" applyAlignment="1">
      <alignment horizontal="center" vertical="center"/>
    </xf>
    <xf numFmtId="0" fontId="0" fillId="2" borderId="19" xfId="0" applyFill="1" applyBorder="1"/>
    <xf numFmtId="49" fontId="0" fillId="2" borderId="11" xfId="0" applyNumberFormat="1" applyFill="1" applyBorder="1"/>
    <xf numFmtId="49" fontId="0" fillId="2" borderId="20" xfId="0" applyNumberFormat="1" applyFill="1" applyBorder="1"/>
    <xf numFmtId="49" fontId="0" fillId="2" borderId="12" xfId="0" applyNumberFormat="1" applyFill="1" applyBorder="1"/>
    <xf numFmtId="49" fontId="9" fillId="0" borderId="2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49" fontId="1" fillId="0" borderId="2" xfId="0" applyNumberFormat="1" applyFont="1" applyBorder="1"/>
    <xf numFmtId="0" fontId="3" fillId="0" borderId="22" xfId="0" applyNumberFormat="1" applyFont="1" applyBorder="1" applyAlignment="1"/>
    <xf numFmtId="0" fontId="4" fillId="0" borderId="22" xfId="0" applyNumberFormat="1" applyFont="1" applyBorder="1" applyAlignment="1"/>
    <xf numFmtId="0" fontId="4" fillId="0" borderId="23" xfId="0" applyNumberFormat="1" applyFont="1" applyBorder="1" applyAlignment="1"/>
    <xf numFmtId="0" fontId="3" fillId="0" borderId="0" xfId="0" applyNumberFormat="1" applyFont="1" applyBorder="1" applyAlignment="1"/>
    <xf numFmtId="0" fontId="19" fillId="0" borderId="2" xfId="0" applyFont="1" applyBorder="1" applyAlignment="1">
      <alignment vertical="center"/>
    </xf>
    <xf numFmtId="0" fontId="0" fillId="0" borderId="28" xfId="0" applyBorder="1"/>
    <xf numFmtId="49" fontId="1" fillId="0" borderId="0" xfId="0" applyNumberFormat="1" applyFont="1" applyBorder="1"/>
    <xf numFmtId="49" fontId="0" fillId="0" borderId="0" xfId="0" applyNumberFormat="1" applyBorder="1"/>
    <xf numFmtId="0" fontId="3" fillId="0" borderId="0" xfId="0" applyNumberFormat="1" applyFont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1" fillId="0" borderId="0" xfId="0" applyFont="1" applyBorder="1"/>
    <xf numFmtId="49" fontId="1" fillId="0" borderId="18" xfId="0" applyNumberFormat="1" applyFont="1" applyBorder="1"/>
    <xf numFmtId="49" fontId="1" fillId="0" borderId="17" xfId="0" applyNumberFormat="1" applyFont="1" applyBorder="1"/>
    <xf numFmtId="49" fontId="1" fillId="0" borderId="27" xfId="0" applyNumberFormat="1" applyFont="1" applyBorder="1"/>
    <xf numFmtId="0" fontId="3" fillId="0" borderId="17" xfId="0" applyNumberFormat="1" applyFont="1" applyBorder="1" applyAlignment="1"/>
    <xf numFmtId="0" fontId="3" fillId="0" borderId="27" xfId="0" applyNumberFormat="1" applyFont="1" applyBorder="1" applyAlignment="1"/>
    <xf numFmtId="0" fontId="19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3" fillId="0" borderId="2" xfId="0" applyNumberFormat="1" applyFont="1" applyBorder="1" applyAlignment="1">
      <alignment horizontal="center"/>
    </xf>
    <xf numFmtId="49" fontId="0" fillId="7" borderId="29" xfId="0" applyNumberFormat="1" applyFill="1" applyBorder="1" applyAlignment="1">
      <alignment horizontal="right"/>
    </xf>
    <xf numFmtId="49" fontId="23" fillId="3" borderId="1" xfId="0" applyNumberFormat="1" applyFont="1" applyFill="1" applyBorder="1" applyAlignment="1">
      <alignment horizontal="center"/>
    </xf>
    <xf numFmtId="49" fontId="23" fillId="3" borderId="30" xfId="0" applyNumberFormat="1" applyFont="1" applyFill="1" applyBorder="1" applyAlignment="1">
      <alignment horizontal="center"/>
    </xf>
    <xf numFmtId="0" fontId="21" fillId="7" borderId="1" xfId="1" applyFont="1" applyFill="1" applyBorder="1" applyAlignment="1"/>
    <xf numFmtId="0" fontId="21" fillId="7" borderId="1" xfId="1" applyFont="1" applyFill="1" applyBorder="1" applyAlignment="1">
      <alignment horizontal="right"/>
    </xf>
    <xf numFmtId="49" fontId="0" fillId="7" borderId="1" xfId="0" applyNumberFormat="1" applyFill="1" applyBorder="1"/>
    <xf numFmtId="49" fontId="0" fillId="7" borderId="1" xfId="0" applyNumberFormat="1" applyFill="1" applyBorder="1" applyAlignment="1">
      <alignment horizontal="right"/>
    </xf>
    <xf numFmtId="0" fontId="21" fillId="7" borderId="1" xfId="1" applyFont="1" applyFill="1" applyBorder="1" applyAlignment="1">
      <alignment horizontal="right" vertical="center"/>
    </xf>
    <xf numFmtId="49" fontId="0" fillId="7" borderId="31" xfId="0" applyNumberFormat="1" applyFill="1" applyBorder="1"/>
    <xf numFmtId="49" fontId="0" fillId="7" borderId="31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49" fontId="0" fillId="7" borderId="30" xfId="0" applyNumberFormat="1" applyFill="1" applyBorder="1" applyAlignment="1">
      <alignment horizontal="right"/>
    </xf>
    <xf numFmtId="0" fontId="0" fillId="7" borderId="1" xfId="0" applyFill="1" applyBorder="1"/>
    <xf numFmtId="0" fontId="0" fillId="7" borderId="32" xfId="0" applyFill="1" applyBorder="1"/>
    <xf numFmtId="0" fontId="21" fillId="7" borderId="1" xfId="0" applyFont="1" applyFill="1" applyBorder="1"/>
    <xf numFmtId="0" fontId="21" fillId="7" borderId="30" xfId="0" applyFont="1" applyFill="1" applyBorder="1" applyAlignment="1">
      <alignment vertical="top" wrapText="1"/>
    </xf>
    <xf numFmtId="0" fontId="21" fillId="7" borderId="1" xfId="0" applyFont="1" applyFill="1" applyBorder="1" applyAlignment="1">
      <alignment vertical="top" wrapText="1"/>
    </xf>
    <xf numFmtId="49" fontId="21" fillId="7" borderId="1" xfId="0" applyNumberFormat="1" applyFont="1" applyFill="1" applyBorder="1" applyProtection="1">
      <protection locked="0"/>
    </xf>
    <xf numFmtId="0" fontId="21" fillId="7" borderId="1" xfId="0" applyFont="1" applyFill="1" applyBorder="1" applyAlignment="1">
      <alignment horizontal="left"/>
    </xf>
    <xf numFmtId="1" fontId="21" fillId="7" borderId="1" xfId="0" applyNumberFormat="1" applyFont="1" applyFill="1" applyBorder="1" applyAlignment="1" applyProtection="1">
      <protection locked="0"/>
    </xf>
    <xf numFmtId="0" fontId="21" fillId="7" borderId="1" xfId="0" applyFont="1" applyFill="1" applyBorder="1" applyAlignment="1"/>
    <xf numFmtId="2" fontId="21" fillId="7" borderId="1" xfId="0" applyNumberFormat="1" applyFont="1" applyFill="1" applyBorder="1" applyAlignment="1"/>
    <xf numFmtId="49" fontId="0" fillId="7" borderId="33" xfId="0" applyNumberFormat="1" applyFill="1" applyBorder="1" applyAlignment="1">
      <alignment horizontal="right"/>
    </xf>
    <xf numFmtId="0" fontId="0" fillId="8" borderId="0" xfId="0" applyFill="1"/>
    <xf numFmtId="0" fontId="0" fillId="8" borderId="0" xfId="0" applyNumberFormat="1" applyFill="1"/>
    <xf numFmtId="49" fontId="0" fillId="8" borderId="0" xfId="0" applyNumberFormat="1" applyFill="1"/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8" borderId="0" xfId="0" applyNumberFormat="1" applyFill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6" fillId="0" borderId="21" xfId="0" applyNumberFormat="1" applyFont="1" applyBorder="1" applyAlignment="1">
      <alignment horizontal="center" vertical="top"/>
    </xf>
    <xf numFmtId="1" fontId="9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167" fontId="3" fillId="8" borderId="2" xfId="0" applyNumberFormat="1" applyFont="1" applyFill="1" applyBorder="1" applyAlignment="1">
      <alignment horizontal="center" vertical="top"/>
    </xf>
    <xf numFmtId="166" fontId="3" fillId="8" borderId="2" xfId="0" applyNumberFormat="1" applyFont="1" applyFill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/>
    </xf>
    <xf numFmtId="164" fontId="5" fillId="0" borderId="18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49" fontId="3" fillId="0" borderId="2" xfId="0" applyNumberFormat="1" applyFont="1" applyBorder="1"/>
    <xf numFmtId="49" fontId="8" fillId="0" borderId="0" xfId="0" applyNumberFormat="1" applyFont="1" applyAlignment="1">
      <alignment horizont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0" fontId="8" fillId="8" borderId="2" xfId="0" applyNumberFormat="1" applyFont="1" applyFill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9" fillId="0" borderId="40" xfId="0" applyNumberFormat="1" applyFont="1" applyBorder="1" applyAlignment="1">
      <alignment horizontal="center"/>
    </xf>
    <xf numFmtId="49" fontId="5" fillId="0" borderId="41" xfId="0" applyNumberFormat="1" applyFont="1" applyBorder="1" applyAlignment="1">
      <alignment horizontal="center"/>
    </xf>
    <xf numFmtId="49" fontId="5" fillId="0" borderId="40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0" fontId="18" fillId="0" borderId="38" xfId="0" applyNumberFormat="1" applyFont="1" applyBorder="1" applyAlignment="1">
      <alignment horizontal="center" vertical="center"/>
    </xf>
    <xf numFmtId="0" fontId="18" fillId="0" borderId="39" xfId="0" applyNumberFormat="1" applyFont="1" applyBorder="1" applyAlignment="1">
      <alignment horizontal="center" vertical="center"/>
    </xf>
    <xf numFmtId="0" fontId="18" fillId="0" borderId="33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/>
    </xf>
    <xf numFmtId="49" fontId="4" fillId="0" borderId="40" xfId="0" applyNumberFormat="1" applyFont="1" applyBorder="1"/>
    <xf numFmtId="49" fontId="3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 vertical="top"/>
    </xf>
    <xf numFmtId="49" fontId="4" fillId="0" borderId="2" xfId="0" applyNumberFormat="1" applyFont="1" applyBorder="1"/>
    <xf numFmtId="0" fontId="5" fillId="0" borderId="41" xfId="0" applyNumberFormat="1" applyFont="1" applyBorder="1" applyAlignment="1">
      <alignment horizontal="center"/>
    </xf>
    <xf numFmtId="0" fontId="5" fillId="0" borderId="40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center"/>
    </xf>
    <xf numFmtId="0" fontId="5" fillId="0" borderId="38" xfId="0" applyNumberFormat="1" applyFont="1" applyBorder="1" applyAlignment="1">
      <alignment horizontal="center"/>
    </xf>
    <xf numFmtId="0" fontId="5" fillId="0" borderId="39" xfId="0" applyNumberFormat="1" applyFont="1" applyBorder="1" applyAlignment="1">
      <alignment horizontal="center"/>
    </xf>
    <xf numFmtId="0" fontId="5" fillId="0" borderId="33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/>
    </xf>
    <xf numFmtId="49" fontId="5" fillId="0" borderId="45" xfId="0" applyNumberFormat="1" applyFont="1" applyBorder="1" applyAlignment="1">
      <alignment horizontal="center"/>
    </xf>
    <xf numFmtId="49" fontId="5" fillId="0" borderId="46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3" fillId="0" borderId="40" xfId="0" applyNumberFormat="1" applyFont="1" applyBorder="1"/>
    <xf numFmtId="49" fontId="3" fillId="0" borderId="24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3" fillId="0" borderId="42" xfId="0" applyNumberFormat="1" applyFont="1" applyBorder="1"/>
    <xf numFmtId="49" fontId="6" fillId="0" borderId="40" xfId="0" applyNumberFormat="1" applyFont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center"/>
    </xf>
    <xf numFmtId="0" fontId="5" fillId="0" borderId="44" xfId="0" applyNumberFormat="1" applyFont="1" applyBorder="1" applyAlignment="1">
      <alignment horizontal="center"/>
    </xf>
    <xf numFmtId="0" fontId="5" fillId="0" borderId="45" xfId="0" applyNumberFormat="1" applyFont="1" applyBorder="1" applyAlignment="1">
      <alignment horizontal="center"/>
    </xf>
    <xf numFmtId="0" fontId="5" fillId="0" borderId="46" xfId="0" applyNumberFormat="1" applyFont="1" applyBorder="1" applyAlignment="1">
      <alignment horizontal="center"/>
    </xf>
    <xf numFmtId="0" fontId="5" fillId="0" borderId="47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48" xfId="0" applyNumberFormat="1" applyFont="1" applyBorder="1" applyAlignment="1">
      <alignment horizontal="center"/>
    </xf>
    <xf numFmtId="0" fontId="5" fillId="0" borderId="49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42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42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54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center" wrapText="1"/>
    </xf>
    <xf numFmtId="0" fontId="4" fillId="0" borderId="53" xfId="0" applyNumberFormat="1" applyFont="1" applyBorder="1" applyAlignment="1">
      <alignment horizontal="center"/>
    </xf>
    <xf numFmtId="0" fontId="4" fillId="0" borderId="31" xfId="0" applyNumberFormat="1" applyFont="1" applyBorder="1" applyAlignment="1">
      <alignment horizontal="center"/>
    </xf>
    <xf numFmtId="0" fontId="13" fillId="4" borderId="18" xfId="0" applyFont="1" applyFill="1" applyBorder="1" applyAlignment="1">
      <alignment horizontal="center" vertical="top"/>
    </xf>
    <xf numFmtId="0" fontId="13" fillId="4" borderId="17" xfId="0" applyFont="1" applyFill="1" applyBorder="1" applyAlignment="1">
      <alignment horizontal="center" vertical="top"/>
    </xf>
    <xf numFmtId="0" fontId="13" fillId="4" borderId="27" xfId="0" applyFont="1" applyFill="1" applyBorder="1" applyAlignment="1">
      <alignment horizontal="center" vertical="top"/>
    </xf>
    <xf numFmtId="0" fontId="23" fillId="3" borderId="16" xfId="0" applyFont="1" applyFill="1" applyBorder="1" applyAlignment="1">
      <alignment horizontal="center" vertical="top"/>
    </xf>
  </cellXfs>
  <cellStyles count="2">
    <cellStyle name="Обычный" xfId="0" builtinId="0"/>
    <cellStyle name="Обычный_Shikhan 2005 Cost Center v2 07-07-05" xfId="1"/>
  </cellStyles>
  <dxfs count="14">
    <dxf>
      <numFmt numFmtId="30" formatCode="@"/>
    </dxf>
    <dxf>
      <numFmt numFmtId="30" formatCode="@"/>
    </dxf>
    <dxf>
      <numFmt numFmtId="164" formatCode="h:mm;@"/>
      <alignment horizontal="center" textRotation="0" indent="0" justifyLastLine="0" shrinkToFit="0" readingOrder="0"/>
    </dxf>
    <dxf>
      <numFmt numFmtId="164" formatCode="h:mm;@"/>
      <alignment horizontal="center" textRotation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30" formatCode="@"/>
    </dxf>
    <dxf>
      <numFmt numFmtId="0" formatCode="General"/>
    </dxf>
    <dxf>
      <numFmt numFmtId="165" formatCode="dd/mm/yy;@"/>
    </dxf>
    <dxf>
      <numFmt numFmtId="165" formatCode="dd/mm/yy;@"/>
    </dxf>
    <dxf>
      <numFmt numFmtId="1" formatCode="0"/>
      <alignment horizontal="center" textRotation="0" indent="0" justifyLastLine="0" shrinkToFit="0" readingOrder="0"/>
      <border outline="0">
        <left style="medium">
          <color indexed="64"/>
        </left>
      </border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224746</xdr:colOff>
      <xdr:row>0</xdr:row>
      <xdr:rowOff>0</xdr:rowOff>
    </xdr:from>
    <xdr:to>
      <xdr:col>16</xdr:col>
      <xdr:colOff>235448</xdr:colOff>
      <xdr:row>1</xdr:row>
      <xdr:rowOff>21404</xdr:rowOff>
    </xdr:to>
    <xdr:pic macro="[0]!FormPrint"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54072" y="0"/>
          <a:ext cx="620730" cy="6207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4;&#1072;&#1085;&#1085;&#1099;&#1077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bl1" displayName="tabl1" ref="A1:O9" totalsRowShown="0" headerRowDxfId="13">
  <tableColumns count="15">
    <tableColumn id="1" name="Ст1" dataDxfId="12"/>
    <tableColumn id="2" name="№ п/п" dataDxfId="11">
      <calculatedColumnFormula>B1+1</calculatedColumnFormula>
    </tableColumn>
    <tableColumn id="14" name="С" dataDxfId="10"/>
    <tableColumn id="15" name="По" dataDxfId="9"/>
    <tableColumn id="3" name="Марка"/>
    <tableColumn id="4" name="Номер" dataDxfId="8">
      <calculatedColumnFormula>IFERROR(VLOOKUP(E2,Марка_авто_Л,2,0),"")</calculatedColumnFormula>
    </tableColumn>
    <tableColumn id="5" name="Водитель" dataDxfId="7"/>
    <tableColumn id="6" name="Таб. номер" dataDxfId="6">
      <calculatedColumnFormula>IFERROR(VLOOKUP(G2,Водители_Л,2,0),"")</calculatedColumnFormula>
    </tableColumn>
    <tableColumn id="7" name="Удост-е" dataDxfId="5">
      <calculatedColumnFormula>IFERROR(VLOOKUP(G2,Водители_Л,3,0),"")</calculatedColumnFormula>
    </tableColumn>
    <tableColumn id="8" name="Бензин (марка)" dataDxfId="4">
      <calculatedColumnFormula>IFERROR(VLOOKUP(E2,'БД Авто_Л'!$A$4:$C$15,3,0),"")</calculatedColumnFormula>
    </tableColumn>
    <tableColumn id="9" name="Время выезда" dataDxfId="3"/>
    <tableColumn id="10" name="Время въезда" dataDxfId="2"/>
    <tableColumn id="11" name="Механик" dataDxfId="1"/>
    <tableColumn id="12" name="Диспетчер" dataDxfId="0"/>
    <tableColumn id="13" name="Направление (2-й лист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6" tint="-0.499984740745262"/>
  </sheetPr>
  <dimension ref="A1:O9"/>
  <sheetViews>
    <sheetView tabSelected="1" zoomScale="89" zoomScaleNormal="89" workbookViewId="0">
      <pane ySplit="1" topLeftCell="A2" activePane="bottomLeft" state="frozen"/>
      <selection pane="bottomLeft" activeCell="A4" sqref="A4"/>
    </sheetView>
  </sheetViews>
  <sheetFormatPr defaultRowHeight="12.75" x14ac:dyDescent="0.2"/>
  <cols>
    <col min="1" max="1" width="3.140625" style="91" customWidth="1"/>
    <col min="2" max="2" width="7.28515625" style="129" customWidth="1"/>
    <col min="3" max="4" width="9.140625" style="53" customWidth="1"/>
    <col min="5" max="5" width="10.7109375" customWidth="1"/>
    <col min="6" max="6" width="9" style="33" customWidth="1"/>
    <col min="7" max="7" width="16" style="8" customWidth="1"/>
    <col min="8" max="8" width="7.85546875" style="33" customWidth="1"/>
    <col min="9" max="9" width="13.85546875" customWidth="1"/>
    <col min="10" max="10" width="8.5703125" style="8" customWidth="1"/>
    <col min="11" max="11" width="12.28515625" style="130" customWidth="1"/>
    <col min="12" max="12" width="10.28515625" style="130" customWidth="1"/>
    <col min="13" max="13" width="12" style="8" customWidth="1"/>
    <col min="14" max="14" width="13.140625" style="8" customWidth="1"/>
    <col min="15" max="15" width="37.85546875" customWidth="1"/>
  </cols>
  <sheetData>
    <row r="1" spans="1:15" ht="47.25" customHeight="1" x14ac:dyDescent="0.2">
      <c r="A1" s="132" t="s">
        <v>142</v>
      </c>
      <c r="B1" s="101" t="s">
        <v>99</v>
      </c>
      <c r="C1" s="101" t="s">
        <v>108</v>
      </c>
      <c r="D1" s="101" t="s">
        <v>107</v>
      </c>
      <c r="E1" s="100" t="s">
        <v>89</v>
      </c>
      <c r="F1" s="100" t="s">
        <v>90</v>
      </c>
      <c r="G1" s="100" t="s">
        <v>19</v>
      </c>
      <c r="H1" s="100" t="s">
        <v>140</v>
      </c>
      <c r="I1" s="100" t="s">
        <v>141</v>
      </c>
      <c r="J1" s="100" t="s">
        <v>94</v>
      </c>
      <c r="K1" s="100" t="s">
        <v>96</v>
      </c>
      <c r="L1" s="100" t="s">
        <v>97</v>
      </c>
      <c r="M1" s="100" t="s">
        <v>38</v>
      </c>
      <c r="N1" s="100" t="s">
        <v>95</v>
      </c>
      <c r="O1" s="100" t="s">
        <v>98</v>
      </c>
    </row>
    <row r="2" spans="1:15" x14ac:dyDescent="0.2">
      <c r="A2" s="133"/>
      <c r="B2" s="131">
        <v>1</v>
      </c>
      <c r="C2" s="53">
        <v>40788</v>
      </c>
      <c r="D2" s="53">
        <v>40789</v>
      </c>
      <c r="E2" t="s">
        <v>127</v>
      </c>
      <c r="F2" s="127" t="str">
        <f t="shared" ref="F2:F9" si="0">IFERROR(VLOOKUP(E2,Марка_авто_Л,2,0),"")</f>
        <v>Т543ВВ</v>
      </c>
      <c r="G2" s="128" t="s">
        <v>131</v>
      </c>
      <c r="H2" s="127">
        <f t="shared" ref="H2:H9" si="1">IFERROR(VLOOKUP(G2,Водители_Л,2,0),"")</f>
        <v>2167</v>
      </c>
      <c r="I2" s="126" t="str">
        <f t="shared" ref="I2:I9" si="2">IFERROR(VLOOKUP(G2,Водители_Л,3,0),"")</f>
        <v>4 СКУ 6544</v>
      </c>
      <c r="J2" s="127" t="str">
        <f>IFERROR(VLOOKUP(E2,'БД Авто_Л'!$A$4:$C$15,3,0),"")</f>
        <v>Аи-92</v>
      </c>
      <c r="K2" s="130">
        <v>0.33333333333333298</v>
      </c>
      <c r="L2" s="130">
        <v>0.70833333333333304</v>
      </c>
      <c r="M2" s="8" t="s">
        <v>121</v>
      </c>
      <c r="N2" s="8" t="s">
        <v>123</v>
      </c>
      <c r="O2" t="s">
        <v>132</v>
      </c>
    </row>
    <row r="3" spans="1:15" x14ac:dyDescent="0.2">
      <c r="A3" s="133" t="s">
        <v>113</v>
      </c>
      <c r="B3" s="129">
        <v>2</v>
      </c>
      <c r="C3" s="53">
        <v>40798</v>
      </c>
      <c r="D3" s="53">
        <v>40799</v>
      </c>
      <c r="E3" t="s">
        <v>125</v>
      </c>
      <c r="F3" s="33" t="str">
        <f t="shared" si="0"/>
        <v>У876ДК</v>
      </c>
      <c r="G3" s="8" t="s">
        <v>130</v>
      </c>
      <c r="H3" s="33">
        <f t="shared" si="1"/>
        <v>2122</v>
      </c>
      <c r="I3" t="str">
        <f t="shared" si="2"/>
        <v>3 СКУ 6544</v>
      </c>
      <c r="J3" s="33" t="str">
        <f>IFERROR(VLOOKUP(E3,'БД Авто_Л'!$A$4:$C$15,3,0),"")</f>
        <v>Аи-80</v>
      </c>
      <c r="K3" s="130">
        <v>0.20833333333333301</v>
      </c>
      <c r="L3" s="130">
        <v>0.29166666666666702</v>
      </c>
      <c r="M3" s="8" t="s">
        <v>121</v>
      </c>
      <c r="N3" s="8" t="s">
        <v>123</v>
      </c>
      <c r="O3" t="s">
        <v>132</v>
      </c>
    </row>
    <row r="4" spans="1:15" x14ac:dyDescent="0.2">
      <c r="A4" s="133"/>
      <c r="B4" s="129">
        <v>3</v>
      </c>
      <c r="C4" s="53">
        <v>40806</v>
      </c>
      <c r="D4" s="53">
        <v>40807</v>
      </c>
      <c r="E4" t="s">
        <v>124</v>
      </c>
      <c r="F4" s="33" t="str">
        <f t="shared" si="0"/>
        <v>М567УВ</v>
      </c>
      <c r="G4" s="8" t="s">
        <v>129</v>
      </c>
      <c r="H4" s="33">
        <f t="shared" si="1"/>
        <v>120</v>
      </c>
      <c r="I4" t="str">
        <f t="shared" si="2"/>
        <v>02 СКУ 6544</v>
      </c>
      <c r="J4" s="33" t="str">
        <f>IFERROR(VLOOKUP(E4,'БД Авто_Л'!$A$4:$C$15,3,0),"")</f>
        <v>Аи-92</v>
      </c>
      <c r="K4" s="130">
        <v>0.25</v>
      </c>
      <c r="L4" s="130">
        <v>0.54166666666666696</v>
      </c>
      <c r="M4" s="8" t="s">
        <v>121</v>
      </c>
      <c r="N4" s="8" t="s">
        <v>123</v>
      </c>
      <c r="O4" t="s">
        <v>133</v>
      </c>
    </row>
    <row r="5" spans="1:15" x14ac:dyDescent="0.2">
      <c r="A5" s="133"/>
      <c r="B5" s="129">
        <v>4</v>
      </c>
      <c r="F5" s="33" t="str">
        <f t="shared" si="0"/>
        <v/>
      </c>
      <c r="H5" s="33" t="str">
        <f t="shared" si="1"/>
        <v/>
      </c>
      <c r="I5" t="str">
        <f t="shared" si="2"/>
        <v/>
      </c>
      <c r="J5" s="33" t="str">
        <f>IFERROR(VLOOKUP(E5,'БД Авто_Л'!$A$4:$C$15,3,0),"")</f>
        <v/>
      </c>
    </row>
    <row r="6" spans="1:15" x14ac:dyDescent="0.2">
      <c r="A6" s="133"/>
      <c r="B6" s="129">
        <v>5</v>
      </c>
      <c r="F6" s="33" t="str">
        <f t="shared" si="0"/>
        <v/>
      </c>
      <c r="H6" s="33" t="str">
        <f t="shared" si="1"/>
        <v/>
      </c>
      <c r="I6" t="str">
        <f t="shared" si="2"/>
        <v/>
      </c>
      <c r="J6" s="33" t="str">
        <f>IFERROR(VLOOKUP(E6,'БД Авто_Л'!$A$4:$C$15,3,0),"")</f>
        <v/>
      </c>
    </row>
    <row r="7" spans="1:15" x14ac:dyDescent="0.2">
      <c r="A7" s="133"/>
      <c r="B7" s="129">
        <v>6</v>
      </c>
      <c r="F7" s="33" t="str">
        <f t="shared" si="0"/>
        <v/>
      </c>
      <c r="H7" s="33" t="str">
        <f t="shared" si="1"/>
        <v/>
      </c>
      <c r="I7" t="str">
        <f t="shared" si="2"/>
        <v/>
      </c>
      <c r="J7" s="33" t="str">
        <f>IFERROR(VLOOKUP(E7,'БД Авто_Л'!$A$4:$C$15,3,0),"")</f>
        <v/>
      </c>
    </row>
    <row r="8" spans="1:15" x14ac:dyDescent="0.2">
      <c r="A8" s="133"/>
      <c r="B8" s="129">
        <v>7</v>
      </c>
      <c r="F8" s="33" t="str">
        <f t="shared" si="0"/>
        <v/>
      </c>
      <c r="H8" s="33" t="str">
        <f t="shared" si="1"/>
        <v/>
      </c>
      <c r="I8" t="str">
        <f t="shared" si="2"/>
        <v/>
      </c>
      <c r="J8" s="33" t="str">
        <f>IFERROR(VLOOKUP(E8,'БД Авто_Л'!$A$4:$C$15,3,0),"")</f>
        <v/>
      </c>
    </row>
    <row r="9" spans="1:15" x14ac:dyDescent="0.2">
      <c r="A9" s="133"/>
      <c r="B9" s="129">
        <v>8</v>
      </c>
      <c r="F9" s="33" t="str">
        <f t="shared" si="0"/>
        <v/>
      </c>
      <c r="H9" s="33" t="str">
        <f t="shared" si="1"/>
        <v/>
      </c>
      <c r="I9" t="str">
        <f t="shared" si="2"/>
        <v/>
      </c>
      <c r="J9" s="33" t="str">
        <f>IFERROR(VLOOKUP(E9,'БД Авто_Л'!$A$4:$C$15,3,0),"")</f>
        <v/>
      </c>
    </row>
  </sheetData>
  <dataValidations count="5">
    <dataValidation type="list" allowBlank="1" sqref="L2:L9">
      <formula1>Время_въезда</formula1>
    </dataValidation>
    <dataValidation type="list" allowBlank="1" showInputMessage="1" showErrorMessage="1" sqref="M2:M9">
      <formula1>Механик</formula1>
    </dataValidation>
    <dataValidation type="list" allowBlank="1" showInputMessage="1" sqref="N2:N9">
      <formula1>Диспетчер</formula1>
    </dataValidation>
    <dataValidation type="list" allowBlank="1" sqref="K2:K9">
      <formula1>Время_выезда</formula1>
    </dataValidation>
    <dataValidation type="list" allowBlank="1" showInputMessage="1" showErrorMessage="1" sqref="O2:O9">
      <formula1>Направление_движения</formula1>
    </dataValidation>
  </dataValidations>
  <pageMargins left="0.7" right="0.7" top="0.75" bottom="0.75" header="0.3" footer="0.3"/>
  <pageSetup paperSize="9" orientation="portrait" r:id="rId1"/>
  <ignoredErrors>
    <ignoredError sqref="B2 B3:B9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92D050"/>
  </sheetPr>
  <dimension ref="A1:DF47"/>
  <sheetViews>
    <sheetView showGridLines="0" showZeros="0" view="pageBreakPreview" zoomScale="110" zoomScaleNormal="100" zoomScaleSheetLayoutView="110" workbookViewId="0">
      <selection activeCell="BX4" sqref="BX4:CG4"/>
    </sheetView>
  </sheetViews>
  <sheetFormatPr defaultColWidth="0.7109375" defaultRowHeight="12.75" x14ac:dyDescent="0.2"/>
  <cols>
    <col min="9" max="9" width="1" customWidth="1"/>
    <col min="20" max="20" width="0.7109375" customWidth="1"/>
    <col min="26" max="26" width="1.140625" customWidth="1"/>
    <col min="30" max="30" width="1.140625" customWidth="1"/>
    <col min="39" max="39" width="1.140625" customWidth="1"/>
    <col min="48" max="48" width="1" customWidth="1"/>
    <col min="52" max="52" width="0.7109375" customWidth="1"/>
    <col min="55" max="55" width="1" customWidth="1"/>
    <col min="85" max="85" width="1.5703125" customWidth="1"/>
    <col min="93" max="93" width="5.28515625" customWidth="1"/>
    <col min="94" max="94" width="0.140625" hidden="1" customWidth="1"/>
    <col min="95" max="95" width="10" customWidth="1"/>
    <col min="96" max="96" width="8.28515625" customWidth="1"/>
    <col min="97" max="98" width="0.7109375" hidden="1" customWidth="1"/>
    <col min="99" max="99" width="7.28515625" customWidth="1"/>
    <col min="100" max="100" width="4" customWidth="1"/>
    <col min="101" max="101" width="0.7109375" hidden="1" customWidth="1"/>
    <col min="102" max="102" width="3.5703125" bestFit="1" customWidth="1"/>
    <col min="103" max="103" width="4.42578125" customWidth="1"/>
    <col min="104" max="104" width="6.7109375" customWidth="1"/>
    <col min="105" max="105" width="1.28515625" hidden="1" customWidth="1"/>
    <col min="106" max="106" width="10.140625" customWidth="1"/>
    <col min="107" max="107" width="0.42578125" hidden="1" customWidth="1"/>
    <col min="108" max="108" width="9" customWidth="1"/>
    <col min="109" max="109" width="0.140625" hidden="1" customWidth="1"/>
    <col min="110" max="110" width="0.28515625" customWidth="1"/>
    <col min="111" max="111" width="2.7109375" customWidth="1"/>
  </cols>
  <sheetData>
    <row r="1" spans="1:109" x14ac:dyDescent="0.2">
      <c r="A1" s="5"/>
      <c r="B1" s="6" t="s">
        <v>62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8"/>
      <c r="AT1" s="9" t="s">
        <v>13</v>
      </c>
      <c r="AW1" s="7"/>
      <c r="AX1" s="7"/>
      <c r="AY1" s="7"/>
      <c r="AZ1" s="7"/>
      <c r="BA1" s="7"/>
      <c r="BB1" s="7"/>
      <c r="BC1" s="8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K1" s="87"/>
      <c r="CN1" s="1"/>
      <c r="CO1" s="1"/>
      <c r="CP1" s="1"/>
      <c r="CQ1" s="1"/>
      <c r="CR1" s="1"/>
      <c r="CS1" s="1"/>
      <c r="CT1" s="1"/>
      <c r="CU1" s="1"/>
      <c r="CZ1" s="99" t="s">
        <v>72</v>
      </c>
      <c r="DA1" s="99"/>
      <c r="DC1" s="99"/>
      <c r="DD1" s="99"/>
      <c r="DE1" s="86"/>
    </row>
    <row r="2" spans="1:109" ht="9" customHeight="1" x14ac:dyDescent="0.2">
      <c r="A2" s="7"/>
      <c r="B2" s="7"/>
      <c r="C2" s="7"/>
      <c r="D2" s="6" t="s">
        <v>12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8"/>
      <c r="AT2" s="9" t="s">
        <v>63</v>
      </c>
      <c r="AW2" s="8"/>
      <c r="AX2" s="7"/>
      <c r="AY2" s="8"/>
      <c r="AZ2" s="7"/>
      <c r="BA2" s="7"/>
      <c r="BB2" s="7"/>
      <c r="BC2" s="8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K2" s="87"/>
      <c r="CN2" s="1"/>
    </row>
    <row r="3" spans="1:109" ht="9.7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8"/>
      <c r="AT3" s="9" t="s">
        <v>14</v>
      </c>
      <c r="AW3" s="7"/>
      <c r="AX3" s="7"/>
      <c r="AY3" s="7"/>
      <c r="AZ3" s="7"/>
      <c r="BA3" s="7"/>
      <c r="BB3" s="7"/>
      <c r="BC3" s="8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K3" s="87"/>
      <c r="CN3" s="1"/>
    </row>
    <row r="4" spans="1:109" ht="21" customHeight="1" x14ac:dyDescent="0.2">
      <c r="A4" s="7"/>
      <c r="B4" s="7"/>
      <c r="C4" s="10" t="s">
        <v>15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11"/>
      <c r="BJ4" s="156"/>
      <c r="BK4" s="156"/>
      <c r="BL4" s="156"/>
      <c r="BM4" s="156"/>
      <c r="BN4" s="156"/>
      <c r="BO4" s="156"/>
      <c r="BP4" s="156"/>
      <c r="BQ4" s="156"/>
      <c r="BR4" s="156"/>
      <c r="BS4" s="148" t="s">
        <v>20</v>
      </c>
      <c r="BT4" s="148"/>
      <c r="BU4" s="148"/>
      <c r="BV4" s="148"/>
      <c r="BW4" s="148"/>
      <c r="BX4" s="155">
        <f>VLOOKUP("x",tabl1[[Ст1]:[№ п/п]],2,0)</f>
        <v>2</v>
      </c>
      <c r="BY4" s="155"/>
      <c r="BZ4" s="155"/>
      <c r="CA4" s="155"/>
      <c r="CB4" s="155"/>
      <c r="CC4" s="155"/>
      <c r="CD4" s="155"/>
      <c r="CE4" s="155"/>
      <c r="CF4" s="155"/>
      <c r="CG4" s="155"/>
      <c r="CK4" s="87"/>
      <c r="CN4" s="1"/>
      <c r="CO4" s="224" t="s">
        <v>3</v>
      </c>
      <c r="CP4" s="75" t="s">
        <v>4</v>
      </c>
      <c r="CQ4" s="227" t="s">
        <v>4</v>
      </c>
      <c r="CR4" s="230" t="s">
        <v>7</v>
      </c>
      <c r="CS4" s="231"/>
      <c r="CT4" s="231"/>
      <c r="CU4" s="232"/>
      <c r="CV4" s="230" t="s">
        <v>11</v>
      </c>
      <c r="CW4" s="231"/>
      <c r="CX4" s="231"/>
      <c r="CY4" s="231"/>
      <c r="CZ4" s="232"/>
      <c r="DA4" s="75" t="s">
        <v>8</v>
      </c>
      <c r="DB4" s="227" t="s">
        <v>8</v>
      </c>
      <c r="DC4" s="75" t="s">
        <v>112</v>
      </c>
      <c r="DD4" s="227" t="s">
        <v>86</v>
      </c>
    </row>
    <row r="5" spans="1:109" ht="10.5" customHeight="1" x14ac:dyDescent="0.2">
      <c r="A5" s="7"/>
      <c r="B5" s="7"/>
      <c r="C5" s="7" t="s">
        <v>105</v>
      </c>
      <c r="D5" s="7"/>
      <c r="F5" s="26" t="s">
        <v>66</v>
      </c>
      <c r="G5" s="141">
        <f>VLOOKUP("x",tabl1[[Ст1]:[С]],3,0)</f>
        <v>40798</v>
      </c>
      <c r="H5" s="141"/>
      <c r="I5" s="141"/>
      <c r="J5" s="27" t="s">
        <v>67</v>
      </c>
      <c r="K5" s="27"/>
      <c r="L5" s="142">
        <f>G5</f>
        <v>40798</v>
      </c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7"/>
      <c r="X5" s="139">
        <v>20</v>
      </c>
      <c r="Y5" s="140"/>
      <c r="Z5" s="140"/>
      <c r="AA5" s="143" t="s">
        <v>104</v>
      </c>
      <c r="AB5" s="143"/>
      <c r="AC5" s="143"/>
      <c r="AD5" s="27" t="s">
        <v>68</v>
      </c>
      <c r="AF5" s="7" t="s">
        <v>106</v>
      </c>
      <c r="AH5" s="25"/>
      <c r="AI5" s="25"/>
      <c r="AJ5" s="26" t="s">
        <v>66</v>
      </c>
      <c r="AK5" s="141">
        <f>VLOOKUP("x",tabl1[[Ст1]:[По]],4,0)</f>
        <v>40799</v>
      </c>
      <c r="AL5" s="141"/>
      <c r="AM5" s="141"/>
      <c r="AN5" s="27" t="s">
        <v>67</v>
      </c>
      <c r="AO5" s="52"/>
      <c r="AP5" s="142">
        <f>AK5</f>
        <v>40799</v>
      </c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39">
        <v>20</v>
      </c>
      <c r="BB5" s="140"/>
      <c r="BC5" s="140"/>
      <c r="BD5" s="143" t="s">
        <v>104</v>
      </c>
      <c r="BE5" s="143"/>
      <c r="BF5" s="143"/>
      <c r="BG5" s="27" t="s">
        <v>68</v>
      </c>
      <c r="BH5" s="7"/>
      <c r="BI5" s="7"/>
      <c r="BJ5" s="134" t="s">
        <v>77</v>
      </c>
      <c r="BK5" s="134"/>
      <c r="BL5" s="134"/>
      <c r="BM5" s="134"/>
      <c r="BN5" s="134"/>
      <c r="BO5" s="134"/>
      <c r="BP5" s="134"/>
      <c r="BQ5" s="134"/>
      <c r="BR5" s="134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K5" s="87"/>
      <c r="CN5" s="1"/>
      <c r="CO5" s="225"/>
      <c r="CP5" s="76"/>
      <c r="CQ5" s="228"/>
      <c r="CR5" s="224" t="s">
        <v>5</v>
      </c>
      <c r="CS5" s="4"/>
      <c r="CT5" s="4"/>
      <c r="CU5" s="224" t="s">
        <v>6</v>
      </c>
      <c r="CV5" s="230" t="s">
        <v>9</v>
      </c>
      <c r="CW5" s="231"/>
      <c r="CX5" s="232"/>
      <c r="CY5" s="230" t="s">
        <v>10</v>
      </c>
      <c r="CZ5" s="232"/>
      <c r="DA5" s="76"/>
      <c r="DB5" s="228"/>
      <c r="DC5" s="76"/>
      <c r="DD5" s="228"/>
    </row>
    <row r="6" spans="1:109" ht="13.5" customHeight="1" thickBo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149" t="s">
        <v>23</v>
      </c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1"/>
      <c r="CK6" s="87"/>
      <c r="CN6" s="1"/>
      <c r="CO6" s="226"/>
      <c r="CP6" s="77"/>
      <c r="CQ6" s="229"/>
      <c r="CR6" s="226"/>
      <c r="CS6" s="4"/>
      <c r="CT6" s="4"/>
      <c r="CU6" s="226"/>
      <c r="CV6" s="73" t="s">
        <v>74</v>
      </c>
      <c r="CW6" s="74"/>
      <c r="CX6" s="4" t="s">
        <v>75</v>
      </c>
      <c r="CY6" s="4" t="s">
        <v>74</v>
      </c>
      <c r="CZ6" s="4" t="s">
        <v>75</v>
      </c>
      <c r="DA6" s="77"/>
      <c r="DB6" s="229"/>
      <c r="DC6" s="77"/>
      <c r="DD6" s="229"/>
    </row>
    <row r="7" spans="1:109" ht="11.1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30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12" t="s">
        <v>22</v>
      </c>
      <c r="BO7" s="7"/>
      <c r="BP7" s="152" t="s">
        <v>24</v>
      </c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4"/>
      <c r="CK7" s="87"/>
      <c r="CN7" s="1"/>
      <c r="CO7" s="68"/>
      <c r="CP7" s="82" t="str">
        <f>VLOOKUP("x",'База для АВТО'!$A$2:$O$9,15,FALSE)</f>
        <v>г.Москва по городу (служебный)</v>
      </c>
      <c r="CQ7" s="233" t="str">
        <f>VLOOKUP("x",'База для АВТО'!$A$2:$O$9,15,FALSE)</f>
        <v>г.Москва по городу (служебный)</v>
      </c>
      <c r="CR7" s="233"/>
      <c r="CS7" s="233"/>
      <c r="CT7" s="233"/>
      <c r="CU7" s="233"/>
      <c r="CV7" s="233"/>
      <c r="CW7" s="233"/>
      <c r="CX7" s="233"/>
      <c r="CY7" s="233"/>
      <c r="CZ7" s="233"/>
      <c r="DA7" s="233"/>
      <c r="DB7" s="234"/>
      <c r="DC7" s="83"/>
      <c r="DD7" s="84"/>
    </row>
    <row r="8" spans="1:109" ht="10.5" customHeight="1" thickBot="1" x14ac:dyDescent="0.25">
      <c r="A8" s="7"/>
      <c r="B8" s="13" t="s">
        <v>16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38" t="s">
        <v>120</v>
      </c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12" t="s">
        <v>21</v>
      </c>
      <c r="BO8" s="7"/>
      <c r="BP8" s="157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9"/>
      <c r="CK8" s="87"/>
      <c r="CN8" s="1"/>
      <c r="CO8" s="31"/>
      <c r="CP8" s="31"/>
      <c r="CQ8" s="31"/>
      <c r="CR8" s="72"/>
      <c r="CS8" s="72"/>
      <c r="CT8" s="72"/>
      <c r="CU8" s="72"/>
      <c r="CV8" s="24"/>
      <c r="CW8" s="24"/>
      <c r="CX8" s="24"/>
      <c r="CY8" s="24"/>
      <c r="CZ8" s="24"/>
      <c r="DA8" s="71"/>
      <c r="DB8" s="71"/>
      <c r="DC8" s="24"/>
      <c r="DD8" s="24"/>
    </row>
    <row r="9" spans="1:109" ht="13.5" customHeight="1" thickBo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34" t="s">
        <v>78</v>
      </c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K9" s="87"/>
      <c r="CN9" s="1"/>
      <c r="CO9" s="31"/>
      <c r="CP9" s="31"/>
      <c r="CQ9" s="31"/>
      <c r="CR9" s="72"/>
      <c r="CS9" s="72"/>
      <c r="CT9" s="72"/>
      <c r="CU9" s="72"/>
      <c r="CV9" s="24"/>
      <c r="CW9" s="24"/>
      <c r="CX9" s="24"/>
      <c r="CY9" s="24"/>
      <c r="CZ9" s="24"/>
      <c r="DA9" s="71"/>
      <c r="DB9" s="71"/>
      <c r="DC9" s="24"/>
      <c r="DD9" s="24"/>
    </row>
    <row r="10" spans="1:109" ht="10.5" customHeight="1" x14ac:dyDescent="0.2">
      <c r="A10" s="7"/>
      <c r="B10" s="5" t="s">
        <v>17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60" t="str">
        <f>VLOOKUP("x",'База для АВТО'!$A$2:$O$9,5,FALSE)</f>
        <v>ГАЗ</v>
      </c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7"/>
      <c r="BM10" s="7"/>
      <c r="BN10" s="7"/>
      <c r="BO10" s="7"/>
      <c r="BP10" s="152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4"/>
      <c r="CK10" s="87"/>
      <c r="CN10" s="1"/>
      <c r="CO10" s="31"/>
      <c r="CP10" s="31"/>
      <c r="CQ10" s="31"/>
      <c r="CR10" s="72"/>
      <c r="CS10" s="72"/>
      <c r="CT10" s="72"/>
      <c r="CU10" s="72"/>
      <c r="CV10" s="24"/>
      <c r="CW10" s="24"/>
      <c r="CX10" s="24"/>
      <c r="CY10" s="24"/>
      <c r="CZ10" s="24"/>
      <c r="DA10" s="71"/>
      <c r="DB10" s="71"/>
      <c r="DC10" s="24"/>
      <c r="DD10" s="24"/>
    </row>
    <row r="11" spans="1:109" ht="10.5" customHeight="1" x14ac:dyDescent="0.2">
      <c r="A11" s="7"/>
      <c r="B11" s="5" t="s">
        <v>18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161" t="str">
        <f>VLOOKUP("x",'База для АВТО'!$A$2:$O$9,6,FALSE)</f>
        <v>У876ДК</v>
      </c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5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15" t="s">
        <v>26</v>
      </c>
      <c r="BO11" s="7"/>
      <c r="BP11" s="162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4"/>
      <c r="CK11" s="87"/>
      <c r="CN11" s="1"/>
      <c r="CO11" s="31"/>
      <c r="CP11" s="31"/>
      <c r="CQ11" s="31"/>
      <c r="CR11" s="72"/>
      <c r="CS11" s="72"/>
      <c r="CT11" s="72"/>
      <c r="CU11" s="72"/>
      <c r="CV11" s="24"/>
      <c r="CW11" s="24"/>
      <c r="CX11" s="24"/>
      <c r="CY11" s="24"/>
      <c r="CZ11" s="24"/>
      <c r="DA11" s="71"/>
      <c r="DB11" s="71"/>
      <c r="DC11" s="24"/>
      <c r="DD11" s="24"/>
    </row>
    <row r="12" spans="1:109" ht="10.5" customHeight="1" thickBot="1" x14ac:dyDescent="0.25">
      <c r="A12" s="7"/>
      <c r="B12" s="5" t="s">
        <v>19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168" t="str">
        <f>VLOOKUP("x",'База для АВТО'!$A$2:$O$9,7,FALSE)</f>
        <v>Петровский Д.К.</v>
      </c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15" t="s">
        <v>25</v>
      </c>
      <c r="BO12" s="7"/>
      <c r="BP12" s="165">
        <f>VLOOKUP("x",'База для АВТО'!$A$2:$O$9,8,FALSE)</f>
        <v>2122</v>
      </c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7"/>
      <c r="CK12" s="87"/>
      <c r="CN12" s="1"/>
      <c r="CO12" s="31"/>
      <c r="CP12" s="31"/>
      <c r="CQ12" s="31"/>
      <c r="CR12" s="72"/>
      <c r="CS12" s="72"/>
      <c r="CT12" s="72"/>
      <c r="CU12" s="72"/>
      <c r="CV12" s="24"/>
      <c r="CW12" s="24"/>
      <c r="CX12" s="24"/>
      <c r="CY12" s="24"/>
      <c r="CZ12" s="24"/>
      <c r="DA12" s="71"/>
      <c r="DB12" s="71"/>
      <c r="DC12" s="24"/>
      <c r="DD12" s="24"/>
    </row>
    <row r="13" spans="1:109" ht="11.2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134" t="s">
        <v>80</v>
      </c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K13" s="87"/>
      <c r="CN13" s="1"/>
      <c r="CO13" s="31"/>
      <c r="CP13" s="31"/>
      <c r="CQ13" s="31"/>
      <c r="CR13" s="72"/>
      <c r="CS13" s="72"/>
      <c r="CT13" s="72"/>
      <c r="CU13" s="72"/>
      <c r="CV13" s="24"/>
      <c r="CW13" s="24"/>
      <c r="CX13" s="24"/>
      <c r="CY13" s="24"/>
      <c r="CZ13" s="24"/>
      <c r="DA13" s="71"/>
      <c r="DB13" s="71"/>
      <c r="DC13" s="24"/>
      <c r="DD13" s="24"/>
    </row>
    <row r="14" spans="1:109" ht="10.5" customHeight="1" x14ac:dyDescent="0.2">
      <c r="A14" s="7" t="s">
        <v>27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160" t="str">
        <f>VLOOKUP("x",'База для АВТО'!$A$2:$O$9,9,FALSE)</f>
        <v>3 СКУ 6544</v>
      </c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1"/>
      <c r="BE14" s="11"/>
      <c r="BF14" s="8"/>
      <c r="BG14" s="7"/>
      <c r="BH14" s="7"/>
      <c r="BI14" s="7" t="s">
        <v>28</v>
      </c>
      <c r="BJ14" s="7"/>
      <c r="BK14" s="7"/>
      <c r="BL14" s="7"/>
      <c r="BM14" s="7"/>
      <c r="BN14" s="7"/>
      <c r="BO14" s="135" t="s">
        <v>111</v>
      </c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7"/>
      <c r="CF14" s="7"/>
      <c r="CG14" s="7"/>
      <c r="CK14" s="87"/>
      <c r="CN14" s="1"/>
      <c r="CO14" s="31"/>
      <c r="CP14" s="31"/>
      <c r="CQ14" s="31"/>
      <c r="CR14" s="72"/>
      <c r="CS14" s="72"/>
      <c r="CT14" s="72"/>
      <c r="CU14" s="72"/>
      <c r="CV14" s="24"/>
      <c r="CW14" s="24"/>
      <c r="CX14" s="24"/>
      <c r="CY14" s="24"/>
      <c r="CZ14" s="24"/>
      <c r="DA14" s="71"/>
      <c r="DB14" s="71"/>
      <c r="DC14" s="24"/>
      <c r="DD14" s="24"/>
    </row>
    <row r="15" spans="1:109" ht="10.5" customHeight="1" x14ac:dyDescent="0.2">
      <c r="A15" s="7"/>
      <c r="B15" s="7" t="s">
        <v>29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136" t="s">
        <v>30</v>
      </c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K15" s="87"/>
      <c r="CN15" s="1"/>
      <c r="CO15" s="31"/>
      <c r="CP15" s="31"/>
      <c r="CQ15" s="31"/>
      <c r="CR15" s="72"/>
      <c r="CS15" s="72"/>
      <c r="CT15" s="72"/>
      <c r="CU15" s="72"/>
      <c r="CV15" s="24"/>
      <c r="CW15" s="24"/>
      <c r="CX15" s="24"/>
      <c r="CY15" s="24"/>
      <c r="CZ15" s="24"/>
      <c r="DA15" s="71"/>
      <c r="DB15" s="71"/>
      <c r="DC15" s="24"/>
      <c r="DD15" s="24"/>
    </row>
    <row r="16" spans="1:109" ht="10.5" customHeight="1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134" t="s">
        <v>79</v>
      </c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K16" s="87"/>
      <c r="CN16" s="1"/>
      <c r="CO16" s="31"/>
      <c r="CP16" s="31"/>
      <c r="CQ16" s="31"/>
      <c r="CR16" s="72"/>
      <c r="CS16" s="72"/>
      <c r="CT16" s="72"/>
      <c r="CU16" s="72"/>
      <c r="CV16" s="24"/>
      <c r="CW16" s="24"/>
      <c r="CX16" s="24"/>
      <c r="CY16" s="24"/>
      <c r="CZ16" s="24"/>
      <c r="DA16" s="71"/>
      <c r="DB16" s="71"/>
      <c r="DC16" s="24"/>
      <c r="DD16" s="24"/>
    </row>
    <row r="17" spans="1:108" ht="10.5" customHeight="1" x14ac:dyDescent="0.2">
      <c r="A17" s="7"/>
      <c r="B17" s="7" t="s">
        <v>31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135" t="s">
        <v>110</v>
      </c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7" t="s">
        <v>32</v>
      </c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6"/>
      <c r="AS17" s="136"/>
      <c r="AT17" s="136"/>
      <c r="AU17" s="136"/>
      <c r="AV17" s="136"/>
      <c r="AW17" s="136"/>
      <c r="AX17" s="136"/>
      <c r="AY17" s="136"/>
      <c r="AZ17" s="136"/>
      <c r="BA17" s="137" t="s">
        <v>20</v>
      </c>
      <c r="BB17" s="137"/>
      <c r="BC17" s="137"/>
      <c r="BD17" s="137"/>
      <c r="BE17" s="137"/>
      <c r="BF17" s="137"/>
      <c r="BG17" s="137"/>
      <c r="BH17" s="137"/>
      <c r="BI17" s="135" t="s">
        <v>110</v>
      </c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7"/>
      <c r="CD17" s="7"/>
      <c r="CE17" s="7"/>
      <c r="CF17" s="7"/>
      <c r="CG17" s="7"/>
      <c r="CK17" s="87"/>
      <c r="CN17" s="1"/>
      <c r="CO17" s="31"/>
      <c r="CP17" s="31"/>
      <c r="CQ17" s="31"/>
      <c r="CR17" s="72"/>
      <c r="CS17" s="72"/>
      <c r="CT17" s="72"/>
      <c r="CU17" s="72"/>
      <c r="CV17" s="24"/>
      <c r="CW17" s="24"/>
      <c r="CX17" s="24"/>
      <c r="CY17" s="24"/>
      <c r="CZ17" s="24"/>
      <c r="DA17" s="71"/>
      <c r="DB17" s="71"/>
      <c r="DC17" s="24"/>
      <c r="DD17" s="24"/>
    </row>
    <row r="18" spans="1:108" ht="17.25" customHeight="1" thickBot="1" x14ac:dyDescent="0.25">
      <c r="A18" s="7"/>
      <c r="B18" s="7"/>
      <c r="C18" s="7"/>
      <c r="D18" s="7"/>
      <c r="E18" s="7"/>
      <c r="F18" s="7"/>
      <c r="G18" s="7"/>
      <c r="H18" s="8"/>
      <c r="I18" s="7"/>
      <c r="J18" s="8"/>
      <c r="K18" s="10" t="s">
        <v>33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16" t="s">
        <v>34</v>
      </c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K18" s="87"/>
      <c r="CN18" s="1"/>
      <c r="CO18" s="31"/>
      <c r="CP18" s="31"/>
      <c r="CQ18" s="31"/>
      <c r="CR18" s="72"/>
      <c r="CS18" s="72"/>
      <c r="CT18" s="72"/>
      <c r="CU18" s="72"/>
      <c r="CV18" s="24"/>
      <c r="CW18" s="24"/>
      <c r="CX18" s="24"/>
      <c r="CY18" s="24"/>
      <c r="CZ18" s="24"/>
      <c r="DA18" s="71"/>
      <c r="DB18" s="71"/>
      <c r="DC18" s="24"/>
      <c r="DD18" s="24"/>
    </row>
    <row r="19" spans="1:108" ht="12.75" customHeight="1" thickBot="1" x14ac:dyDescent="0.25">
      <c r="A19" s="7"/>
      <c r="B19" s="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7"/>
      <c r="AP19" s="7"/>
      <c r="AQ19" s="7"/>
      <c r="AR19" s="7"/>
      <c r="AS19" s="7"/>
      <c r="AT19" s="7"/>
      <c r="AU19" s="17" t="s">
        <v>35</v>
      </c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197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  <c r="CG19" s="199"/>
      <c r="CK19" s="87"/>
      <c r="CN19" s="1"/>
      <c r="CO19" s="31"/>
      <c r="CP19" s="31"/>
      <c r="CQ19" s="31"/>
      <c r="CR19" s="72"/>
      <c r="CS19" s="72"/>
      <c r="CT19" s="72"/>
      <c r="CU19" s="72"/>
      <c r="CV19" s="24"/>
      <c r="CW19" s="24"/>
      <c r="CX19" s="24"/>
      <c r="CY19" s="24"/>
      <c r="CZ19" s="24"/>
      <c r="DA19" s="71"/>
      <c r="DB19" s="71"/>
      <c r="DC19" s="24"/>
      <c r="DD19" s="24"/>
    </row>
    <row r="20" spans="1:108" ht="10.5" customHeight="1" x14ac:dyDescent="0.2">
      <c r="A20" s="7"/>
      <c r="B20" s="17" t="s">
        <v>36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215" t="str">
        <f>R8</f>
        <v>ООО "БАРС"</v>
      </c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K20" s="87"/>
      <c r="CN20" s="1"/>
      <c r="CO20" s="31"/>
      <c r="CP20" s="31"/>
      <c r="CQ20" s="31"/>
      <c r="CR20" s="72"/>
      <c r="CS20" s="72"/>
      <c r="CT20" s="72"/>
      <c r="CU20" s="72"/>
      <c r="CV20" s="24"/>
      <c r="CW20" s="24"/>
      <c r="CX20" s="24"/>
      <c r="CY20" s="24"/>
      <c r="CZ20" s="24"/>
      <c r="DA20" s="71"/>
      <c r="DB20" s="71"/>
      <c r="DC20" s="24"/>
      <c r="DD20" s="24"/>
    </row>
    <row r="21" spans="1:108" ht="12" customHeight="1" thickBo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34" t="s">
        <v>81</v>
      </c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7"/>
      <c r="AT21" s="8"/>
      <c r="AU21" s="17" t="s">
        <v>37</v>
      </c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K21" s="87"/>
      <c r="CN21" s="1"/>
      <c r="CO21" s="31"/>
      <c r="CP21" s="31"/>
      <c r="CQ21" s="31"/>
      <c r="CR21" s="72"/>
      <c r="CS21" s="72"/>
      <c r="CT21" s="72"/>
      <c r="CU21" s="72"/>
      <c r="CV21" s="24"/>
      <c r="CW21" s="24"/>
      <c r="CX21" s="24"/>
      <c r="CY21" s="24"/>
      <c r="CZ21" s="24"/>
      <c r="DA21" s="71"/>
      <c r="DB21" s="71"/>
      <c r="DC21" s="24"/>
      <c r="DD21" s="24"/>
    </row>
    <row r="22" spans="1:108" ht="12.75" customHeight="1" thickBot="1" x14ac:dyDescent="0.25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200"/>
      <c r="AD22" s="197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9"/>
      <c r="AS22" s="7"/>
      <c r="AT22" s="7"/>
      <c r="AU22" s="18" t="s">
        <v>38</v>
      </c>
      <c r="AV22" s="7"/>
      <c r="AW22" s="7"/>
      <c r="AX22" s="7"/>
      <c r="AY22" s="7"/>
      <c r="AZ22" s="7"/>
      <c r="BA22" s="7"/>
      <c r="BB22" s="7"/>
      <c r="BC22" s="7"/>
      <c r="BD22" s="14"/>
      <c r="BE22" s="136"/>
      <c r="BF22" s="136"/>
      <c r="BG22" s="136"/>
      <c r="BH22" s="136"/>
      <c r="BI22" s="136"/>
      <c r="BJ22" s="136"/>
      <c r="BK22" s="136"/>
      <c r="BL22" s="136"/>
      <c r="BM22" s="7"/>
      <c r="BN22" s="186" t="str">
        <f>VLOOKUP("x",'База для АВТО'!$A$2:$O$9,13,FALSE)</f>
        <v>Иванов И.И.</v>
      </c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K22" s="87"/>
      <c r="CN22" s="1"/>
      <c r="CO22" s="31"/>
      <c r="CP22" s="31"/>
      <c r="CQ22" s="31"/>
      <c r="CR22" s="72"/>
      <c r="CS22" s="72"/>
      <c r="CT22" s="72"/>
      <c r="CU22" s="72"/>
      <c r="CV22" s="24"/>
      <c r="CW22" s="24"/>
      <c r="CX22" s="24"/>
      <c r="CY22" s="24"/>
      <c r="CZ22" s="24"/>
      <c r="DA22" s="71"/>
      <c r="DB22" s="71"/>
      <c r="DC22" s="24"/>
      <c r="DD22" s="24"/>
    </row>
    <row r="23" spans="1:108" ht="10.5" customHeight="1" x14ac:dyDescent="0.2">
      <c r="A23" s="134" t="s">
        <v>82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34" t="s">
        <v>83</v>
      </c>
      <c r="BE23" s="134"/>
      <c r="BF23" s="134"/>
      <c r="BG23" s="134"/>
      <c r="BH23" s="134"/>
      <c r="BI23" s="134"/>
      <c r="BJ23" s="134"/>
      <c r="BK23" s="134"/>
      <c r="BL23" s="134"/>
      <c r="BM23" s="28"/>
      <c r="BN23" s="134" t="s">
        <v>84</v>
      </c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K23" s="87"/>
      <c r="CN23" s="1"/>
      <c r="CO23" s="31"/>
      <c r="CP23" s="31"/>
      <c r="CQ23" s="31"/>
      <c r="CR23" s="72"/>
      <c r="CS23" s="72"/>
      <c r="CT23" s="72"/>
      <c r="CU23" s="72"/>
      <c r="CV23" s="24"/>
      <c r="CW23" s="24"/>
      <c r="CX23" s="24"/>
      <c r="CY23" s="24"/>
      <c r="CZ23" s="24"/>
      <c r="DA23" s="71"/>
      <c r="DB23" s="71"/>
      <c r="DC23" s="24"/>
      <c r="DD23" s="24"/>
    </row>
    <row r="24" spans="1:108" ht="10.5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16" t="s">
        <v>39</v>
      </c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K24" s="87"/>
      <c r="CN24" s="1"/>
      <c r="CO24" s="31"/>
      <c r="CP24" s="31"/>
      <c r="CQ24" s="31"/>
      <c r="CR24" s="72"/>
      <c r="CS24" s="72"/>
      <c r="CT24" s="72"/>
      <c r="CU24" s="72"/>
      <c r="CV24" s="24"/>
      <c r="CW24" s="24"/>
      <c r="CX24" s="24"/>
      <c r="CY24" s="24"/>
      <c r="CZ24" s="24"/>
      <c r="DA24" s="71"/>
      <c r="DB24" s="71"/>
      <c r="DC24" s="24"/>
      <c r="DD24" s="24"/>
    </row>
    <row r="25" spans="1:108" ht="10.5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16" t="s">
        <v>40</v>
      </c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K25" s="87"/>
      <c r="CN25" s="1"/>
      <c r="CO25" s="31"/>
      <c r="CP25" s="31"/>
      <c r="CQ25" s="31"/>
      <c r="CR25" s="72"/>
      <c r="CS25" s="72"/>
      <c r="CT25" s="72"/>
      <c r="CU25" s="72"/>
      <c r="CV25" s="24"/>
      <c r="CW25" s="24"/>
      <c r="CX25" s="24"/>
      <c r="CY25" s="24"/>
      <c r="CZ25" s="24"/>
      <c r="DA25" s="71"/>
      <c r="DB25" s="71"/>
      <c r="DC25" s="24"/>
      <c r="DD25" s="24"/>
    </row>
    <row r="26" spans="1:108" ht="10.5" customHeight="1" x14ac:dyDescent="0.2">
      <c r="A26" s="7" t="s">
        <v>41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67" t="str">
        <f>R8</f>
        <v>ООО "БАРС"</v>
      </c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7"/>
      <c r="AU26" s="18" t="s">
        <v>19</v>
      </c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136"/>
      <c r="BG26" s="136"/>
      <c r="BH26" s="136"/>
      <c r="BI26" s="136"/>
      <c r="BJ26" s="136"/>
      <c r="BK26" s="136"/>
      <c r="BL26" s="136"/>
      <c r="BM26" s="136"/>
      <c r="BN26" s="136"/>
      <c r="BO26" s="7"/>
      <c r="BP26" s="172" t="str">
        <f>M12</f>
        <v>Петровский Д.К.</v>
      </c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K26" s="87"/>
      <c r="CN26" s="1"/>
      <c r="CO26" s="31"/>
      <c r="CP26" s="31"/>
      <c r="CQ26" s="31"/>
      <c r="CR26" s="72"/>
      <c r="CS26" s="72"/>
      <c r="CT26" s="72"/>
      <c r="CU26" s="72"/>
      <c r="CV26" s="24"/>
      <c r="CW26" s="24"/>
      <c r="CX26" s="24"/>
      <c r="CY26" s="24"/>
      <c r="CZ26" s="24"/>
      <c r="DA26" s="71"/>
      <c r="DB26" s="71"/>
      <c r="DC26" s="24"/>
      <c r="DD26" s="24"/>
    </row>
    <row r="27" spans="1:108" ht="10.5" customHeight="1" x14ac:dyDescent="0.2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134" t="s">
        <v>83</v>
      </c>
      <c r="BG27" s="134"/>
      <c r="BH27" s="134"/>
      <c r="BI27" s="134"/>
      <c r="BJ27" s="134"/>
      <c r="BK27" s="134"/>
      <c r="BL27" s="134"/>
      <c r="BM27" s="134"/>
      <c r="BN27" s="134"/>
      <c r="BO27" s="28"/>
      <c r="BP27" s="201" t="s">
        <v>84</v>
      </c>
      <c r="BQ27" s="201"/>
      <c r="BR27" s="201"/>
      <c r="BS27" s="201"/>
      <c r="BT27" s="201"/>
      <c r="BU27" s="201"/>
      <c r="BV27" s="201"/>
      <c r="BW27" s="201"/>
      <c r="BX27" s="201"/>
      <c r="BY27" s="201"/>
      <c r="BZ27" s="201"/>
      <c r="CA27" s="201"/>
      <c r="CB27" s="201"/>
      <c r="CC27" s="201"/>
      <c r="CD27" s="201"/>
      <c r="CE27" s="201"/>
      <c r="CF27" s="201"/>
      <c r="CG27" s="201"/>
      <c r="CK27" s="87"/>
      <c r="CN27" s="1"/>
      <c r="CO27" s="31"/>
      <c r="CP27" s="31"/>
      <c r="CQ27" s="31"/>
      <c r="CR27" s="72"/>
      <c r="CS27" s="72"/>
      <c r="CT27" s="72"/>
      <c r="CU27" s="72"/>
      <c r="CV27" s="24"/>
      <c r="CW27" s="24"/>
      <c r="CX27" s="24"/>
      <c r="CY27" s="24"/>
      <c r="CZ27" s="24"/>
      <c r="DA27" s="71"/>
      <c r="DB27" s="71"/>
      <c r="DC27" s="24"/>
      <c r="DD27" s="24"/>
    </row>
    <row r="28" spans="1:108" ht="10.5" customHeight="1" thickBot="1" x14ac:dyDescent="0.25">
      <c r="A28" s="193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37" t="s">
        <v>42</v>
      </c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212" t="s">
        <v>43</v>
      </c>
      <c r="BG28" s="213"/>
      <c r="BH28" s="213"/>
      <c r="BI28" s="213"/>
      <c r="BJ28" s="213"/>
      <c r="BK28" s="213"/>
      <c r="BL28" s="213"/>
      <c r="BM28" s="213"/>
      <c r="BN28" s="213"/>
      <c r="BO28" s="213"/>
      <c r="BP28" s="213"/>
      <c r="BQ28" s="213"/>
      <c r="BR28" s="213"/>
      <c r="BS28" s="214"/>
      <c r="BT28" s="194" t="s">
        <v>44</v>
      </c>
      <c r="BU28" s="195"/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196"/>
      <c r="CK28" s="87"/>
      <c r="CN28" s="1"/>
      <c r="CO28" s="235"/>
      <c r="CP28" s="31"/>
      <c r="CQ28" s="235"/>
      <c r="CR28" s="237"/>
      <c r="CS28" s="72"/>
      <c r="CT28" s="72"/>
      <c r="CU28" s="237"/>
      <c r="CV28" s="222"/>
      <c r="CW28" s="24"/>
      <c r="CX28" s="222"/>
      <c r="CY28" s="222"/>
      <c r="CZ28" s="222"/>
      <c r="DA28" s="71"/>
      <c r="DB28" s="239"/>
      <c r="DC28" s="24"/>
      <c r="DD28" s="222"/>
    </row>
    <row r="29" spans="1:108" ht="4.5" customHeight="1" thickBo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216" t="str">
        <f>VLOOKUP("x",'База для АВТО'!$A$2:$O$9,10,FALSE)</f>
        <v>Аи-80</v>
      </c>
      <c r="BG29" s="217"/>
      <c r="BH29" s="217"/>
      <c r="BI29" s="217"/>
      <c r="BJ29" s="217"/>
      <c r="BK29" s="217"/>
      <c r="BL29" s="217"/>
      <c r="BM29" s="217"/>
      <c r="BN29" s="217"/>
      <c r="BO29" s="217"/>
      <c r="BP29" s="217"/>
      <c r="BQ29" s="217"/>
      <c r="BR29" s="217"/>
      <c r="BS29" s="218"/>
      <c r="BT29" s="187"/>
      <c r="BU29" s="188"/>
      <c r="BV29" s="188"/>
      <c r="BW29" s="188"/>
      <c r="BX29" s="188"/>
      <c r="BY29" s="188"/>
      <c r="BZ29" s="188"/>
      <c r="CA29" s="188"/>
      <c r="CB29" s="188"/>
      <c r="CC29" s="188"/>
      <c r="CD29" s="188"/>
      <c r="CE29" s="188"/>
      <c r="CF29" s="188"/>
      <c r="CG29" s="189"/>
      <c r="CK29" s="87"/>
      <c r="CN29" s="1"/>
      <c r="CO29" s="236"/>
      <c r="CP29" s="31"/>
      <c r="CQ29" s="236"/>
      <c r="CR29" s="238"/>
      <c r="CS29" s="72"/>
      <c r="CT29" s="72"/>
      <c r="CU29" s="238"/>
      <c r="CV29" s="223"/>
      <c r="CW29" s="24"/>
      <c r="CX29" s="223"/>
      <c r="CY29" s="223"/>
      <c r="CZ29" s="223"/>
      <c r="DA29" s="71"/>
      <c r="DB29" s="240"/>
      <c r="DC29" s="24"/>
      <c r="DD29" s="223"/>
    </row>
    <row r="30" spans="1:108" ht="11.1" customHeight="1" thickBot="1" x14ac:dyDescent="0.25">
      <c r="A30" s="7" t="s">
        <v>85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144">
        <f>VLOOKUP("x",'База для АВТО'!$A$2:$O$9,11,FALSE)</f>
        <v>0.20833333333333301</v>
      </c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6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219"/>
      <c r="BG30" s="220"/>
      <c r="BH30" s="220"/>
      <c r="BI30" s="220"/>
      <c r="BJ30" s="220"/>
      <c r="BK30" s="220"/>
      <c r="BL30" s="220"/>
      <c r="BM30" s="220"/>
      <c r="BN30" s="220"/>
      <c r="BO30" s="220"/>
      <c r="BP30" s="220"/>
      <c r="BQ30" s="220"/>
      <c r="BR30" s="220"/>
      <c r="BS30" s="221"/>
      <c r="BT30" s="190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2"/>
      <c r="CK30" s="87"/>
      <c r="CN30" s="1"/>
      <c r="CO30" s="31"/>
      <c r="CP30" s="31"/>
      <c r="CQ30" s="31"/>
      <c r="CR30" s="72"/>
      <c r="CS30" s="72"/>
      <c r="CT30" s="72"/>
      <c r="CU30" s="72"/>
      <c r="CV30" s="24"/>
      <c r="CW30" s="24"/>
      <c r="CX30" s="24"/>
      <c r="CY30" s="24"/>
      <c r="CZ30" s="24"/>
      <c r="DA30" s="71"/>
      <c r="DB30" s="71"/>
      <c r="DC30" s="24"/>
      <c r="DD30" s="24"/>
    </row>
    <row r="31" spans="1:108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8"/>
      <c r="BA31" s="10" t="s">
        <v>45</v>
      </c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K31" s="87"/>
      <c r="CO31" s="31"/>
      <c r="CP31" s="31"/>
      <c r="CQ31" s="31"/>
      <c r="CR31" s="72"/>
      <c r="CS31" s="72"/>
      <c r="CT31" s="72"/>
      <c r="CU31" s="72"/>
      <c r="CV31" s="24"/>
      <c r="CW31" s="24"/>
      <c r="CX31" s="24"/>
      <c r="CY31" s="24"/>
      <c r="CZ31" s="24"/>
      <c r="DA31" s="71"/>
      <c r="DB31" s="71"/>
      <c r="DC31" s="24"/>
      <c r="DD31" s="24"/>
    </row>
    <row r="32" spans="1:108" ht="10.5" customHeight="1" x14ac:dyDescent="0.2">
      <c r="A32" s="7"/>
      <c r="B32" s="17" t="s">
        <v>46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11"/>
      <c r="U32" s="147"/>
      <c r="V32" s="147"/>
      <c r="W32" s="147"/>
      <c r="X32" s="147"/>
      <c r="Y32" s="147"/>
      <c r="Z32" s="147"/>
      <c r="AA32" s="147"/>
      <c r="AB32" s="11"/>
      <c r="AC32" s="7"/>
      <c r="AD32" s="202" t="str">
        <f>VLOOKUP("x",'База для АВТО'!$A$2:$O$9,14,FALSE)</f>
        <v>Сидоров В.К.</v>
      </c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K32" s="87"/>
      <c r="CN32" s="2"/>
      <c r="CO32" s="31"/>
      <c r="CP32" s="31"/>
      <c r="CQ32" s="31"/>
      <c r="CR32" s="72"/>
      <c r="CS32" s="72"/>
      <c r="CT32" s="72"/>
      <c r="CU32" s="72"/>
      <c r="CV32" s="24"/>
      <c r="CW32" s="24"/>
      <c r="CX32" s="24"/>
      <c r="CY32" s="24"/>
      <c r="CZ32" s="24"/>
      <c r="DA32" s="71"/>
      <c r="DB32" s="71"/>
      <c r="DC32" s="24"/>
      <c r="DD32" s="24"/>
    </row>
    <row r="33" spans="1:110" ht="19.5" customHeight="1" thickBo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134" t="s">
        <v>83</v>
      </c>
      <c r="V33" s="134"/>
      <c r="W33" s="134"/>
      <c r="X33" s="134"/>
      <c r="Y33" s="134"/>
      <c r="Z33" s="134"/>
      <c r="AA33" s="134"/>
      <c r="AB33" s="29"/>
      <c r="AC33" s="175" t="s">
        <v>84</v>
      </c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9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169" t="s">
        <v>88</v>
      </c>
      <c r="BU33" s="170"/>
      <c r="BV33" s="170"/>
      <c r="BW33" s="170"/>
      <c r="BX33" s="170"/>
      <c r="BY33" s="170"/>
      <c r="BZ33" s="170"/>
      <c r="CA33" s="170"/>
      <c r="CB33" s="170"/>
      <c r="CC33" s="170"/>
      <c r="CD33" s="170"/>
      <c r="CE33" s="170"/>
      <c r="CF33" s="170"/>
      <c r="CG33" s="171"/>
      <c r="CK33" s="87"/>
      <c r="CN33" s="2"/>
    </row>
    <row r="34" spans="1:110" ht="15" customHeight="1" thickBo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17" t="s">
        <v>47</v>
      </c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203"/>
      <c r="BU34" s="204"/>
      <c r="BV34" s="204"/>
      <c r="BW34" s="204"/>
      <c r="BX34" s="204"/>
      <c r="BY34" s="204"/>
      <c r="BZ34" s="204"/>
      <c r="CA34" s="204"/>
      <c r="CB34" s="204"/>
      <c r="CC34" s="204"/>
      <c r="CD34" s="204"/>
      <c r="CE34" s="204"/>
      <c r="CF34" s="204"/>
      <c r="CG34" s="205"/>
      <c r="CK34" s="87"/>
      <c r="CM34" s="91"/>
      <c r="CN34" s="92"/>
    </row>
    <row r="35" spans="1:110" ht="12.75" customHeight="1" thickBot="1" x14ac:dyDescent="0.25">
      <c r="A35" s="8"/>
      <c r="B35" s="17" t="s">
        <v>73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11"/>
      <c r="AF35" s="11"/>
      <c r="AG35" s="144">
        <f>VLOOKUP("x",'База для АВТО'!$A$2:$O$9,12,FALSE)</f>
        <v>0.29166666666666702</v>
      </c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6"/>
      <c r="AS35" s="7"/>
      <c r="AT35" s="17" t="s">
        <v>48</v>
      </c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206"/>
      <c r="BU35" s="207"/>
      <c r="BV35" s="207"/>
      <c r="BW35" s="207"/>
      <c r="BX35" s="207"/>
      <c r="BY35" s="207"/>
      <c r="BZ35" s="207"/>
      <c r="CA35" s="207"/>
      <c r="CB35" s="207"/>
      <c r="CC35" s="207"/>
      <c r="CD35" s="207"/>
      <c r="CE35" s="207"/>
      <c r="CF35" s="207"/>
      <c r="CG35" s="208"/>
      <c r="CK35" s="87"/>
      <c r="CM35" s="91"/>
      <c r="CN35" s="93"/>
    </row>
    <row r="36" spans="1:110" ht="10.5" customHeight="1" x14ac:dyDescent="0.2">
      <c r="A36" s="7"/>
      <c r="B36" s="17" t="s">
        <v>46</v>
      </c>
      <c r="C36" s="1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136"/>
      <c r="V36" s="136"/>
      <c r="W36" s="136"/>
      <c r="X36" s="136"/>
      <c r="Y36" s="136"/>
      <c r="Z36" s="136"/>
      <c r="AA36" s="136"/>
      <c r="AB36" s="7"/>
      <c r="AC36" s="7"/>
      <c r="AD36" s="186" t="str">
        <f>VLOOKUP("x",'База для АВТО'!$A$2:$O$9,14,FALSE)</f>
        <v>Сидоров В.К.</v>
      </c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7"/>
      <c r="AT36" s="17" t="s">
        <v>49</v>
      </c>
      <c r="AU36" s="7"/>
      <c r="AV36" s="7"/>
      <c r="AW36" s="7"/>
      <c r="AX36" s="7"/>
      <c r="AY36" s="7"/>
      <c r="AZ36" s="7"/>
      <c r="BA36" s="7"/>
      <c r="BB36" s="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209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1"/>
      <c r="CK36" s="87"/>
      <c r="CM36" s="91"/>
      <c r="CN36" s="92"/>
    </row>
    <row r="37" spans="1:110" ht="10.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134" t="s">
        <v>83</v>
      </c>
      <c r="V37" s="134"/>
      <c r="W37" s="134"/>
      <c r="X37" s="134"/>
      <c r="Y37" s="134"/>
      <c r="Z37" s="134"/>
      <c r="AA37" s="134"/>
      <c r="AB37" s="28"/>
      <c r="AC37" s="175" t="s">
        <v>84</v>
      </c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7" t="s">
        <v>50</v>
      </c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177"/>
      <c r="BU37" s="178"/>
      <c r="BV37" s="178"/>
      <c r="BW37" s="178"/>
      <c r="BX37" s="178"/>
      <c r="BY37" s="178"/>
      <c r="BZ37" s="178"/>
      <c r="CA37" s="178"/>
      <c r="CB37" s="178"/>
      <c r="CC37" s="178"/>
      <c r="CD37" s="178"/>
      <c r="CE37" s="178"/>
      <c r="CF37" s="178"/>
      <c r="CG37" s="179"/>
      <c r="CK37" s="87"/>
      <c r="CM37" s="91"/>
      <c r="CN37" s="93"/>
      <c r="CO37" s="2" t="s">
        <v>0</v>
      </c>
      <c r="CP37" s="16"/>
      <c r="CQ37" s="16"/>
      <c r="CR37" s="16"/>
      <c r="CS37" s="16"/>
      <c r="CT37" s="16"/>
      <c r="CU37" s="16"/>
      <c r="CV37" s="16"/>
      <c r="CW37" s="8"/>
      <c r="CX37" s="20"/>
      <c r="CY37" s="22" t="s">
        <v>65</v>
      </c>
      <c r="CZ37" s="20"/>
      <c r="DA37" s="20"/>
      <c r="DB37" s="20"/>
      <c r="DC37" s="20"/>
      <c r="DD37" s="20"/>
    </row>
    <row r="38" spans="1:110" ht="10.5" customHeight="1" thickBot="1" x14ac:dyDescent="0.25">
      <c r="A38" s="14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7"/>
      <c r="AT38" s="7"/>
      <c r="AU38" s="7"/>
      <c r="AV38" s="7"/>
      <c r="AW38" s="7"/>
      <c r="AX38" s="7"/>
      <c r="AY38" s="7"/>
      <c r="AZ38" s="7"/>
      <c r="BA38" s="7"/>
      <c r="BB38" s="7" t="s">
        <v>51</v>
      </c>
      <c r="BC38" s="7"/>
      <c r="BD38" s="8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177"/>
      <c r="BU38" s="178"/>
      <c r="BV38" s="178"/>
      <c r="BW38" s="178"/>
      <c r="BX38" s="178"/>
      <c r="BY38" s="178"/>
      <c r="BZ38" s="178"/>
      <c r="CA38" s="178"/>
      <c r="CB38" s="178"/>
      <c r="CC38" s="178"/>
      <c r="CD38" s="178"/>
      <c r="CE38" s="178"/>
      <c r="CF38" s="178"/>
      <c r="CG38" s="179"/>
      <c r="CK38" s="87"/>
      <c r="CM38" s="91"/>
      <c r="CN38" s="93"/>
      <c r="DE38" s="20"/>
      <c r="DF38" s="8"/>
    </row>
    <row r="39" spans="1:110" ht="10.5" customHeight="1" thickBot="1" x14ac:dyDescent="0.25">
      <c r="A39" s="7"/>
      <c r="B39" s="20" t="s">
        <v>52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 t="s">
        <v>64</v>
      </c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177"/>
      <c r="BU39" s="178"/>
      <c r="BV39" s="178"/>
      <c r="BW39" s="178"/>
      <c r="BX39" s="178"/>
      <c r="BY39" s="178"/>
      <c r="BZ39" s="178"/>
      <c r="CA39" s="178"/>
      <c r="CB39" s="178"/>
      <c r="CC39" s="178"/>
      <c r="CD39" s="178"/>
      <c r="CE39" s="178"/>
      <c r="CF39" s="178"/>
      <c r="CG39" s="179"/>
      <c r="CK39" s="87"/>
      <c r="CM39" s="91"/>
      <c r="CN39" s="93"/>
      <c r="CO39" s="3" t="s">
        <v>76</v>
      </c>
      <c r="CP39" s="16"/>
      <c r="CQ39" s="16"/>
      <c r="CR39" s="94"/>
      <c r="CS39" s="95"/>
      <c r="CT39" s="95"/>
      <c r="CU39" s="96"/>
      <c r="CV39" s="8"/>
      <c r="CW39" s="20"/>
      <c r="CX39" s="20"/>
      <c r="CY39" s="7" t="s">
        <v>71</v>
      </c>
      <c r="CZ39" s="16"/>
      <c r="DA39" s="16"/>
      <c r="DB39" s="8"/>
      <c r="DC39" s="8"/>
      <c r="DD39" s="78"/>
      <c r="DE39" s="79"/>
      <c r="DF39" s="80"/>
    </row>
    <row r="40" spans="1:110" ht="10.5" customHeight="1" thickBot="1" x14ac:dyDescent="0.25">
      <c r="A40" s="7"/>
      <c r="B40" s="20" t="s">
        <v>53</v>
      </c>
      <c r="C40" s="7"/>
      <c r="D40" s="7"/>
      <c r="E40" s="7"/>
      <c r="F40" s="7"/>
      <c r="G40" s="7"/>
      <c r="H40" s="11"/>
      <c r="I40" s="11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7"/>
      <c r="AT40" s="7"/>
      <c r="AU40" s="7"/>
      <c r="AV40" s="7"/>
      <c r="AW40" s="7"/>
      <c r="AX40" s="7"/>
      <c r="AY40" s="7"/>
      <c r="AZ40" s="7"/>
      <c r="BB40" s="7"/>
      <c r="BC40" s="7" t="s">
        <v>54</v>
      </c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177"/>
      <c r="BU40" s="178"/>
      <c r="BV40" s="178"/>
      <c r="BW40" s="178"/>
      <c r="BX40" s="178"/>
      <c r="BY40" s="178"/>
      <c r="BZ40" s="178"/>
      <c r="CA40" s="178"/>
      <c r="CB40" s="178"/>
      <c r="CC40" s="178"/>
      <c r="CD40" s="178"/>
      <c r="CE40" s="178"/>
      <c r="CF40" s="178"/>
      <c r="CG40" s="179"/>
      <c r="CK40" s="87"/>
      <c r="CM40" s="91"/>
      <c r="CN40" s="92"/>
      <c r="CO40" s="88"/>
      <c r="CP40" s="88"/>
      <c r="CQ40" s="88"/>
      <c r="CR40" s="90"/>
      <c r="CS40" s="90"/>
      <c r="CT40" s="90"/>
      <c r="CU40" s="90"/>
      <c r="CV40" s="89"/>
      <c r="CW40" s="88"/>
      <c r="CX40" s="11"/>
      <c r="CY40" s="88"/>
      <c r="CZ40" s="88"/>
      <c r="DA40" s="89"/>
      <c r="DB40" s="89"/>
      <c r="DC40" s="90"/>
      <c r="DD40" s="90"/>
      <c r="DE40" s="90"/>
    </row>
    <row r="41" spans="1:110" ht="10.5" customHeight="1" thickBot="1" x14ac:dyDescent="0.25">
      <c r="A41" s="176"/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7"/>
      <c r="AT41" s="7" t="s">
        <v>55</v>
      </c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177"/>
      <c r="BU41" s="178"/>
      <c r="BV41" s="178"/>
      <c r="BW41" s="178"/>
      <c r="BX41" s="178"/>
      <c r="BY41" s="178"/>
      <c r="BZ41" s="178"/>
      <c r="CA41" s="178"/>
      <c r="CB41" s="178"/>
      <c r="CC41" s="178"/>
      <c r="CD41" s="178"/>
      <c r="CE41" s="178"/>
      <c r="CF41" s="178"/>
      <c r="CG41" s="179"/>
      <c r="CK41" s="87"/>
      <c r="CM41" s="91"/>
      <c r="CN41" s="93"/>
      <c r="CO41" s="3" t="s">
        <v>1</v>
      </c>
      <c r="CP41" s="16"/>
      <c r="CQ41" s="16"/>
      <c r="CR41" s="94"/>
      <c r="CS41" s="97"/>
      <c r="CT41" s="97"/>
      <c r="CU41" s="98"/>
      <c r="CV41" s="85"/>
      <c r="CW41" s="8"/>
      <c r="CX41" s="16"/>
      <c r="CY41" s="7" t="s">
        <v>69</v>
      </c>
      <c r="CZ41" s="16"/>
      <c r="DA41" s="16"/>
      <c r="DB41" s="8"/>
      <c r="DC41" s="8"/>
      <c r="DD41" s="78"/>
      <c r="DE41" s="79"/>
      <c r="DF41" s="80"/>
    </row>
    <row r="42" spans="1:110" ht="10.5" customHeight="1" thickBot="1" x14ac:dyDescent="0.25">
      <c r="A42" s="173"/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7"/>
      <c r="AT42" s="5" t="s">
        <v>56</v>
      </c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180"/>
      <c r="BU42" s="181"/>
      <c r="BV42" s="181"/>
      <c r="BW42" s="181"/>
      <c r="BX42" s="181"/>
      <c r="BY42" s="181"/>
      <c r="BZ42" s="181"/>
      <c r="CA42" s="181"/>
      <c r="CB42" s="181"/>
      <c r="CC42" s="181"/>
      <c r="CD42" s="181"/>
      <c r="CE42" s="181"/>
      <c r="CF42" s="181"/>
      <c r="CG42" s="182"/>
      <c r="CK42" s="87"/>
      <c r="CN42" s="3"/>
      <c r="CO42" s="1"/>
      <c r="CP42" s="16"/>
      <c r="CQ42" s="16"/>
      <c r="CR42" s="16"/>
      <c r="CS42" s="16"/>
      <c r="CT42" s="16"/>
      <c r="CU42" s="16"/>
      <c r="CV42" s="16"/>
      <c r="CW42" s="8"/>
      <c r="CX42" s="16"/>
      <c r="CY42" s="81"/>
      <c r="CZ42" s="81"/>
      <c r="DA42" s="81"/>
      <c r="DB42" s="81"/>
      <c r="DC42" s="81"/>
      <c r="DD42" s="81"/>
      <c r="DE42" s="81"/>
      <c r="DF42" s="81"/>
    </row>
    <row r="43" spans="1:110" ht="13.5" thickBot="1" x14ac:dyDescent="0.25">
      <c r="A43" s="7"/>
      <c r="B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 t="s">
        <v>60</v>
      </c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K43" s="87"/>
      <c r="CN43" s="1"/>
      <c r="CO43" s="1"/>
      <c r="CP43" s="16"/>
      <c r="CQ43" s="16"/>
      <c r="CR43" s="16"/>
      <c r="CS43" s="16"/>
      <c r="CT43" s="16"/>
      <c r="CU43" s="16"/>
      <c r="CV43" s="16"/>
      <c r="CW43" s="8"/>
      <c r="CX43" s="16"/>
      <c r="CY43" s="16"/>
      <c r="CZ43" s="16"/>
      <c r="DA43" s="16"/>
      <c r="DB43" s="8"/>
      <c r="DC43" s="8"/>
      <c r="DD43" s="8"/>
      <c r="DE43" s="8"/>
      <c r="DF43" s="8"/>
    </row>
    <row r="44" spans="1:110" ht="10.5" customHeight="1" thickBot="1" x14ac:dyDescent="0.25">
      <c r="A44" s="7"/>
      <c r="B44" s="7"/>
      <c r="C44" s="18" t="s">
        <v>57</v>
      </c>
      <c r="D44" s="7"/>
      <c r="E44" s="7"/>
      <c r="F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74"/>
      <c r="V44" s="174"/>
      <c r="W44" s="174"/>
      <c r="X44" s="174"/>
      <c r="Y44" s="174"/>
      <c r="Z44" s="174"/>
      <c r="AA44" s="174"/>
      <c r="AB44" s="174"/>
      <c r="AC44" s="7"/>
      <c r="AD44" s="7"/>
      <c r="AS44" s="7"/>
      <c r="AT44" s="7" t="s">
        <v>61</v>
      </c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K44" s="87"/>
      <c r="CO44" s="1"/>
      <c r="CP44" s="16"/>
      <c r="CQ44" s="16"/>
      <c r="CR44" s="16"/>
      <c r="CS44" s="16"/>
      <c r="CT44" s="16"/>
      <c r="CU44" s="16"/>
      <c r="CV44" s="16"/>
      <c r="CW44" s="8"/>
      <c r="CX44" s="16"/>
      <c r="CY44" s="7" t="s">
        <v>70</v>
      </c>
      <c r="CZ44" s="16"/>
      <c r="DA44" s="16"/>
      <c r="DB44" s="8"/>
      <c r="DC44" s="8"/>
      <c r="DD44" s="78"/>
      <c r="DE44" s="79"/>
      <c r="DF44" s="80"/>
    </row>
    <row r="45" spans="1:110" ht="14.25" customHeight="1" thickBot="1" x14ac:dyDescent="0.25">
      <c r="A45" s="7"/>
      <c r="B45" s="7"/>
      <c r="C45" s="7"/>
      <c r="D45" s="7"/>
      <c r="E45" s="7"/>
      <c r="F45" s="7"/>
      <c r="G45" s="18" t="s">
        <v>58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AB45" s="28"/>
      <c r="AE45" s="172" t="str">
        <f>M12</f>
        <v>Петровский Д.К.</v>
      </c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183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5"/>
      <c r="CK45" s="87"/>
    </row>
    <row r="46" spans="1:110" ht="10.5" customHeight="1" x14ac:dyDescent="0.2">
      <c r="A46" s="7"/>
      <c r="B46" s="7"/>
      <c r="C46" s="7"/>
      <c r="D46" s="7"/>
      <c r="E46" s="7"/>
      <c r="F46" s="7"/>
      <c r="G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134" t="s">
        <v>83</v>
      </c>
      <c r="V46" s="134"/>
      <c r="W46" s="134"/>
      <c r="X46" s="134"/>
      <c r="Y46" s="134"/>
      <c r="Z46" s="134"/>
      <c r="AA46" s="134"/>
      <c r="AB46" s="7"/>
      <c r="AC46" s="7"/>
      <c r="AD46" s="175" t="s">
        <v>84</v>
      </c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7"/>
      <c r="AV46" s="7"/>
      <c r="AW46" s="7"/>
      <c r="AX46" s="7"/>
      <c r="AY46" s="7"/>
      <c r="AZ46" s="7"/>
      <c r="BA46" s="7"/>
      <c r="BB46" s="7"/>
      <c r="BC46" s="7"/>
      <c r="BD46" s="136"/>
      <c r="BE46" s="136"/>
      <c r="BF46" s="136"/>
      <c r="BG46" s="136"/>
      <c r="BH46" s="136"/>
      <c r="BI46" s="136"/>
      <c r="BJ46" s="136"/>
      <c r="BK46" s="136"/>
      <c r="BL46" s="136"/>
      <c r="BM46" s="7"/>
      <c r="BN46" s="186" t="str">
        <f>BN22</f>
        <v>Иванов И.И.</v>
      </c>
      <c r="BO46" s="186"/>
      <c r="BP46" s="186"/>
      <c r="BQ46" s="186"/>
      <c r="BR46" s="186"/>
      <c r="BS46" s="186"/>
      <c r="BT46" s="186"/>
      <c r="BU46" s="186"/>
      <c r="BV46" s="186"/>
      <c r="BW46" s="186"/>
      <c r="BX46" s="186"/>
      <c r="BY46" s="186"/>
      <c r="BZ46" s="186"/>
      <c r="CA46" s="186"/>
      <c r="CB46" s="186"/>
      <c r="CC46" s="186"/>
      <c r="CD46" s="186"/>
      <c r="CE46" s="186"/>
      <c r="CF46" s="186"/>
      <c r="CG46" s="186"/>
      <c r="CK46" s="87"/>
      <c r="CO46" s="3" t="s">
        <v>2</v>
      </c>
      <c r="CP46" s="16"/>
      <c r="CQ46" s="16"/>
      <c r="CR46" s="70"/>
      <c r="CS46" s="70"/>
      <c r="CT46" s="7"/>
      <c r="CU46" s="70"/>
      <c r="CV46" s="70"/>
      <c r="CW46" s="70"/>
      <c r="CX46" s="7"/>
      <c r="CY46" s="70"/>
      <c r="CZ46" s="70"/>
      <c r="DA46" s="70"/>
      <c r="DB46" s="102" t="str">
        <f>AD32</f>
        <v>Сидоров В.К.</v>
      </c>
      <c r="DC46" s="70"/>
      <c r="DD46" s="70"/>
      <c r="DE46" s="70"/>
      <c r="DF46" s="70"/>
    </row>
    <row r="47" spans="1:110" ht="9.9499999999999993" customHeight="1" x14ac:dyDescent="0.2">
      <c r="A47" s="7"/>
      <c r="B47" s="7"/>
      <c r="C47" s="7"/>
      <c r="D47" s="7"/>
      <c r="E47" s="7"/>
      <c r="F47" s="7"/>
      <c r="G47" s="7"/>
      <c r="H47" s="7" t="s">
        <v>59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134" t="s">
        <v>83</v>
      </c>
      <c r="BE47" s="134"/>
      <c r="BF47" s="134"/>
      <c r="BG47" s="134"/>
      <c r="BH47" s="134"/>
      <c r="BI47" s="134"/>
      <c r="BJ47" s="134"/>
      <c r="BK47" s="134"/>
      <c r="BL47" s="134"/>
      <c r="BM47" s="28"/>
      <c r="BN47" s="134" t="s">
        <v>84</v>
      </c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K47" s="87"/>
      <c r="CO47" s="1"/>
      <c r="CP47" s="16"/>
      <c r="CQ47" s="16"/>
      <c r="CR47" s="69" t="s">
        <v>87</v>
      </c>
      <c r="CS47" s="69"/>
      <c r="CT47" s="21"/>
      <c r="CU47" s="69" t="s">
        <v>83</v>
      </c>
      <c r="CV47" s="69"/>
      <c r="CW47" s="69"/>
      <c r="CX47" s="21"/>
      <c r="CZ47" s="69"/>
      <c r="DA47" s="69"/>
      <c r="DB47" s="69" t="s">
        <v>84</v>
      </c>
      <c r="DC47" s="69"/>
      <c r="DD47" s="69"/>
      <c r="DE47" s="69"/>
      <c r="DF47" s="69"/>
    </row>
  </sheetData>
  <mergeCells count="107">
    <mergeCell ref="DD28:DD29"/>
    <mergeCell ref="CO4:CO6"/>
    <mergeCell ref="CQ4:CQ6"/>
    <mergeCell ref="CR5:CR6"/>
    <mergeCell ref="CU5:CU6"/>
    <mergeCell ref="CV5:CX5"/>
    <mergeCell ref="CY5:CZ5"/>
    <mergeCell ref="CQ7:DB7"/>
    <mergeCell ref="CV4:CZ4"/>
    <mergeCell ref="CR4:CU4"/>
    <mergeCell ref="DD4:DD6"/>
    <mergeCell ref="CO28:CO29"/>
    <mergeCell ref="CQ28:CQ29"/>
    <mergeCell ref="CR28:CR29"/>
    <mergeCell ref="CU28:CU29"/>
    <mergeCell ref="CV28:CV29"/>
    <mergeCell ref="CX28:CX29"/>
    <mergeCell ref="CY28:CY29"/>
    <mergeCell ref="CZ28:CZ29"/>
    <mergeCell ref="DB28:DB29"/>
    <mergeCell ref="DB4:DB6"/>
    <mergeCell ref="BI17:CB17"/>
    <mergeCell ref="BT40:CG40"/>
    <mergeCell ref="BT39:CG39"/>
    <mergeCell ref="BP27:CG27"/>
    <mergeCell ref="AD32:AR32"/>
    <mergeCell ref="AD36:AR36"/>
    <mergeCell ref="BT34:CG36"/>
    <mergeCell ref="AE30:AR30"/>
    <mergeCell ref="BT38:CG38"/>
    <mergeCell ref="AC37:AS37"/>
    <mergeCell ref="BC36:BS36"/>
    <mergeCell ref="BF27:BN27"/>
    <mergeCell ref="A38:AR38"/>
    <mergeCell ref="J40:AR40"/>
    <mergeCell ref="BF28:BS28"/>
    <mergeCell ref="U37:AA37"/>
    <mergeCell ref="BT37:CG37"/>
    <mergeCell ref="U36:AA36"/>
    <mergeCell ref="BU19:CG19"/>
    <mergeCell ref="Q20:AR20"/>
    <mergeCell ref="Q21:AR21"/>
    <mergeCell ref="U33:AA33"/>
    <mergeCell ref="AC33:AS33"/>
    <mergeCell ref="BF29:BS30"/>
    <mergeCell ref="BT29:CG30"/>
    <mergeCell ref="A27:AR27"/>
    <mergeCell ref="A28:AR28"/>
    <mergeCell ref="AS28:BE28"/>
    <mergeCell ref="BD23:BL23"/>
    <mergeCell ref="BN23:CG23"/>
    <mergeCell ref="BT28:CG28"/>
    <mergeCell ref="A23:AC23"/>
    <mergeCell ref="AD22:AR22"/>
    <mergeCell ref="A22:AC22"/>
    <mergeCell ref="BE22:BL22"/>
    <mergeCell ref="BN22:CG22"/>
    <mergeCell ref="BF26:BN26"/>
    <mergeCell ref="BP26:CG26"/>
    <mergeCell ref="BT33:CG33"/>
    <mergeCell ref="U46:AA46"/>
    <mergeCell ref="AE45:AR45"/>
    <mergeCell ref="A42:AR42"/>
    <mergeCell ref="U44:AB44"/>
    <mergeCell ref="AD46:AT46"/>
    <mergeCell ref="A41:AR41"/>
    <mergeCell ref="BD47:BL47"/>
    <mergeCell ref="BN47:CG47"/>
    <mergeCell ref="BT41:CG41"/>
    <mergeCell ref="BT42:CG42"/>
    <mergeCell ref="BT45:CG45"/>
    <mergeCell ref="BN46:CG46"/>
    <mergeCell ref="BD46:BL46"/>
    <mergeCell ref="G5:I5"/>
    <mergeCell ref="L5:V5"/>
    <mergeCell ref="AP5:AZ5"/>
    <mergeCell ref="X5:Z5"/>
    <mergeCell ref="AA5:AC5"/>
    <mergeCell ref="AG35:AR35"/>
    <mergeCell ref="U32:AA32"/>
    <mergeCell ref="BS4:BW4"/>
    <mergeCell ref="BP6:CG6"/>
    <mergeCell ref="BP7:CG7"/>
    <mergeCell ref="BX4:CG4"/>
    <mergeCell ref="BJ4:BR4"/>
    <mergeCell ref="BJ5:BR5"/>
    <mergeCell ref="BD5:BF5"/>
    <mergeCell ref="BP8:CG8"/>
    <mergeCell ref="BO14:CD14"/>
    <mergeCell ref="R14:BC14"/>
    <mergeCell ref="AG17:AQ17"/>
    <mergeCell ref="AI11:AW11"/>
    <mergeCell ref="V10:BK10"/>
    <mergeCell ref="BP11:CG11"/>
    <mergeCell ref="BP12:CG12"/>
    <mergeCell ref="M12:AW12"/>
    <mergeCell ref="BP10:CG10"/>
    <mergeCell ref="R9:BB9"/>
    <mergeCell ref="V17:AF17"/>
    <mergeCell ref="Y15:BH15"/>
    <mergeCell ref="Y16:BH16"/>
    <mergeCell ref="AR17:AZ17"/>
    <mergeCell ref="M13:AW13"/>
    <mergeCell ref="BA17:BH17"/>
    <mergeCell ref="R8:BB8"/>
    <mergeCell ref="BA5:BC5"/>
    <mergeCell ref="AK5:AM5"/>
  </mergeCells>
  <phoneticPr fontId="0" type="noConversion"/>
  <pageMargins left="0.7" right="0.7" top="0.75" bottom="0.75" header="0.3" footer="0.3"/>
  <pageSetup paperSize="9" scale="9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/>
  <dimension ref="A1:P51"/>
  <sheetViews>
    <sheetView topLeftCell="A31" zoomScaleNormal="100" workbookViewId="0">
      <selection activeCell="A4" sqref="A4"/>
    </sheetView>
  </sheetViews>
  <sheetFormatPr defaultRowHeight="12.75" x14ac:dyDescent="0.2"/>
  <cols>
    <col min="1" max="1" width="16.28515625" customWidth="1"/>
    <col min="2" max="2" width="14.7109375" customWidth="1"/>
    <col min="3" max="3" width="13.140625" customWidth="1"/>
    <col min="4" max="4" width="4.85546875" style="32" customWidth="1"/>
    <col min="5" max="5" width="18.7109375" customWidth="1"/>
    <col min="6" max="6" width="12.140625" customWidth="1"/>
    <col min="7" max="7" width="15.5703125" customWidth="1"/>
    <col min="8" max="9" width="4.140625" customWidth="1"/>
    <col min="10" max="10" width="50.7109375" bestFit="1" customWidth="1"/>
    <col min="11" max="11" width="34.28515625" bestFit="1" customWidth="1"/>
    <col min="12" max="12" width="15.5703125" bestFit="1" customWidth="1"/>
    <col min="13" max="14" width="16.7109375" bestFit="1" customWidth="1"/>
    <col min="15" max="15" width="37.42578125" bestFit="1" customWidth="1"/>
  </cols>
  <sheetData>
    <row r="1" spans="1:16" ht="13.5" thickBot="1" x14ac:dyDescent="0.25">
      <c r="A1" s="241" t="s">
        <v>91</v>
      </c>
      <c r="B1" s="242"/>
      <c r="C1" s="243"/>
      <c r="D1" s="56"/>
      <c r="E1" s="241" t="s">
        <v>103</v>
      </c>
      <c r="F1" s="242"/>
      <c r="G1" s="243"/>
      <c r="J1" s="62" t="s">
        <v>98</v>
      </c>
      <c r="P1" s="55"/>
    </row>
    <row r="2" spans="1:16" ht="12" customHeight="1" thickBot="1" x14ac:dyDescent="0.25">
      <c r="A2" s="241"/>
      <c r="B2" s="242"/>
      <c r="C2" s="243"/>
      <c r="D2" s="56"/>
      <c r="E2" s="49"/>
      <c r="F2" s="51"/>
      <c r="G2" s="50"/>
      <c r="J2" s="63"/>
    </row>
    <row r="3" spans="1:16" ht="30.75" customHeight="1" thickBot="1" x14ac:dyDescent="0.25">
      <c r="A3" s="60" t="s">
        <v>100</v>
      </c>
      <c r="B3" s="61" t="s">
        <v>92</v>
      </c>
      <c r="C3" s="61" t="s">
        <v>114</v>
      </c>
      <c r="D3" s="57"/>
      <c r="E3" s="59" t="s">
        <v>19</v>
      </c>
      <c r="F3" s="58" t="s">
        <v>25</v>
      </c>
      <c r="G3" s="59" t="s">
        <v>93</v>
      </c>
      <c r="J3" s="62" t="s">
        <v>109</v>
      </c>
      <c r="P3" s="54"/>
    </row>
    <row r="4" spans="1:16" ht="15" customHeight="1" thickBot="1" x14ac:dyDescent="0.25">
      <c r="A4" s="111" t="s">
        <v>124</v>
      </c>
      <c r="B4" s="112" t="s">
        <v>137</v>
      </c>
      <c r="C4" s="114" t="s">
        <v>115</v>
      </c>
      <c r="D4" s="113"/>
      <c r="E4" s="118" t="s">
        <v>129</v>
      </c>
      <c r="F4" s="119">
        <v>120</v>
      </c>
      <c r="G4" s="124" t="s">
        <v>134</v>
      </c>
      <c r="J4" s="64" t="s">
        <v>132</v>
      </c>
    </row>
    <row r="5" spans="1:16" ht="15" customHeight="1" thickBot="1" x14ac:dyDescent="0.25">
      <c r="A5" s="106" t="s">
        <v>125</v>
      </c>
      <c r="B5" s="107" t="s">
        <v>138</v>
      </c>
      <c r="C5" s="109" t="s">
        <v>116</v>
      </c>
      <c r="D5" s="113"/>
      <c r="E5" s="119" t="s">
        <v>130</v>
      </c>
      <c r="F5" s="119">
        <v>2122</v>
      </c>
      <c r="G5" s="124" t="s">
        <v>135</v>
      </c>
      <c r="J5" s="64" t="s">
        <v>132</v>
      </c>
    </row>
    <row r="6" spans="1:16" ht="15" customHeight="1" thickBot="1" x14ac:dyDescent="0.25">
      <c r="A6" s="106" t="s">
        <v>125</v>
      </c>
      <c r="B6" s="107"/>
      <c r="C6" s="109" t="s">
        <v>115</v>
      </c>
      <c r="D6" s="113"/>
      <c r="E6" s="119" t="s">
        <v>131</v>
      </c>
      <c r="F6" s="119">
        <v>2167</v>
      </c>
      <c r="G6" s="124" t="s">
        <v>136</v>
      </c>
      <c r="J6" s="64" t="s">
        <v>132</v>
      </c>
    </row>
    <row r="7" spans="1:16" ht="15" customHeight="1" thickBot="1" x14ac:dyDescent="0.25">
      <c r="A7" s="106" t="s">
        <v>127</v>
      </c>
      <c r="B7" s="110" t="s">
        <v>139</v>
      </c>
      <c r="C7" s="109" t="s">
        <v>115</v>
      </c>
      <c r="D7" s="113"/>
      <c r="E7" s="119"/>
      <c r="F7" s="119"/>
      <c r="G7" s="124"/>
      <c r="J7" s="64" t="s">
        <v>132</v>
      </c>
    </row>
    <row r="8" spans="1:16" ht="15" customHeight="1" thickBot="1" x14ac:dyDescent="0.25">
      <c r="A8" s="106" t="s">
        <v>127</v>
      </c>
      <c r="B8" s="107"/>
      <c r="C8" s="109" t="s">
        <v>115</v>
      </c>
      <c r="D8" s="113"/>
      <c r="E8" s="119"/>
      <c r="F8" s="119"/>
      <c r="G8" s="124"/>
      <c r="J8" s="64" t="s">
        <v>132</v>
      </c>
    </row>
    <row r="9" spans="1:16" ht="15" customHeight="1" thickBot="1" x14ac:dyDescent="0.25">
      <c r="A9" s="106" t="s">
        <v>127</v>
      </c>
      <c r="B9" s="107"/>
      <c r="C9" s="109" t="s">
        <v>115</v>
      </c>
      <c r="D9" s="113"/>
      <c r="E9" s="119"/>
      <c r="F9" s="119"/>
      <c r="G9" s="124"/>
      <c r="J9" s="64" t="s">
        <v>132</v>
      </c>
    </row>
    <row r="10" spans="1:16" ht="15" customHeight="1" x14ac:dyDescent="0.2">
      <c r="A10" s="106" t="s">
        <v>126</v>
      </c>
      <c r="B10" s="107"/>
      <c r="C10" s="109" t="s">
        <v>115</v>
      </c>
      <c r="D10" s="113"/>
      <c r="E10" s="119"/>
      <c r="F10" s="119"/>
      <c r="G10" s="124"/>
      <c r="J10" s="64" t="s">
        <v>132</v>
      </c>
    </row>
    <row r="11" spans="1:16" ht="15" customHeight="1" x14ac:dyDescent="0.2">
      <c r="A11" s="106" t="s">
        <v>127</v>
      </c>
      <c r="B11" s="107"/>
      <c r="C11" s="109" t="s">
        <v>115</v>
      </c>
      <c r="D11" s="113"/>
      <c r="E11" s="119"/>
      <c r="F11" s="119"/>
      <c r="G11" s="124"/>
      <c r="J11" s="65" t="s">
        <v>133</v>
      </c>
    </row>
    <row r="12" spans="1:16" ht="15" customHeight="1" x14ac:dyDescent="0.2">
      <c r="A12" s="106" t="s">
        <v>119</v>
      </c>
      <c r="B12" s="107"/>
      <c r="C12" s="109" t="s">
        <v>115</v>
      </c>
      <c r="D12" s="113"/>
      <c r="E12" s="119"/>
      <c r="F12" s="119"/>
      <c r="G12" s="124"/>
      <c r="J12" s="65"/>
    </row>
    <row r="13" spans="1:16" ht="15" customHeight="1" x14ac:dyDescent="0.2">
      <c r="A13" s="106" t="s">
        <v>128</v>
      </c>
      <c r="B13" s="107"/>
      <c r="C13" s="109" t="s">
        <v>115</v>
      </c>
      <c r="D13" s="113"/>
      <c r="E13" s="119"/>
      <c r="F13" s="119"/>
      <c r="G13" s="124"/>
      <c r="J13" s="65"/>
    </row>
    <row r="14" spans="1:16" ht="15" customHeight="1" x14ac:dyDescent="0.2">
      <c r="A14" s="106" t="s">
        <v>127</v>
      </c>
      <c r="B14" s="107"/>
      <c r="C14" s="109" t="s">
        <v>115</v>
      </c>
      <c r="D14" s="113"/>
      <c r="E14" s="119"/>
      <c r="F14" s="119"/>
      <c r="G14" s="124"/>
      <c r="J14" s="65"/>
    </row>
    <row r="15" spans="1:16" ht="15" customHeight="1" x14ac:dyDescent="0.2">
      <c r="A15" s="106" t="s">
        <v>127</v>
      </c>
      <c r="B15" s="107"/>
      <c r="C15" s="109" t="s">
        <v>115</v>
      </c>
      <c r="D15" s="113"/>
      <c r="E15" s="119"/>
      <c r="F15" s="119"/>
      <c r="G15" s="124"/>
      <c r="J15" s="65"/>
    </row>
    <row r="16" spans="1:16" ht="15" customHeight="1" x14ac:dyDescent="0.2">
      <c r="A16" s="108"/>
      <c r="B16" s="109"/>
      <c r="C16" s="109"/>
      <c r="D16" s="113"/>
      <c r="E16" s="119"/>
      <c r="F16" s="119"/>
      <c r="G16" s="124"/>
      <c r="J16" s="65"/>
    </row>
    <row r="17" spans="1:10" ht="15" customHeight="1" x14ac:dyDescent="0.2">
      <c r="A17" s="108"/>
      <c r="B17" s="109"/>
      <c r="C17" s="109"/>
      <c r="D17" s="113"/>
      <c r="E17" s="119"/>
      <c r="F17" s="119"/>
      <c r="G17" s="124"/>
      <c r="J17" s="65"/>
    </row>
    <row r="18" spans="1:10" ht="15" customHeight="1" x14ac:dyDescent="0.2">
      <c r="A18" s="108"/>
      <c r="B18" s="109"/>
      <c r="C18" s="109"/>
      <c r="D18" s="113"/>
      <c r="E18" s="119"/>
      <c r="F18" s="119"/>
      <c r="G18" s="124"/>
      <c r="J18" s="65"/>
    </row>
    <row r="19" spans="1:10" ht="15" customHeight="1" x14ac:dyDescent="0.2">
      <c r="A19" s="108"/>
      <c r="B19" s="109"/>
      <c r="C19" s="109"/>
      <c r="D19" s="113"/>
      <c r="E19" s="119"/>
      <c r="F19" s="119"/>
      <c r="G19" s="124"/>
      <c r="J19" s="65"/>
    </row>
    <row r="20" spans="1:10" ht="15" customHeight="1" x14ac:dyDescent="0.2">
      <c r="A20" s="108"/>
      <c r="B20" s="109"/>
      <c r="C20" s="109"/>
      <c r="D20" s="113"/>
      <c r="E20" s="119"/>
      <c r="F20" s="119"/>
      <c r="G20" s="124"/>
      <c r="J20" s="65"/>
    </row>
    <row r="21" spans="1:10" ht="15" customHeight="1" x14ac:dyDescent="0.2">
      <c r="A21" s="108"/>
      <c r="B21" s="109"/>
      <c r="C21" s="109"/>
      <c r="D21" s="113"/>
      <c r="E21" s="119"/>
      <c r="F21" s="119"/>
      <c r="G21" s="124"/>
      <c r="J21" s="65"/>
    </row>
    <row r="22" spans="1:10" ht="15" customHeight="1" x14ac:dyDescent="0.2">
      <c r="A22" s="108"/>
      <c r="B22" s="109"/>
      <c r="C22" s="109"/>
      <c r="D22" s="113"/>
      <c r="E22" s="119"/>
      <c r="F22" s="119"/>
      <c r="G22" s="124"/>
      <c r="J22" s="65"/>
    </row>
    <row r="23" spans="1:10" ht="15" customHeight="1" x14ac:dyDescent="0.2">
      <c r="A23" s="108"/>
      <c r="B23" s="109"/>
      <c r="C23" s="109"/>
      <c r="D23" s="113"/>
      <c r="E23" s="119"/>
      <c r="F23" s="119"/>
      <c r="G23" s="124"/>
      <c r="J23" s="65"/>
    </row>
    <row r="24" spans="1:10" ht="15" customHeight="1" x14ac:dyDescent="0.2">
      <c r="A24" s="108"/>
      <c r="B24" s="109"/>
      <c r="C24" s="109"/>
      <c r="D24" s="113"/>
      <c r="E24" s="119"/>
      <c r="F24" s="119"/>
      <c r="G24" s="124"/>
      <c r="J24" s="65"/>
    </row>
    <row r="25" spans="1:10" ht="15" customHeight="1" x14ac:dyDescent="0.2">
      <c r="A25" s="108"/>
      <c r="B25" s="109"/>
      <c r="C25" s="109"/>
      <c r="D25" s="113"/>
      <c r="E25" s="119"/>
      <c r="F25" s="119"/>
      <c r="G25" s="124"/>
      <c r="J25" s="65"/>
    </row>
    <row r="26" spans="1:10" ht="15" customHeight="1" x14ac:dyDescent="0.2">
      <c r="A26" s="108"/>
      <c r="B26" s="109"/>
      <c r="C26" s="109"/>
      <c r="D26" s="113"/>
      <c r="E26" s="119"/>
      <c r="F26" s="119"/>
      <c r="G26" s="124"/>
      <c r="J26" s="65"/>
    </row>
    <row r="27" spans="1:10" ht="15" customHeight="1" x14ac:dyDescent="0.2">
      <c r="A27" s="108"/>
      <c r="B27" s="109"/>
      <c r="C27" s="109"/>
      <c r="D27" s="113"/>
      <c r="E27" s="119"/>
      <c r="F27" s="119"/>
      <c r="G27" s="124"/>
      <c r="J27" s="65"/>
    </row>
    <row r="28" spans="1:10" ht="15" customHeight="1" x14ac:dyDescent="0.2">
      <c r="A28" s="108"/>
      <c r="B28" s="109"/>
      <c r="C28" s="109"/>
      <c r="D28" s="113"/>
      <c r="E28" s="119"/>
      <c r="F28" s="119"/>
      <c r="G28" s="124"/>
      <c r="J28" s="65"/>
    </row>
    <row r="29" spans="1:10" ht="15" customHeight="1" x14ac:dyDescent="0.2">
      <c r="A29" s="108"/>
      <c r="B29" s="109"/>
      <c r="C29" s="109"/>
      <c r="D29" s="113"/>
      <c r="E29" s="119"/>
      <c r="F29" s="119"/>
      <c r="G29" s="124"/>
      <c r="J29" s="65"/>
    </row>
    <row r="30" spans="1:10" ht="15" customHeight="1" x14ac:dyDescent="0.2">
      <c r="A30" s="108"/>
      <c r="B30" s="109"/>
      <c r="C30" s="109"/>
      <c r="D30" s="113"/>
      <c r="E30" s="119"/>
      <c r="F30" s="119"/>
      <c r="G30" s="124"/>
      <c r="J30" s="65"/>
    </row>
    <row r="31" spans="1:10" ht="15" customHeight="1" x14ac:dyDescent="0.2">
      <c r="A31" s="108"/>
      <c r="B31" s="109"/>
      <c r="C31" s="109"/>
      <c r="D31" s="113"/>
      <c r="E31" s="119"/>
      <c r="F31" s="119"/>
      <c r="G31" s="124"/>
      <c r="J31" s="65"/>
    </row>
    <row r="32" spans="1:10" ht="15" customHeight="1" x14ac:dyDescent="0.2">
      <c r="A32" s="108"/>
      <c r="B32" s="109"/>
      <c r="C32" s="109"/>
      <c r="D32" s="113"/>
      <c r="E32" s="119"/>
      <c r="F32" s="119"/>
      <c r="G32" s="124"/>
      <c r="J32" s="65"/>
    </row>
    <row r="33" spans="1:10" ht="15" customHeight="1" x14ac:dyDescent="0.2">
      <c r="A33" s="108"/>
      <c r="B33" s="109"/>
      <c r="C33" s="109"/>
      <c r="D33" s="113"/>
      <c r="E33" s="119"/>
      <c r="F33" s="119"/>
      <c r="G33" s="124"/>
      <c r="J33" s="65"/>
    </row>
    <row r="34" spans="1:10" ht="15" customHeight="1" x14ac:dyDescent="0.2">
      <c r="A34" s="108"/>
      <c r="B34" s="109"/>
      <c r="C34" s="109"/>
      <c r="D34" s="113"/>
      <c r="E34" s="119"/>
      <c r="F34" s="119"/>
      <c r="G34" s="124"/>
      <c r="J34" s="65"/>
    </row>
    <row r="35" spans="1:10" ht="15" customHeight="1" x14ac:dyDescent="0.2">
      <c r="A35" s="108"/>
      <c r="B35" s="109"/>
      <c r="C35" s="109"/>
      <c r="D35" s="113"/>
      <c r="E35" s="119"/>
      <c r="F35" s="119"/>
      <c r="G35" s="124"/>
      <c r="J35" s="65"/>
    </row>
    <row r="36" spans="1:10" ht="15" customHeight="1" x14ac:dyDescent="0.2">
      <c r="A36" s="108"/>
      <c r="B36" s="109"/>
      <c r="C36" s="109"/>
      <c r="D36" s="113"/>
      <c r="E36" s="120"/>
      <c r="F36" s="119"/>
      <c r="G36" s="124"/>
      <c r="J36" s="65"/>
    </row>
    <row r="37" spans="1:10" ht="15" customHeight="1" x14ac:dyDescent="0.2">
      <c r="A37" s="108"/>
      <c r="B37" s="109"/>
      <c r="C37" s="109"/>
      <c r="D37" s="113"/>
      <c r="E37" s="120"/>
      <c r="F37" s="122"/>
      <c r="G37" s="124"/>
      <c r="J37" s="65"/>
    </row>
    <row r="38" spans="1:10" ht="15" customHeight="1" x14ac:dyDescent="0.2">
      <c r="A38" s="108"/>
      <c r="B38" s="109"/>
      <c r="C38" s="109"/>
      <c r="D38" s="113"/>
      <c r="E38" s="117"/>
      <c r="F38" s="123"/>
      <c r="G38" s="123"/>
      <c r="J38" s="65"/>
    </row>
    <row r="39" spans="1:10" ht="15" customHeight="1" x14ac:dyDescent="0.2">
      <c r="A39" s="108"/>
      <c r="B39" s="109"/>
      <c r="C39" s="109"/>
      <c r="D39" s="113"/>
      <c r="E39" s="121"/>
      <c r="F39" s="123"/>
      <c r="G39" s="123"/>
      <c r="J39" s="65"/>
    </row>
    <row r="40" spans="1:10" ht="15" customHeight="1" x14ac:dyDescent="0.2">
      <c r="A40" s="108"/>
      <c r="B40" s="109"/>
      <c r="C40" s="109"/>
      <c r="D40" s="113"/>
      <c r="E40" s="117"/>
      <c r="F40" s="123"/>
      <c r="G40" s="123"/>
      <c r="J40" s="65"/>
    </row>
    <row r="41" spans="1:10" ht="15" customHeight="1" x14ac:dyDescent="0.2">
      <c r="A41" s="108"/>
      <c r="B41" s="109"/>
      <c r="C41" s="109"/>
      <c r="D41" s="113"/>
      <c r="E41" s="117"/>
      <c r="F41" s="123"/>
      <c r="G41" s="123"/>
      <c r="J41" s="65"/>
    </row>
    <row r="42" spans="1:10" ht="15" customHeight="1" x14ac:dyDescent="0.2">
      <c r="A42" s="108"/>
      <c r="B42" s="109"/>
      <c r="C42" s="109"/>
      <c r="D42" s="113"/>
      <c r="E42" s="117"/>
      <c r="F42" s="123"/>
      <c r="G42" s="123"/>
      <c r="J42" s="65"/>
    </row>
    <row r="43" spans="1:10" ht="15" customHeight="1" x14ac:dyDescent="0.2">
      <c r="A43" s="108"/>
      <c r="B43" s="109"/>
      <c r="C43" s="109"/>
      <c r="D43" s="113"/>
      <c r="E43" s="117"/>
      <c r="F43" s="123"/>
      <c r="G43" s="123"/>
      <c r="J43" s="65"/>
    </row>
    <row r="44" spans="1:10" x14ac:dyDescent="0.2">
      <c r="A44" s="108"/>
      <c r="B44" s="109"/>
      <c r="C44" s="109"/>
      <c r="D44" s="113"/>
      <c r="E44" s="117"/>
      <c r="F44" s="115"/>
      <c r="G44" s="103"/>
      <c r="J44" s="65"/>
    </row>
    <row r="45" spans="1:10" x14ac:dyDescent="0.2">
      <c r="A45" s="108"/>
      <c r="B45" s="109"/>
      <c r="C45" s="109"/>
      <c r="D45" s="113"/>
      <c r="E45" s="117"/>
      <c r="F45" s="115"/>
      <c r="G45" s="103"/>
      <c r="J45" s="65"/>
    </row>
    <row r="46" spans="1:10" x14ac:dyDescent="0.2">
      <c r="A46" s="108"/>
      <c r="B46" s="109"/>
      <c r="C46" s="109"/>
      <c r="D46" s="113"/>
      <c r="E46" s="117"/>
      <c r="F46" s="115"/>
      <c r="G46" s="103"/>
      <c r="J46" s="65"/>
    </row>
    <row r="47" spans="1:10" x14ac:dyDescent="0.2">
      <c r="A47" s="108"/>
      <c r="B47" s="109"/>
      <c r="C47" s="109"/>
      <c r="D47" s="113"/>
      <c r="E47" s="115"/>
      <c r="F47" s="115"/>
      <c r="G47" s="103"/>
      <c r="J47" s="65"/>
    </row>
    <row r="48" spans="1:10" x14ac:dyDescent="0.2">
      <c r="A48" s="108"/>
      <c r="B48" s="109"/>
      <c r="C48" s="109"/>
      <c r="D48" s="113"/>
      <c r="E48" s="115"/>
      <c r="F48" s="115"/>
      <c r="G48" s="103"/>
      <c r="J48" s="65"/>
    </row>
    <row r="49" spans="1:10" x14ac:dyDescent="0.2">
      <c r="A49" s="108"/>
      <c r="B49" s="109"/>
      <c r="C49" s="109"/>
      <c r="D49" s="113"/>
      <c r="E49" s="115"/>
      <c r="F49" s="115"/>
      <c r="G49" s="103"/>
      <c r="J49" s="65"/>
    </row>
    <row r="50" spans="1:10" x14ac:dyDescent="0.2">
      <c r="A50" s="108"/>
      <c r="B50" s="109"/>
      <c r="C50" s="109"/>
      <c r="D50" s="113"/>
      <c r="E50" s="115"/>
      <c r="F50" s="115"/>
      <c r="G50" s="103"/>
      <c r="J50" s="65"/>
    </row>
    <row r="51" spans="1:10" ht="13.5" thickBot="1" x14ac:dyDescent="0.25">
      <c r="A51" s="108"/>
      <c r="B51" s="109"/>
      <c r="C51" s="109"/>
      <c r="D51" s="113"/>
      <c r="E51" s="116"/>
      <c r="F51" s="116"/>
      <c r="G51" s="125"/>
      <c r="J51" s="66"/>
    </row>
  </sheetData>
  <mergeCells count="3">
    <mergeCell ref="E1:G1"/>
    <mergeCell ref="A1:C1"/>
    <mergeCell ref="A2:C2"/>
  </mergeCells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2060"/>
  </sheetPr>
  <dimension ref="A1:H26"/>
  <sheetViews>
    <sheetView workbookViewId="0">
      <selection activeCell="I8" sqref="I8"/>
    </sheetView>
  </sheetViews>
  <sheetFormatPr defaultRowHeight="12.75" x14ac:dyDescent="0.2"/>
  <cols>
    <col min="1" max="1" width="14" bestFit="1" customWidth="1"/>
    <col min="3" max="3" width="12.28515625" bestFit="1" customWidth="1"/>
    <col min="5" max="5" width="9.28515625" bestFit="1" customWidth="1"/>
    <col min="7" max="7" width="16.42578125" bestFit="1" customWidth="1"/>
    <col min="8" max="8" width="16.140625" bestFit="1" customWidth="1"/>
    <col min="9" max="9" width="16.42578125" bestFit="1" customWidth="1"/>
    <col min="10" max="10" width="16.140625" bestFit="1" customWidth="1"/>
  </cols>
  <sheetData>
    <row r="1" spans="1:8" ht="19.5" customHeight="1" thickBot="1" x14ac:dyDescent="0.25">
      <c r="A1" s="46" t="s">
        <v>38</v>
      </c>
      <c r="C1" s="47" t="s">
        <v>95</v>
      </c>
      <c r="E1" s="48" t="s">
        <v>42</v>
      </c>
      <c r="G1" s="244" t="s">
        <v>11</v>
      </c>
      <c r="H1" s="244"/>
    </row>
    <row r="2" spans="1:8" x14ac:dyDescent="0.2">
      <c r="A2" s="44" t="s">
        <v>121</v>
      </c>
      <c r="C2" s="44" t="s">
        <v>123</v>
      </c>
      <c r="E2" s="105" t="s">
        <v>115</v>
      </c>
      <c r="G2" s="38" t="s">
        <v>101</v>
      </c>
      <c r="H2" s="39" t="s">
        <v>102</v>
      </c>
    </row>
    <row r="3" spans="1:8" ht="13.5" thickBot="1" x14ac:dyDescent="0.25">
      <c r="A3" s="45" t="s">
        <v>122</v>
      </c>
      <c r="C3" s="45"/>
      <c r="E3" s="104" t="s">
        <v>117</v>
      </c>
      <c r="G3" s="34">
        <v>0</v>
      </c>
      <c r="H3" s="35">
        <v>0</v>
      </c>
    </row>
    <row r="4" spans="1:8" x14ac:dyDescent="0.2">
      <c r="E4" s="104" t="s">
        <v>116</v>
      </c>
      <c r="G4" s="34">
        <v>4.1666666666666699E-2</v>
      </c>
      <c r="H4" s="35">
        <v>4.1666666666666699E-2</v>
      </c>
    </row>
    <row r="5" spans="1:8" x14ac:dyDescent="0.2">
      <c r="E5" s="104" t="s">
        <v>118</v>
      </c>
      <c r="G5" s="34">
        <v>8.3333333333333301E-2</v>
      </c>
      <c r="H5" s="35">
        <v>8.3333333333333301E-2</v>
      </c>
    </row>
    <row r="6" spans="1:8" x14ac:dyDescent="0.2">
      <c r="G6" s="34">
        <v>0.125</v>
      </c>
      <c r="H6" s="35">
        <v>0.125</v>
      </c>
    </row>
    <row r="7" spans="1:8" x14ac:dyDescent="0.2">
      <c r="G7" s="34">
        <v>0.16666666666666699</v>
      </c>
      <c r="H7" s="35">
        <v>0.16666666666666699</v>
      </c>
    </row>
    <row r="8" spans="1:8" x14ac:dyDescent="0.2">
      <c r="G8" s="34">
        <v>0.20833333333333301</v>
      </c>
      <c r="H8" s="35">
        <v>0.20833333333333301</v>
      </c>
    </row>
    <row r="9" spans="1:8" ht="13.5" thickBot="1" x14ac:dyDescent="0.25">
      <c r="G9" s="36">
        <v>0.25</v>
      </c>
      <c r="H9" s="37">
        <v>0.25</v>
      </c>
    </row>
    <row r="10" spans="1:8" x14ac:dyDescent="0.2">
      <c r="G10" s="42">
        <v>0.29166666666666702</v>
      </c>
      <c r="H10" s="43">
        <v>0.29166666666666702</v>
      </c>
    </row>
    <row r="11" spans="1:8" x14ac:dyDescent="0.2">
      <c r="G11" s="34">
        <v>0.33333333333333298</v>
      </c>
      <c r="H11" s="35">
        <v>0.33333333333333298</v>
      </c>
    </row>
    <row r="12" spans="1:8" x14ac:dyDescent="0.2">
      <c r="G12" s="34">
        <v>0.375</v>
      </c>
      <c r="H12" s="35">
        <v>0.375</v>
      </c>
    </row>
    <row r="13" spans="1:8" x14ac:dyDescent="0.2">
      <c r="G13" s="34">
        <v>0.41666666666666702</v>
      </c>
      <c r="H13" s="35">
        <v>0.41666666666666702</v>
      </c>
    </row>
    <row r="14" spans="1:8" x14ac:dyDescent="0.2">
      <c r="G14" s="34">
        <v>0.45833333333333298</v>
      </c>
      <c r="H14" s="35">
        <v>0.45833333333333298</v>
      </c>
    </row>
    <row r="15" spans="1:8" ht="13.5" thickBot="1" x14ac:dyDescent="0.25">
      <c r="G15" s="36">
        <v>0.5</v>
      </c>
      <c r="H15" s="37">
        <v>0.5</v>
      </c>
    </row>
    <row r="16" spans="1:8" x14ac:dyDescent="0.2">
      <c r="G16" s="42">
        <v>0.54166666666666696</v>
      </c>
      <c r="H16" s="43">
        <v>0.54166666666666696</v>
      </c>
    </row>
    <row r="17" spans="7:8" x14ac:dyDescent="0.2">
      <c r="G17" s="34">
        <v>0.58333333333333304</v>
      </c>
      <c r="H17" s="35">
        <v>0.58333333333333304</v>
      </c>
    </row>
    <row r="18" spans="7:8" x14ac:dyDescent="0.2">
      <c r="G18" s="34">
        <v>0.625</v>
      </c>
      <c r="H18" s="35">
        <v>0.625</v>
      </c>
    </row>
    <row r="19" spans="7:8" x14ac:dyDescent="0.2">
      <c r="G19" s="34">
        <v>0.66666666666666696</v>
      </c>
      <c r="H19" s="35">
        <v>0.66666666666666696</v>
      </c>
    </row>
    <row r="20" spans="7:8" x14ac:dyDescent="0.2">
      <c r="G20" s="34">
        <v>0.70833333333333304</v>
      </c>
      <c r="H20" s="35">
        <v>0.70833333333333304</v>
      </c>
    </row>
    <row r="21" spans="7:8" ht="13.5" thickBot="1" x14ac:dyDescent="0.25">
      <c r="G21" s="36">
        <v>0.75</v>
      </c>
      <c r="H21" s="37">
        <v>0.75</v>
      </c>
    </row>
    <row r="22" spans="7:8" x14ac:dyDescent="0.2">
      <c r="G22" s="40">
        <v>0.79166666666666696</v>
      </c>
      <c r="H22" s="41">
        <v>0.79166666666666696</v>
      </c>
    </row>
    <row r="23" spans="7:8" x14ac:dyDescent="0.2">
      <c r="G23" s="34">
        <v>0.83333333333333304</v>
      </c>
      <c r="H23" s="35">
        <v>0.83333333333333304</v>
      </c>
    </row>
    <row r="24" spans="7:8" x14ac:dyDescent="0.2">
      <c r="G24" s="34">
        <v>0.875</v>
      </c>
      <c r="H24" s="35">
        <v>0.875</v>
      </c>
    </row>
    <row r="25" spans="7:8" x14ac:dyDescent="0.2">
      <c r="G25" s="34">
        <v>0.91666666666666696</v>
      </c>
      <c r="H25" s="35">
        <v>0.91666666666666696</v>
      </c>
    </row>
    <row r="26" spans="7:8" ht="13.5" thickBot="1" x14ac:dyDescent="0.25">
      <c r="G26" s="36">
        <v>0.95833333333333304</v>
      </c>
      <c r="H26" s="37">
        <v>0.95833333333333304</v>
      </c>
    </row>
  </sheetData>
  <mergeCells count="1"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11</vt:i4>
      </vt:variant>
    </vt:vector>
  </HeadingPairs>
  <TitlesOfParts>
    <vt:vector size="15" baseType="lpstr">
      <vt:lpstr>База для АВТО</vt:lpstr>
      <vt:lpstr>Легковые АВТО</vt:lpstr>
      <vt:lpstr>БД Авто_Л</vt:lpstr>
      <vt:lpstr>Общие базы</vt:lpstr>
      <vt:lpstr>Авто_Л</vt:lpstr>
      <vt:lpstr>Водители</vt:lpstr>
      <vt:lpstr>Водители_Л</vt:lpstr>
      <vt:lpstr>Время_въезда</vt:lpstr>
      <vt:lpstr>Время_выезда</vt:lpstr>
      <vt:lpstr>Горючее</vt:lpstr>
      <vt:lpstr>Диспетчер</vt:lpstr>
      <vt:lpstr>Марка_авто_Л</vt:lpstr>
      <vt:lpstr>Механик</vt:lpstr>
      <vt:lpstr>Направление_движения</vt:lpstr>
      <vt:lpstr>'Легковые АВТО'!Область_печати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Desctop</dc:creator>
  <cp:lastModifiedBy>Николай</cp:lastModifiedBy>
  <cp:lastPrinted>2011-09-02T08:45:53Z</cp:lastPrinted>
  <dcterms:created xsi:type="dcterms:W3CDTF">2001-10-25T13:06:17Z</dcterms:created>
  <dcterms:modified xsi:type="dcterms:W3CDTF">2011-09-02T08:50:38Z</dcterms:modified>
</cp:coreProperties>
</file>