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-765" yWindow="-180" windowWidth="27960" windowHeight="12600" activeTab="1"/>
  </bookViews>
  <sheets>
    <sheet name="Список" sheetId="4" r:id="rId1"/>
    <sheet name="Отправители" sheetId="5" r:id="rId2"/>
    <sheet name="ф.7п" sheetId="3" r:id="rId3"/>
    <sheet name="ф.112еп" sheetId="1" r:id="rId4"/>
    <sheet name="Печать" sheetId="6" r:id="rId5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Лигута" localSheetId="1">Список!$I$3+Отправители!$B$2:$B$4</definedName>
    <definedName name="мил">{0,"овz";1,"z";2,"аz";5,"овz"}</definedName>
    <definedName name="ОтАдрес">Список!$J$2</definedName>
    <definedName name="ОтИндекс">Список!$K$2</definedName>
    <definedName name="ОтТел">Список!$L$2</definedName>
    <definedName name="ОтФИО">Список!$I$2</definedName>
    <definedName name="ПолАдрес">Список!$C$2</definedName>
    <definedName name="ПолИндекс">Список!$D$2</definedName>
    <definedName name="ПолТел">Список!$E$2</definedName>
    <definedName name="ПолФио">Список!$B$2</definedName>
    <definedName name="тыс">{0,"тысячz";1,"тысячаz";2,"тысячиz";5,"тысячz"}</definedName>
  </definedNames>
  <calcPr calcId="144525"/>
</workbook>
</file>

<file path=xl/calcChain.xml><?xml version="1.0" encoding="utf-8"?>
<calcChain xmlns="http://schemas.openxmlformats.org/spreadsheetml/2006/main">
  <c r="N3" i="4" l="1"/>
  <c r="C13" i="3"/>
  <c r="K20" i="1" s="1"/>
  <c r="N4" i="4" l="1"/>
  <c r="BL5" i="3" s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BD24" i="3"/>
  <c r="BL4" i="3"/>
  <c r="BK23" i="3"/>
  <c r="BL18" i="3"/>
  <c r="AH13" i="3"/>
  <c r="P37" i="1" s="1"/>
  <c r="E5" i="1" l="1"/>
  <c r="L4" i="4"/>
  <c r="X24" i="3" s="1"/>
  <c r="L5" i="4"/>
  <c r="L6" i="4"/>
  <c r="L7" i="4"/>
  <c r="L8" i="4"/>
  <c r="L9" i="4"/>
  <c r="L10" i="4"/>
  <c r="L11" i="4"/>
  <c r="L12" i="4"/>
  <c r="L13" i="4"/>
  <c r="L3" i="4"/>
  <c r="K4" i="4"/>
  <c r="K5" i="4"/>
  <c r="K6" i="4"/>
  <c r="K7" i="4"/>
  <c r="K8" i="4"/>
  <c r="K9" i="4"/>
  <c r="K10" i="4"/>
  <c r="K11" i="4"/>
  <c r="K12" i="4"/>
  <c r="K13" i="4"/>
  <c r="K3" i="4"/>
  <c r="J3" i="4"/>
  <c r="J4" i="4"/>
  <c r="J5" i="4"/>
  <c r="J6" i="4"/>
  <c r="J7" i="4"/>
  <c r="J8" i="4"/>
  <c r="J9" i="4"/>
  <c r="J10" i="4"/>
  <c r="J11" i="4"/>
  <c r="J12" i="4"/>
  <c r="J13" i="4"/>
  <c r="AE23" i="3" l="1"/>
  <c r="AA23" i="3" s="1"/>
  <c r="DG23" i="1" s="1"/>
  <c r="AF18" i="3"/>
  <c r="C18" i="3" s="1"/>
  <c r="BL6" i="3"/>
  <c r="AH4" i="3" s="1"/>
  <c r="AH8" i="3"/>
  <c r="AJ4" i="1" s="1"/>
  <c r="AH18" i="3"/>
  <c r="Y23" i="3"/>
  <c r="DA23" i="1" s="1"/>
  <c r="Z23" i="3"/>
  <c r="DD23" i="1" s="1"/>
  <c r="AB23" i="3"/>
  <c r="DJ23" i="1" s="1"/>
  <c r="AC23" i="3"/>
  <c r="DM23" i="1" s="1"/>
  <c r="AD23" i="3"/>
  <c r="DP23" i="1" s="1"/>
  <c r="BE23" i="3"/>
  <c r="DA40" i="1" s="1"/>
  <c r="BF23" i="3"/>
  <c r="DD40" i="1" s="1"/>
  <c r="BG23" i="3"/>
  <c r="DG40" i="1" s="1"/>
  <c r="BH23" i="3"/>
  <c r="DJ40" i="1" s="1"/>
  <c r="BI23" i="3"/>
  <c r="DM40" i="1" s="1"/>
  <c r="BJ23" i="3"/>
  <c r="DP40" i="1" s="1"/>
  <c r="E24" i="3"/>
  <c r="G24" i="3"/>
  <c r="I24" i="3"/>
  <c r="K24" i="3"/>
  <c r="M24" i="3"/>
  <c r="O24" i="3"/>
  <c r="Q24" i="3"/>
  <c r="S24" i="3"/>
  <c r="U24" i="3"/>
  <c r="W24" i="3"/>
  <c r="AJ24" i="3"/>
  <c r="AL24" i="3"/>
  <c r="AN24" i="3"/>
  <c r="AP24" i="3"/>
  <c r="AR24" i="3"/>
  <c r="AT24" i="3"/>
  <c r="AV24" i="3"/>
  <c r="AY24" i="3"/>
  <c r="BA24" i="3"/>
  <c r="BC24" i="3"/>
  <c r="AB39" i="1" l="1"/>
  <c r="AH19" i="3"/>
  <c r="C19" i="3"/>
  <c r="K22" i="1"/>
  <c r="C24" i="1" l="1"/>
  <c r="AH20" i="3"/>
  <c r="C41" i="1"/>
  <c r="C20" i="3"/>
  <c r="AH21" i="3" l="1"/>
  <c r="C21" i="3"/>
</calcChain>
</file>

<file path=xl/sharedStrings.xml><?xml version="1.0" encoding="utf-8"?>
<sst xmlns="http://schemas.openxmlformats.org/spreadsheetml/2006/main" count="162" uniqueCount="138">
  <si>
    <t>http://mw-online.ru</t>
  </si>
  <si>
    <t>(подпись оператора)</t>
  </si>
  <si>
    <t>и событий третьему лицу в целях передачи SMS-сообщения по сетям связи.</t>
  </si>
  <si>
    <t>отправителя</t>
  </si>
  <si>
    <t>Также подтверждаю свое согласие на передачу номера почтового перевода</t>
  </si>
  <si>
    <t>подпись</t>
  </si>
  <si>
    <t>почтового перевода на счет получателя, о дате и месте совершения события).</t>
  </si>
  <si>
    <t xml:space="preserve">почтового перевода в ОПС выплаты, о выплате почтового перевода, о перечислении </t>
  </si>
  <si>
    <t>- на передачу информации о номере почтового перевода, о событиях (о поступлении</t>
  </si>
  <si>
    <t>Указанных на бланке персональных данных;</t>
  </si>
  <si>
    <t>- на обработку как автоматизированным, так и неавтоматизированным способом</t>
  </si>
  <si>
    <t>В целях осуществления данного почтового перевода подтверждаю свое согласие:</t>
  </si>
  <si>
    <t>моб. телефона отправителя. Подтверждаю, что данный номер является моим номером моб. телефона, выделенным мне оператором сотовой связи.</t>
  </si>
  <si>
    <t>Согласен(на) на направление информации о новых сервисах и услугах, оказываемых в отделении почтовой связи на указанный выше мною номер</t>
  </si>
  <si>
    <t>Подпись</t>
  </si>
  <si>
    <t>Федерации на основании Федеральных законов, включенных в перечни должностей, определяемые Президентом Российской Федерации</t>
  </si>
  <si>
    <t>Федерации, должности в Центральном банке Российской Федерации, государственных корпорациях и иных организациях, созданных Российской</t>
  </si>
  <si>
    <t xml:space="preserve">службы, назначение на которые и освобождение от которых осуществляется Президентом Российской Федерации или Правительством Российской </t>
  </si>
  <si>
    <t>Российской Федерации, должности членов Совета директоров Центрального банка Российской Федерации, должности федеральной государственной</t>
  </si>
  <si>
    <t xml:space="preserve"> Нет</t>
  </si>
  <si>
    <t>х</t>
  </si>
  <si>
    <t xml:space="preserve"> Да</t>
  </si>
  <si>
    <t>Являетесь ли Вы должностным лицом публичных международных организаций или лицом, замещающим (занимающим) государственные должности</t>
  </si>
  <si>
    <t>(адрес места жительства/регистрации представителя юридического лица)</t>
  </si>
  <si>
    <t>Адрес регистрации:</t>
  </si>
  <si>
    <t>(Фамилия, Имя, а также Отчество (если иное не вытекает из закона или национального обычая) полностью представителя юридического лица)</t>
  </si>
  <si>
    <t>ФИО:</t>
  </si>
  <si>
    <t>по</t>
  </si>
  <si>
    <t>пребывания с</t>
  </si>
  <si>
    <t>Выдачи</t>
  </si>
  <si>
    <t>№</t>
  </si>
  <si>
    <t>Серия</t>
  </si>
  <si>
    <t>карта:</t>
  </si>
  <si>
    <t>Дата</t>
  </si>
  <si>
    <t xml:space="preserve">Миграционная </t>
  </si>
  <si>
    <t>(Дополнительно для нерезидентов России заполняется)</t>
  </si>
  <si>
    <t>(при его наличии)</t>
  </si>
  <si>
    <t>ИНН</t>
  </si>
  <si>
    <t>дата рождения</t>
  </si>
  <si>
    <t>РФ</t>
  </si>
  <si>
    <t>Гражданство:</t>
  </si>
  <si>
    <t>(код подразделения если имеется)</t>
  </si>
  <si>
    <t>(наименование учреждения, выдавшего документ)</t>
  </si>
  <si>
    <t>(дата выдачи)</t>
  </si>
  <si>
    <t>(наименование документа, удостоверяющего личность)</t>
  </si>
  <si>
    <t>выдан</t>
  </si>
  <si>
    <t>паспорт</t>
  </si>
  <si>
    <t>Предъявлен</t>
  </si>
  <si>
    <t>данные отправителя (физ.лица)/представителя отправителя юр.лица</t>
  </si>
  <si>
    <t>(при безналичной форме оплаты)</t>
  </si>
  <si>
    <t>дата</t>
  </si>
  <si>
    <t>Платежное поручение №</t>
  </si>
  <si>
    <t xml:space="preserve">      ОГРН:</t>
  </si>
  <si>
    <t>БИК:</t>
  </si>
  <si>
    <t>Рас/счет:</t>
  </si>
  <si>
    <t>Наименование банка:</t>
  </si>
  <si>
    <t>Кор/счет:</t>
  </si>
  <si>
    <t>ИНН:</t>
  </si>
  <si>
    <t>не заполняется при приеме перевода от физического лица с расчетом наличными денежными средствами</t>
  </si>
  <si>
    <t>(индекс)</t>
  </si>
  <si>
    <t xml:space="preserve"> отправителя, а также до востребования или на а/я)</t>
  </si>
  <si>
    <t xml:space="preserve">(юр.лицо-адрес местонахождения по месту государственной регистрации, физ.лицо-адрес местожительства/регистрации, заполняется при несовпадении с адресом </t>
  </si>
  <si>
    <t>Исправления не допускаются</t>
  </si>
  <si>
    <t>Адрес регистрации отправителя:</t>
  </si>
  <si>
    <t>Обведенное жирной линией заполняется отправителем перевода</t>
  </si>
  <si>
    <t>(юр.лицо – фактический почтовый адрес, физ.лицо – адрес местонахождения/пребывания)</t>
  </si>
  <si>
    <t>Адрес отправителя:</t>
  </si>
  <si>
    <t>(для юридического лица – полное или краткое наименование, для физического лица – Фамилия, Имя, а также Отчество (если иное не вытекает из закона или национального обычая) полностью)</t>
  </si>
  <si>
    <t>От кого:</t>
  </si>
  <si>
    <t>заполняется при приеме перевода на расчетный счет</t>
  </si>
  <si>
    <r>
      <rPr>
        <b/>
        <i/>
        <sz val="9"/>
        <color theme="1"/>
        <rFont val="Times New Roman"/>
        <family val="1"/>
        <charset val="204"/>
      </rPr>
      <t>Сообщение</t>
    </r>
    <r>
      <rPr>
        <b/>
        <i/>
        <sz val="7"/>
        <color theme="1"/>
        <rFont val="Times New Roman"/>
        <family val="1"/>
        <charset val="204"/>
      </rPr>
      <t xml:space="preserve">
</t>
    </r>
    <r>
      <rPr>
        <i/>
        <sz val="7"/>
        <color theme="1"/>
        <rFont val="Times New Roman"/>
        <family val="1"/>
        <charset val="204"/>
      </rPr>
      <t>или реквизиты л/с</t>
    </r>
  </si>
  <si>
    <t>(полный адрес получателя)</t>
  </si>
  <si>
    <t>Куда:</t>
  </si>
  <si>
    <t>Кому:</t>
  </si>
  <si>
    <t>№ моб. тел. отправителя</t>
  </si>
  <si>
    <t>с уведомлением</t>
  </si>
  <si>
    <t>ПЛАТЕЖ</t>
  </si>
  <si>
    <t>+</t>
  </si>
  <si>
    <t>SMS о выплате почтового перевода получателю</t>
  </si>
  <si>
    <t>выплаты, № мобильного телефона адресата</t>
  </si>
  <si>
    <t>НАЛОЖЕННЫЙ</t>
  </si>
  <si>
    <t>с доставкой на дом</t>
  </si>
  <si>
    <t>SMS о поступлении почтового перевода в ОПС</t>
  </si>
  <si>
    <t>(Рубли прописью, копейки цифрами)</t>
  </si>
  <si>
    <t>коп.</t>
  </si>
  <si>
    <t>руб.</t>
  </si>
  <si>
    <t>на</t>
  </si>
  <si>
    <t>ПОЧТОВЫЙ ПЕРЕВОД</t>
  </si>
  <si>
    <t>Обведенное жирной линией заполняется отправителем перевода или РПО</t>
  </si>
  <si>
    <t>http://mw-online.ru/content/f-112ep-postal-order-form-in-excel</t>
  </si>
  <si>
    <t>Курьер EMS</t>
  </si>
  <si>
    <t>ОПС места приёма</t>
  </si>
  <si>
    <t xml:space="preserve">Вес </t>
  </si>
  <si>
    <t>Оттиск КПШ</t>
  </si>
  <si>
    <t>1 класс</t>
  </si>
  <si>
    <t>Экспресс</t>
  </si>
  <si>
    <t>С описью</t>
  </si>
  <si>
    <t>Нестандартная</t>
  </si>
  <si>
    <t>Стандарт</t>
  </si>
  <si>
    <t>Заполняется оператором</t>
  </si>
  <si>
    <t>С SMS-уведомлением</t>
  </si>
  <si>
    <t>+7</t>
  </si>
  <si>
    <t>Индекс получателя</t>
  </si>
  <si>
    <t>Индекс отправителя</t>
  </si>
  <si>
    <t>Куда</t>
  </si>
  <si>
    <t>Откуда</t>
  </si>
  <si>
    <t>Кому</t>
  </si>
  <si>
    <t>От кого</t>
  </si>
  <si>
    <t>(сумма наложенного платежа цифрами и прописью, руб. коп. ₽)</t>
  </si>
  <si>
    <t>Заполняется отправителем</t>
  </si>
  <si>
    <t>(сумма объявленной ценности цифрами и прописью, руб.  ₽)</t>
  </si>
  <si>
    <t>ПОСЫЛКА</t>
  </si>
  <si>
    <t>Фируз</t>
  </si>
  <si>
    <t>Брянск ул  Димитрова 48</t>
  </si>
  <si>
    <t>Лигута Алексей Михайлович</t>
  </si>
  <si>
    <t>г. Москва ул. Московская кв 45</t>
  </si>
  <si>
    <t>Иванов Иван Иванович</t>
  </si>
  <si>
    <t>ОтТел</t>
  </si>
  <si>
    <t>ОтИндекс</t>
  </si>
  <si>
    <t>ОтАдрес</t>
  </si>
  <si>
    <t>Сумма</t>
  </si>
  <si>
    <t>Отправитель</t>
  </si>
  <si>
    <t>Получатель</t>
  </si>
  <si>
    <t>Шнайдерман</t>
  </si>
  <si>
    <t>Фио</t>
  </si>
  <si>
    <t>Адрес</t>
  </si>
  <si>
    <t>Индекс</t>
  </si>
  <si>
    <t>Тел</t>
  </si>
  <si>
    <t>x</t>
  </si>
  <si>
    <t>Адрес Фируза</t>
  </si>
  <si>
    <t>Адрес Шнайдера</t>
  </si>
  <si>
    <t>V</t>
  </si>
  <si>
    <t>ф. 7-п</t>
  </si>
  <si>
    <t>Кол. Одежды</t>
  </si>
  <si>
    <t>ФИО</t>
  </si>
  <si>
    <t>г. Брянск ул. Димитрова д. 48/2</t>
  </si>
  <si>
    <t>ф.7п</t>
  </si>
  <si>
    <t>ф.112еп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</si>
</sst>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[&lt;=9999999]###\-####;\(###\)\ ###\-####"/>
    <numFmt numFmtId="166" formatCode="00000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2"/>
      <color theme="0"/>
      <name val="Calibri"/>
      <family val="2"/>
      <charset val="204"/>
      <scheme val="minor"/>
    </font>
    <font>
      <b/>
      <i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2">
    <xf numFmtId="0" fontId="0" fillId="0" borderId="0" xfId="0"/>
    <xf numFmtId="0" fontId="3" fillId="0" borderId="0" xfId="1"/>
    <xf numFmtId="0" fontId="0" fillId="0" borderId="0" xfId="0" applyBorder="1"/>
    <xf numFmtId="0" fontId="2" fillId="0" borderId="0" xfId="1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9" xfId="0" applyFont="1" applyBorder="1"/>
    <xf numFmtId="0" fontId="8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4" fillId="0" borderId="7" xfId="0" applyFont="1" applyBorder="1"/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9" xfId="0" applyBorder="1"/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9" xfId="0" applyFont="1" applyBorder="1" applyAlignment="1"/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21" xfId="0" applyFont="1" applyBorder="1" applyAlignment="1"/>
    <xf numFmtId="0" fontId="11" fillId="0" borderId="7" xfId="0" applyFont="1" applyBorder="1" applyAlignment="1"/>
    <xf numFmtId="0" fontId="12" fillId="0" borderId="7" xfId="0" applyFont="1" applyBorder="1" applyAlignment="1"/>
    <xf numFmtId="0" fontId="8" fillId="0" borderId="7" xfId="0" applyFont="1" applyBorder="1" applyAlignment="1"/>
    <xf numFmtId="0" fontId="11" fillId="0" borderId="22" xfId="0" applyFont="1" applyBorder="1" applyAlignment="1"/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22" xfId="0" applyFont="1" applyBorder="1"/>
    <xf numFmtId="0" fontId="9" fillId="0" borderId="24" xfId="0" applyFont="1" applyBorder="1"/>
    <xf numFmtId="0" fontId="11" fillId="0" borderId="10" xfId="0" applyFont="1" applyBorder="1" applyAlignment="1"/>
    <xf numFmtId="0" fontId="4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Border="1" applyAlignment="1"/>
    <xf numFmtId="0" fontId="4" fillId="0" borderId="26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27" xfId="0" applyFont="1" applyBorder="1"/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21" xfId="0" applyFont="1" applyBorder="1" applyAlignment="1"/>
    <xf numFmtId="0" fontId="4" fillId="0" borderId="0" xfId="0" applyFont="1" applyBorder="1" applyAlignment="1"/>
    <xf numFmtId="0" fontId="4" fillId="0" borderId="17" xfId="0" applyFont="1" applyBorder="1"/>
    <xf numFmtId="0" fontId="4" fillId="0" borderId="18" xfId="0" applyFont="1" applyBorder="1"/>
    <xf numFmtId="0" fontId="0" fillId="0" borderId="18" xfId="0" applyBorder="1"/>
    <xf numFmtId="0" fontId="0" fillId="0" borderId="33" xfId="0" applyBorder="1"/>
    <xf numFmtId="0" fontId="0" fillId="0" borderId="4" xfId="0" applyBorder="1"/>
    <xf numFmtId="0" fontId="16" fillId="0" borderId="5" xfId="0" applyFont="1" applyBorder="1" applyAlignment="1"/>
    <xf numFmtId="0" fontId="4" fillId="0" borderId="5" xfId="0" applyFont="1" applyBorder="1" applyAlignment="1"/>
    <xf numFmtId="0" fontId="10" fillId="0" borderId="0" xfId="0" applyFont="1" applyBorder="1" applyAlignment="1">
      <alignment vertical="center" wrapText="1"/>
    </xf>
    <xf numFmtId="0" fontId="4" fillId="0" borderId="37" xfId="0" applyFont="1" applyBorder="1"/>
    <xf numFmtId="0" fontId="4" fillId="0" borderId="38" xfId="0" applyFont="1" applyBorder="1" applyAlignment="1">
      <alignment vertical="center"/>
    </xf>
    <xf numFmtId="0" fontId="4" fillId="0" borderId="38" xfId="0" applyFont="1" applyBorder="1"/>
    <xf numFmtId="0" fontId="16" fillId="0" borderId="38" xfId="0" applyFont="1" applyBorder="1" applyAlignment="1"/>
    <xf numFmtId="0" fontId="4" fillId="0" borderId="39" xfId="0" applyFont="1" applyBorder="1"/>
    <xf numFmtId="0" fontId="2" fillId="0" borderId="0" xfId="1" applyFont="1"/>
    <xf numFmtId="0" fontId="17" fillId="0" borderId="0" xfId="1" applyFont="1"/>
    <xf numFmtId="0" fontId="9" fillId="0" borderId="0" xfId="0" applyFont="1"/>
    <xf numFmtId="0" fontId="10" fillId="0" borderId="40" xfId="0" applyFont="1" applyBorder="1" applyAlignment="1">
      <alignment vertical="center"/>
    </xf>
    <xf numFmtId="0" fontId="9" fillId="0" borderId="35" xfId="0" applyFont="1" applyBorder="1" applyAlignment="1"/>
    <xf numFmtId="0" fontId="4" fillId="0" borderId="15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1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0" borderId="12" xfId="0" applyFill="1" applyBorder="1"/>
    <xf numFmtId="0" fontId="0" fillId="0" borderId="5" xfId="0" applyFill="1" applyBorder="1"/>
    <xf numFmtId="0" fontId="0" fillId="0" borderId="13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20" fillId="0" borderId="11" xfId="0" applyFont="1" applyFill="1" applyBorder="1"/>
    <xf numFmtId="0" fontId="0" fillId="0" borderId="37" xfId="0" applyBorder="1"/>
    <xf numFmtId="0" fontId="0" fillId="0" borderId="47" xfId="0" applyBorder="1"/>
    <xf numFmtId="0" fontId="0" fillId="0" borderId="39" xfId="0" applyBorder="1"/>
    <xf numFmtId="0" fontId="23" fillId="0" borderId="0" xfId="1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61" xfId="0" applyFont="1" applyFill="1" applyBorder="1"/>
    <xf numFmtId="0" fontId="24" fillId="0" borderId="62" xfId="0" applyFont="1" applyFill="1" applyBorder="1"/>
    <xf numFmtId="0" fontId="0" fillId="0" borderId="63" xfId="0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5" fillId="0" borderId="0" xfId="0" applyFont="1"/>
    <xf numFmtId="0" fontId="26" fillId="0" borderId="11" xfId="0" applyFont="1" applyBorder="1" applyAlignment="1"/>
    <xf numFmtId="0" fontId="25" fillId="0" borderId="11" xfId="0" applyFont="1" applyBorder="1" applyAlignment="1"/>
    <xf numFmtId="49" fontId="2" fillId="0" borderId="11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8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0" fontId="25" fillId="0" borderId="0" xfId="0" applyFont="1" applyAlignment="1">
      <alignment horizontal="center"/>
    </xf>
    <xf numFmtId="0" fontId="26" fillId="0" borderId="54" xfId="0" applyFont="1" applyBorder="1" applyAlignment="1">
      <alignment vertical="center"/>
    </xf>
    <xf numFmtId="0" fontId="25" fillId="0" borderId="0" xfId="0" applyFont="1" applyBorder="1"/>
    <xf numFmtId="0" fontId="25" fillId="0" borderId="53" xfId="0" applyFont="1" applyBorder="1"/>
    <xf numFmtId="0" fontId="25" fillId="0" borderId="5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8" xfId="0" applyFont="1" applyBorder="1"/>
    <xf numFmtId="0" fontId="33" fillId="0" borderId="0" xfId="0" applyFont="1" applyAlignment="1">
      <alignment vertical="center"/>
    </xf>
    <xf numFmtId="0" fontId="25" fillId="0" borderId="15" xfId="0" applyFont="1" applyBorder="1"/>
    <xf numFmtId="0" fontId="25" fillId="0" borderId="0" xfId="0" applyFont="1" applyAlignment="1">
      <alignment vertical="center"/>
    </xf>
    <xf numFmtId="0" fontId="25" fillId="0" borderId="57" xfId="0" applyFont="1" applyBorder="1"/>
    <xf numFmtId="0" fontId="25" fillId="0" borderId="56" xfId="0" applyFont="1" applyBorder="1"/>
    <xf numFmtId="0" fontId="25" fillId="0" borderId="55" xfId="0" applyFont="1" applyBorder="1"/>
    <xf numFmtId="0" fontId="25" fillId="0" borderId="20" xfId="0" applyFont="1" applyBorder="1"/>
    <xf numFmtId="0" fontId="32" fillId="0" borderId="0" xfId="0" applyFont="1" applyAlignment="1">
      <alignment vertical="center"/>
    </xf>
    <xf numFmtId="0" fontId="32" fillId="0" borderId="0" xfId="0" applyFont="1" applyAlignment="1"/>
    <xf numFmtId="0" fontId="32" fillId="0" borderId="0" xfId="0" applyFont="1"/>
    <xf numFmtId="0" fontId="25" fillId="0" borderId="54" xfId="0" applyFont="1" applyBorder="1"/>
    <xf numFmtId="0" fontId="32" fillId="0" borderId="51" xfId="0" applyFont="1" applyBorder="1" applyAlignment="1">
      <alignment vertical="center"/>
    </xf>
    <xf numFmtId="0" fontId="25" fillId="0" borderId="50" xfId="0" applyFont="1" applyBorder="1"/>
    <xf numFmtId="0" fontId="25" fillId="0" borderId="49" xfId="0" applyFont="1" applyBorder="1"/>
    <xf numFmtId="0" fontId="25" fillId="0" borderId="48" xfId="0" applyFont="1" applyBorder="1"/>
    <xf numFmtId="0" fontId="32" fillId="0" borderId="52" xfId="0" applyFont="1" applyBorder="1" applyAlignment="1">
      <alignment vertical="center"/>
    </xf>
    <xf numFmtId="0" fontId="34" fillId="0" borderId="0" xfId="0" applyFont="1"/>
    <xf numFmtId="0" fontId="23" fillId="0" borderId="11" xfId="0" applyFont="1" applyBorder="1" applyAlignment="1"/>
    <xf numFmtId="0" fontId="0" fillId="5" borderId="0" xfId="0" applyFill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166" fontId="0" fillId="5" borderId="20" xfId="0" applyNumberForma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166" fontId="0" fillId="10" borderId="0" xfId="0" applyNumberFormat="1" applyFill="1" applyAlignment="1">
      <alignment horizontal="center" vertical="center"/>
    </xf>
    <xf numFmtId="165" fontId="0" fillId="10" borderId="0" xfId="0" applyNumberForma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24" fillId="10" borderId="62" xfId="0" applyFont="1" applyFill="1" applyBorder="1"/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8" borderId="20" xfId="0" applyFill="1" applyBorder="1"/>
    <xf numFmtId="165" fontId="0" fillId="8" borderId="20" xfId="0" applyNumberFormat="1" applyFill="1" applyBorder="1" applyAlignment="1">
      <alignment horizontal="center" vertical="center"/>
    </xf>
    <xf numFmtId="165" fontId="0" fillId="0" borderId="0" xfId="0" applyNumberFormat="1"/>
    <xf numFmtId="165" fontId="0" fillId="7" borderId="0" xfId="0" applyNumberFormat="1" applyFill="1"/>
    <xf numFmtId="0" fontId="0" fillId="6" borderId="20" xfId="0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left"/>
    </xf>
    <xf numFmtId="0" fontId="26" fillId="0" borderId="54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6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8" fillId="0" borderId="54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9" fillId="0" borderId="13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3" xfId="0" applyNumberFormat="1" applyFont="1" applyBorder="1" applyAlignment="1">
      <alignment horizontal="center" vertical="center" shrinkToFit="1"/>
    </xf>
    <xf numFmtId="0" fontId="29" fillId="0" borderId="5" xfId="0" applyNumberFormat="1" applyFont="1" applyBorder="1" applyAlignment="1">
      <alignment horizontal="center" vertical="center" shrinkToFit="1"/>
    </xf>
    <xf numFmtId="0" fontId="29" fillId="0" borderId="12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shrinkToFit="1"/>
    </xf>
    <xf numFmtId="0" fontId="29" fillId="0" borderId="10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4" borderId="46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4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3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2" borderId="36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</xdr:row>
      <xdr:rowOff>104775</xdr:rowOff>
    </xdr:from>
    <xdr:to>
      <xdr:col>18</xdr:col>
      <xdr:colOff>581025</xdr:colOff>
      <xdr:row>4</xdr:row>
      <xdr:rowOff>28575</xdr:rowOff>
    </xdr:to>
    <xdr:sp macro="[0]!FormPrint" textlink="">
      <xdr:nvSpPr>
        <xdr:cNvPr id="8" name="Скругленный прямоугольник 7"/>
        <xdr:cNvSpPr/>
      </xdr:nvSpPr>
      <xdr:spPr>
        <a:xfrm>
          <a:off x="11506200" y="295275"/>
          <a:ext cx="1885950" cy="495300"/>
        </a:xfrm>
        <a:prstGeom prst="roundRect">
          <a:avLst>
            <a:gd name="adj" fmla="val 8975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2400" baseline="0">
              <a:ln>
                <a:noFill/>
              </a:ln>
              <a:solidFill>
                <a:sysClr val="windowText" lastClr="000000"/>
              </a:solidFill>
              <a:effectLst>
                <a:glow>
                  <a:schemeClr val="bg1"/>
                </a:glow>
                <a:reflection stA="52000" endPos="37000" dist="50800" dir="5400000" sy="-100000" algn="bl" rotWithShape="0"/>
              </a:effectLst>
            </a:rPr>
            <a:t>Печать</a:t>
          </a:r>
        </a:p>
        <a:p>
          <a:pPr algn="ctr"/>
          <a:endParaRPr lang="ru-RU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w-online.ru/content/f-112ep-postal-order-form-in-excel" TargetMode="External"/><Relationship Id="rId1" Type="http://schemas.openxmlformats.org/officeDocument/2006/relationships/hyperlink" Target="http://mw-online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8"/>
  <sheetViews>
    <sheetView workbookViewId="0">
      <selection activeCell="I7" sqref="I7"/>
    </sheetView>
  </sheetViews>
  <sheetFormatPr defaultRowHeight="15" x14ac:dyDescent="0.25"/>
  <cols>
    <col min="1" max="1" width="3.375" style="105" customWidth="1"/>
    <col min="2" max="2" width="25.375" style="105" customWidth="1"/>
    <col min="3" max="3" width="36.875" style="105" customWidth="1"/>
    <col min="4" max="4" width="9.875" style="149" customWidth="1"/>
    <col min="5" max="5" width="17.375" style="148" customWidth="1"/>
    <col min="6" max="6" width="9" style="147"/>
    <col min="7" max="7" width="12.125" style="105" customWidth="1"/>
    <col min="8" max="8" width="1.625" style="105" customWidth="1"/>
    <col min="9" max="9" width="26.625" style="105" customWidth="1"/>
    <col min="10" max="10" width="33.75" style="105" hidden="1" customWidth="1"/>
    <col min="11" max="11" width="12.375" style="105" hidden="1" customWidth="1"/>
    <col min="12" max="12" width="13.875" style="105" hidden="1" customWidth="1"/>
    <col min="13" max="15" width="9" style="105" hidden="1" customWidth="1"/>
    <col min="16" max="16" width="9" style="105" customWidth="1"/>
    <col min="17" max="16384" width="9" style="105"/>
  </cols>
  <sheetData>
    <row r="1" spans="1:14" x14ac:dyDescent="0.25">
      <c r="A1" s="167" t="s">
        <v>122</v>
      </c>
      <c r="B1" s="167"/>
      <c r="C1" s="167"/>
      <c r="D1" s="167"/>
      <c r="E1" s="167"/>
      <c r="F1" s="167"/>
      <c r="G1" s="167"/>
      <c r="H1" s="107"/>
      <c r="I1" s="151" t="s">
        <v>121</v>
      </c>
      <c r="J1" s="146"/>
      <c r="K1" s="146"/>
      <c r="L1" s="146"/>
    </row>
    <row r="2" spans="1:14" x14ac:dyDescent="0.25">
      <c r="A2" s="150" t="s">
        <v>128</v>
      </c>
      <c r="B2" s="150" t="s">
        <v>134</v>
      </c>
      <c r="C2" s="150" t="s">
        <v>125</v>
      </c>
      <c r="D2" s="152" t="s">
        <v>126</v>
      </c>
      <c r="E2" s="153" t="s">
        <v>127</v>
      </c>
      <c r="F2" s="154" t="s">
        <v>120</v>
      </c>
      <c r="G2" s="150" t="s">
        <v>133</v>
      </c>
      <c r="H2" s="107"/>
      <c r="I2" s="155" t="s">
        <v>134</v>
      </c>
      <c r="J2" s="105" t="s">
        <v>119</v>
      </c>
      <c r="K2" s="105" t="s">
        <v>118</v>
      </c>
      <c r="L2" s="105" t="s">
        <v>117</v>
      </c>
      <c r="N2" s="106"/>
    </row>
    <row r="3" spans="1:14" x14ac:dyDescent="0.2">
      <c r="A3" s="105" t="s">
        <v>128</v>
      </c>
      <c r="B3" s="105" t="s">
        <v>116</v>
      </c>
      <c r="C3" s="105" t="s">
        <v>115</v>
      </c>
      <c r="D3" s="149">
        <v>111125</v>
      </c>
      <c r="E3" s="148">
        <v>9855655566</v>
      </c>
      <c r="G3" s="105">
        <v>2</v>
      </c>
      <c r="I3" s="105" t="s">
        <v>112</v>
      </c>
      <c r="J3" s="105" t="str">
        <f>VLOOKUP(I3,Отправители!$B$2:$E$49,2,0)</f>
        <v>Адрес Фируза</v>
      </c>
      <c r="K3" s="105">
        <f>VLOOKUP(I3,Отправители!$B$2:$E$49,3,0)</f>
        <v>136548</v>
      </c>
      <c r="L3" s="105">
        <f>VLOOKUP(I3,Отправители!$B$2:$E$49,4,0)</f>
        <v>9003655544</v>
      </c>
      <c r="N3" s="108" t="str">
        <f>SUBSTITUTE(PROPER(INDEX(n_4,MID(TEXT(F3,n0),1,1)+1)&amp;INDEX(n0x,MID(TEXT(F3,n0),2,1)+1,MID(TEXT(F3,n0),3,1)+1)&amp;IF(-MID(TEXT(F3,n0),1,3),"миллиард"&amp;VLOOKUP(MID(TEXT(F3,n0),3,1)*AND(MID(TEXT(F3,n0),2,1)-1),мил,2),"")&amp;INDEX(n_4,MID(TEXT(F3,n0),4,1)+1)&amp;INDEX(n0x,MID(TEXT(F3,n0),5,1)+1,MID(TEXT(F3,n0),6,1)+1)&amp;IF(-MID(TEXT(F3,n0),4,3),"миллион"&amp;VLOOKUP(MID(TEXT(F3,n0),6,1)*AND(MID(TEXT(F3,n0),5,1)-1),мил,2),"")&amp;INDEX(n_4,MID(TEXT(F3,n0),7,1)+1)&amp;INDEX(n1x,MID(TEXT(F3,n0),8,1)+1,MID(TEXT(F3,n0),9,1)+1)&amp;IF(-MID(TEXT(F3,n0),7,3),VLOOKUP(MID(TEXT(F3,n0),9,1)*AND(MID(TEXT(F3,n0),8,1)-1),тыс,2),"")&amp;INDEX(n_4,MID(TEXT(F3,n0),10,1)+1)&amp;INDEX(n0x,MID(TEXT(F3,n0),11,1)+1,MID(TEXT(F3,n0),12,1)+1)),"z"," ")&amp;IF(TRUNC(TEXT(F3,n0)),"","  ")</f>
        <v xml:space="preserve">  </v>
      </c>
    </row>
    <row r="4" spans="1:14" s="156" customFormat="1" x14ac:dyDescent="0.2">
      <c r="A4" s="156" t="s">
        <v>128</v>
      </c>
      <c r="B4" s="156" t="s">
        <v>114</v>
      </c>
      <c r="C4" s="156" t="s">
        <v>113</v>
      </c>
      <c r="D4" s="157">
        <v>245456</v>
      </c>
      <c r="E4" s="158">
        <v>9553654785</v>
      </c>
      <c r="F4" s="159">
        <v>4568</v>
      </c>
      <c r="G4" s="156">
        <v>4</v>
      </c>
      <c r="I4" s="156" t="s">
        <v>123</v>
      </c>
      <c r="J4" s="156" t="str">
        <f>VLOOKUP(I4,Отправители!$B$2:$E$49,2,0)</f>
        <v>Адрес Шнайдера</v>
      </c>
      <c r="K4" s="156">
        <f>VLOOKUP(I4,Отправители!$B$2:$E$49,3,0)</f>
        <v>456987</v>
      </c>
      <c r="L4" s="156">
        <f>VLOOKUP(I4,Отправители!$B$2:$E$49,4,0)</f>
        <v>9524567894</v>
      </c>
      <c r="N4" s="160" t="str">
        <f>SUBSTITUTE(PROPER(INDEX(n_4,MID(TEXT(F4,n0),1,1)+1)&amp;INDEX(n0x,MID(TEXT(F4,n0),2,1)+1,MID(TEXT(F4,n0),3,1)+1)&amp;IF(-MID(TEXT(F4,n0),1,3),"миллиард"&amp;VLOOKUP(MID(TEXT(F4,n0),3,1)*AND(MID(TEXT(F4,n0),2,1)-1),мил,2),"")&amp;INDEX(n_4,MID(TEXT(F4,n0),4,1)+1)&amp;INDEX(n0x,MID(TEXT(F4,n0),5,1)+1,MID(TEXT(F4,n0),6,1)+1)&amp;IF(-MID(TEXT(F4,n0),4,3),"миллион"&amp;VLOOKUP(MID(TEXT(F4,n0),6,1)*AND(MID(TEXT(F4,n0),5,1)-1),мил,2),"")&amp;INDEX(n_4,MID(TEXT(F4,n0),7,1)+1)&amp;INDEX(n1x,MID(TEXT(F4,n0),8,1)+1,MID(TEXT(F4,n0),9,1)+1)&amp;IF(-MID(TEXT(F4,n0),7,3),VLOOKUP(MID(TEXT(F4,n0),9,1)*AND(MID(TEXT(F4,n0),8,1)-1),тыс,2),"")&amp;INDEX(n_4,MID(TEXT(F4,n0),10,1)+1)&amp;INDEX(n0x,MID(TEXT(F4,n0),11,1)+1,MID(TEXT(F4,n0),12,1)+1)),"z"," ")&amp;IF(TRUNC(TEXT(F4,n0)),"","  ")</f>
        <v xml:space="preserve">Четыре тысячи пятьсот шестьдесят восемь </v>
      </c>
    </row>
    <row r="5" spans="1:14" x14ac:dyDescent="0.2">
      <c r="J5" s="105" t="e">
        <f>VLOOKUP(I5,Отправители!$B$2:$E$49,2,0)</f>
        <v>#N/A</v>
      </c>
      <c r="K5" s="105" t="e">
        <f>VLOOKUP(I5,Отправители!$B$2:$E$49,3,0)</f>
        <v>#N/A</v>
      </c>
      <c r="L5" s="105" t="e">
        <f>VLOOKUP(I5,Отправители!$B$2:$E$49,4,0)</f>
        <v>#N/A</v>
      </c>
      <c r="N5" s="109" t="str">
        <f>SUBSTITUTE(PROPER(INDEX(n_4,MID(TEXT(F5,n0),1,1)+1)&amp;INDEX(n0x,MID(TEXT(F5,n0),2,1)+1,MID(TEXT(F5,n0),3,1)+1)&amp;IF(-MID(TEXT(F5,n0),1,3),"миллиард"&amp;VLOOKUP(MID(TEXT(F5,n0),3,1)*AND(MID(TEXT(F5,n0),2,1)-1),мил,2),"")&amp;INDEX(n_4,MID(TEXT(F5,n0),4,1)+1)&amp;INDEX(n0x,MID(TEXT(F5,n0),5,1)+1,MID(TEXT(F5,n0),6,1)+1)&amp;IF(-MID(TEXT(F5,n0),4,3),"миллион"&amp;VLOOKUP(MID(TEXT(F5,n0),6,1)*AND(MID(TEXT(F5,n0),5,1)-1),мил,2),"")&amp;INDEX(n_4,MID(TEXT(F5,n0),7,1)+1)&amp;INDEX(n1x,MID(TEXT(F5,n0),8,1)+1,MID(TEXT(F5,n0),9,1)+1)&amp;IF(-MID(TEXT(F5,n0),7,3),VLOOKUP(MID(TEXT(F5,n0),9,1)*AND(MID(TEXT(F5,n0),8,1)-1),тыс,2),"")&amp;INDEX(n_4,MID(TEXT(F5,n0),10,1)+1)&amp;INDEX(n0x,MID(TEXT(F5,n0),11,1)+1,MID(TEXT(F5,n0),12,1)+1)),"z"," ")&amp;IF(TRUNC(TEXT(F5,n0)),"","  ")</f>
        <v xml:space="preserve">  </v>
      </c>
    </row>
    <row r="6" spans="1:14" s="156" customFormat="1" x14ac:dyDescent="0.2">
      <c r="D6" s="157"/>
      <c r="E6" s="158"/>
      <c r="F6" s="159"/>
      <c r="J6" s="156" t="e">
        <f>VLOOKUP(I6,Отправители!$B$2:$E$49,2,0)</f>
        <v>#N/A</v>
      </c>
      <c r="K6" s="156" t="e">
        <f>VLOOKUP(I6,Отправители!$B$2:$E$49,3,0)</f>
        <v>#N/A</v>
      </c>
      <c r="L6" s="156" t="e">
        <f>VLOOKUP(I6,Отправители!$B$2:$E$49,4,0)</f>
        <v>#N/A</v>
      </c>
      <c r="N6" s="160" t="str">
        <f>SUBSTITUTE(PROPER(INDEX(n_4,MID(TEXT(F6,n0),1,1)+1)&amp;INDEX(n0x,MID(TEXT(F6,n0),2,1)+1,MID(TEXT(F6,n0),3,1)+1)&amp;IF(-MID(TEXT(F6,n0),1,3),"миллиард"&amp;VLOOKUP(MID(TEXT(F6,n0),3,1)*AND(MID(TEXT(F6,n0),2,1)-1),мил,2),"")&amp;INDEX(n_4,MID(TEXT(F6,n0),4,1)+1)&amp;INDEX(n0x,MID(TEXT(F6,n0),5,1)+1,MID(TEXT(F6,n0),6,1)+1)&amp;IF(-MID(TEXT(F6,n0),4,3),"миллион"&amp;VLOOKUP(MID(TEXT(F6,n0),6,1)*AND(MID(TEXT(F6,n0),5,1)-1),мил,2),"")&amp;INDEX(n_4,MID(TEXT(F6,n0),7,1)+1)&amp;INDEX(n1x,MID(TEXT(F6,n0),8,1)+1,MID(TEXT(F6,n0),9,1)+1)&amp;IF(-MID(TEXT(F6,n0),7,3),VLOOKUP(MID(TEXT(F6,n0),9,1)*AND(MID(TEXT(F6,n0),8,1)-1),тыс,2),"")&amp;INDEX(n_4,MID(TEXT(F6,n0),10,1)+1)&amp;INDEX(n0x,MID(TEXT(F6,n0),11,1)+1,MID(TEXT(F6,n0),12,1)+1)),"z"," ")&amp;IF(TRUNC(TEXT(F6,n0)),"","  ")</f>
        <v xml:space="preserve">  </v>
      </c>
    </row>
    <row r="7" spans="1:14" x14ac:dyDescent="0.2">
      <c r="J7" s="105" t="e">
        <f>VLOOKUP(I7,Отправители!$B$2:$E$49,2,0)</f>
        <v>#N/A</v>
      </c>
      <c r="K7" s="105" t="e">
        <f>VLOOKUP(I7,Отправители!$B$2:$E$49,3,0)</f>
        <v>#N/A</v>
      </c>
      <c r="L7" s="105" t="e">
        <f>VLOOKUP(I7,Отправители!$B$2:$E$49,4,0)</f>
        <v>#N/A</v>
      </c>
      <c r="N7" s="109" t="str">
        <f>SUBSTITUTE(PROPER(INDEX(n_4,MID(TEXT(F7,n0),1,1)+1)&amp;INDEX(n0x,MID(TEXT(F7,n0),2,1)+1,MID(TEXT(F7,n0),3,1)+1)&amp;IF(-MID(TEXT(F7,n0),1,3),"миллиард"&amp;VLOOKUP(MID(TEXT(F7,n0),3,1)*AND(MID(TEXT(F7,n0),2,1)-1),мил,2),"")&amp;INDEX(n_4,MID(TEXT(F7,n0),4,1)+1)&amp;INDEX(n0x,MID(TEXT(F7,n0),5,1)+1,MID(TEXT(F7,n0),6,1)+1)&amp;IF(-MID(TEXT(F7,n0),4,3),"миллион"&amp;VLOOKUP(MID(TEXT(F7,n0),6,1)*AND(MID(TEXT(F7,n0),5,1)-1),мил,2),"")&amp;INDEX(n_4,MID(TEXT(F7,n0),7,1)+1)&amp;INDEX(n1x,MID(TEXT(F7,n0),8,1)+1,MID(TEXT(F7,n0),9,1)+1)&amp;IF(-MID(TEXT(F7,n0),7,3),VLOOKUP(MID(TEXT(F7,n0),9,1)*AND(MID(TEXT(F7,n0),8,1)-1),тыс,2),"")&amp;INDEX(n_4,MID(TEXT(F7,n0),10,1)+1)&amp;INDEX(n0x,MID(TEXT(F7,n0),11,1)+1,MID(TEXT(F7,n0),12,1)+1)),"z"," ")&amp;IF(TRUNC(TEXT(F7,n0)),"","  ")</f>
        <v xml:space="preserve">  </v>
      </c>
    </row>
    <row r="8" spans="1:14" s="156" customFormat="1" x14ac:dyDescent="0.2">
      <c r="D8" s="157"/>
      <c r="E8" s="158"/>
      <c r="F8" s="159"/>
      <c r="J8" s="156" t="e">
        <f>VLOOKUP(I8,Отправители!$B$2:$E$49,2,0)</f>
        <v>#N/A</v>
      </c>
      <c r="K8" s="156" t="e">
        <f>VLOOKUP(I8,Отправители!$B$2:$E$49,3,0)</f>
        <v>#N/A</v>
      </c>
      <c r="L8" s="156" t="e">
        <f>VLOOKUP(I8,Отправители!$B$2:$E$49,4,0)</f>
        <v>#N/A</v>
      </c>
      <c r="N8" s="160" t="str">
        <f>SUBSTITUTE(PROPER(INDEX(n_4,MID(TEXT(F8,n0),1,1)+1)&amp;INDEX(n0x,MID(TEXT(F8,n0),2,1)+1,MID(TEXT(F8,n0),3,1)+1)&amp;IF(-MID(TEXT(F8,n0),1,3),"миллиард"&amp;VLOOKUP(MID(TEXT(F8,n0),3,1)*AND(MID(TEXT(F8,n0),2,1)-1),мил,2),"")&amp;INDEX(n_4,MID(TEXT(F8,n0),4,1)+1)&amp;INDEX(n0x,MID(TEXT(F8,n0),5,1)+1,MID(TEXT(F8,n0),6,1)+1)&amp;IF(-MID(TEXT(F8,n0),4,3),"миллион"&amp;VLOOKUP(MID(TEXT(F8,n0),6,1)*AND(MID(TEXT(F8,n0),5,1)-1),мил,2),"")&amp;INDEX(n_4,MID(TEXT(F8,n0),7,1)+1)&amp;INDEX(n1x,MID(TEXT(F8,n0),8,1)+1,MID(TEXT(F8,n0),9,1)+1)&amp;IF(-MID(TEXT(F8,n0),7,3),VLOOKUP(MID(TEXT(F8,n0),9,1)*AND(MID(TEXT(F8,n0),8,1)-1),тыс,2),"")&amp;INDEX(n_4,MID(TEXT(F8,n0),10,1)+1)&amp;INDEX(n0x,MID(TEXT(F8,n0),11,1)+1,MID(TEXT(F8,n0),12,1)+1)),"z"," ")&amp;IF(TRUNC(TEXT(F8,n0)),"","  ")</f>
        <v xml:space="preserve">  </v>
      </c>
    </row>
    <row r="9" spans="1:14" x14ac:dyDescent="0.2">
      <c r="J9" s="105" t="e">
        <f>VLOOKUP(I9,Отправители!$B$2:$E$49,2,0)</f>
        <v>#N/A</v>
      </c>
      <c r="K9" s="105" t="e">
        <f>VLOOKUP(I9,Отправители!$B$2:$E$49,3,0)</f>
        <v>#N/A</v>
      </c>
      <c r="L9" s="105" t="e">
        <f>VLOOKUP(I9,Отправители!$B$2:$E$49,4,0)</f>
        <v>#N/A</v>
      </c>
      <c r="N9" s="109" t="str">
        <f>SUBSTITUTE(PROPER(INDEX(n_4,MID(TEXT(F9,n0),1,1)+1)&amp;INDEX(n0x,MID(TEXT(F9,n0),2,1)+1,MID(TEXT(F9,n0),3,1)+1)&amp;IF(-MID(TEXT(F9,n0),1,3),"миллиард"&amp;VLOOKUP(MID(TEXT(F9,n0),3,1)*AND(MID(TEXT(F9,n0),2,1)-1),мил,2),"")&amp;INDEX(n_4,MID(TEXT(F9,n0),4,1)+1)&amp;INDEX(n0x,MID(TEXT(F9,n0),5,1)+1,MID(TEXT(F9,n0),6,1)+1)&amp;IF(-MID(TEXT(F9,n0),4,3),"миллион"&amp;VLOOKUP(MID(TEXT(F9,n0),6,1)*AND(MID(TEXT(F9,n0),5,1)-1),мил,2),"")&amp;INDEX(n_4,MID(TEXT(F9,n0),7,1)+1)&amp;INDEX(n1x,MID(TEXT(F9,n0),8,1)+1,MID(TEXT(F9,n0),9,1)+1)&amp;IF(-MID(TEXT(F9,n0),7,3),VLOOKUP(MID(TEXT(F9,n0),9,1)*AND(MID(TEXT(F9,n0),8,1)-1),тыс,2),"")&amp;INDEX(n_4,MID(TEXT(F9,n0),10,1)+1)&amp;INDEX(n0x,MID(TEXT(F9,n0),11,1)+1,MID(TEXT(F9,n0),12,1)+1)),"z"," ")&amp;IF(TRUNC(TEXT(F9,n0)),"","  ")</f>
        <v xml:space="preserve">  </v>
      </c>
    </row>
    <row r="10" spans="1:14" s="156" customFormat="1" x14ac:dyDescent="0.2">
      <c r="D10" s="157"/>
      <c r="E10" s="158"/>
      <c r="F10" s="159"/>
      <c r="J10" s="156" t="e">
        <f>VLOOKUP(I10,Отправители!$B$2:$E$49,2,0)</f>
        <v>#N/A</v>
      </c>
      <c r="K10" s="156" t="e">
        <f>VLOOKUP(I10,Отправители!$B$2:$E$49,3,0)</f>
        <v>#N/A</v>
      </c>
      <c r="L10" s="156" t="e">
        <f>VLOOKUP(I10,Отправители!$B$2:$E$49,4,0)</f>
        <v>#N/A</v>
      </c>
      <c r="N10" s="160" t="str">
        <f>SUBSTITUTE(PROPER(INDEX(n_4,MID(TEXT(F10,n0),1,1)+1)&amp;INDEX(n0x,MID(TEXT(F10,n0),2,1)+1,MID(TEXT(F10,n0),3,1)+1)&amp;IF(-MID(TEXT(F10,n0),1,3),"миллиард"&amp;VLOOKUP(MID(TEXT(F10,n0),3,1)*AND(MID(TEXT(F10,n0),2,1)-1),мил,2),"")&amp;INDEX(n_4,MID(TEXT(F10,n0),4,1)+1)&amp;INDEX(n0x,MID(TEXT(F10,n0),5,1)+1,MID(TEXT(F10,n0),6,1)+1)&amp;IF(-MID(TEXT(F10,n0),4,3),"миллион"&amp;VLOOKUP(MID(TEXT(F10,n0),6,1)*AND(MID(TEXT(F10,n0),5,1)-1),мил,2),"")&amp;INDEX(n_4,MID(TEXT(F10,n0),7,1)+1)&amp;INDEX(n1x,MID(TEXT(F10,n0),8,1)+1,MID(TEXT(F10,n0),9,1)+1)&amp;IF(-MID(TEXT(F10,n0),7,3),VLOOKUP(MID(TEXT(F10,n0),9,1)*AND(MID(TEXT(F10,n0),8,1)-1),тыс,2),"")&amp;INDEX(n_4,MID(TEXT(F10,n0),10,1)+1)&amp;INDEX(n0x,MID(TEXT(F10,n0),11,1)+1,MID(TEXT(F10,n0),12,1)+1)),"z"," ")&amp;IF(TRUNC(TEXT(F10,n0)),"","  ")</f>
        <v xml:space="preserve">  </v>
      </c>
    </row>
    <row r="11" spans="1:14" x14ac:dyDescent="0.2">
      <c r="J11" s="105" t="e">
        <f>VLOOKUP(I11,Отправители!$B$2:$E$49,2,0)</f>
        <v>#N/A</v>
      </c>
      <c r="K11" s="105" t="e">
        <f>VLOOKUP(I11,Отправители!$B$2:$E$49,3,0)</f>
        <v>#N/A</v>
      </c>
      <c r="L11" s="105" t="e">
        <f>VLOOKUP(I11,Отправители!$B$2:$E$49,4,0)</f>
        <v>#N/A</v>
      </c>
      <c r="N11" s="109" t="str">
        <f>SUBSTITUTE(PROPER(INDEX(n_4,MID(TEXT(F11,n0),1,1)+1)&amp;INDEX(n0x,MID(TEXT(F11,n0),2,1)+1,MID(TEXT(F11,n0),3,1)+1)&amp;IF(-MID(TEXT(F11,n0),1,3),"миллиард"&amp;VLOOKUP(MID(TEXT(F11,n0),3,1)*AND(MID(TEXT(F11,n0),2,1)-1),мил,2),"")&amp;INDEX(n_4,MID(TEXT(F11,n0),4,1)+1)&amp;INDEX(n0x,MID(TEXT(F11,n0),5,1)+1,MID(TEXT(F11,n0),6,1)+1)&amp;IF(-MID(TEXT(F11,n0),4,3),"миллион"&amp;VLOOKUP(MID(TEXT(F11,n0),6,1)*AND(MID(TEXT(F11,n0),5,1)-1),мил,2),"")&amp;INDEX(n_4,MID(TEXT(F11,n0),7,1)+1)&amp;INDEX(n1x,MID(TEXT(F11,n0),8,1)+1,MID(TEXT(F11,n0),9,1)+1)&amp;IF(-MID(TEXT(F11,n0),7,3),VLOOKUP(MID(TEXT(F11,n0),9,1)*AND(MID(TEXT(F11,n0),8,1)-1),тыс,2),"")&amp;INDEX(n_4,MID(TEXT(F11,n0),10,1)+1)&amp;INDEX(n0x,MID(TEXT(F11,n0),11,1)+1,MID(TEXT(F11,n0),12,1)+1)),"z"," ")&amp;IF(TRUNC(TEXT(F11,n0)),"","  ")</f>
        <v xml:space="preserve">  </v>
      </c>
    </row>
    <row r="12" spans="1:14" s="156" customFormat="1" x14ac:dyDescent="0.2">
      <c r="D12" s="157"/>
      <c r="E12" s="158"/>
      <c r="F12" s="159"/>
      <c r="J12" s="156" t="e">
        <f>VLOOKUP(I12,Отправители!$B$2:$E$49,2,0)</f>
        <v>#N/A</v>
      </c>
      <c r="K12" s="156" t="e">
        <f>VLOOKUP(I12,Отправители!$B$2:$E$49,3,0)</f>
        <v>#N/A</v>
      </c>
      <c r="L12" s="156" t="e">
        <f>VLOOKUP(I12,Отправители!$B$2:$E$49,4,0)</f>
        <v>#N/A</v>
      </c>
      <c r="N12" s="160" t="str">
        <f>SUBSTITUTE(PROPER(INDEX(n_4,MID(TEXT(F12,n0),1,1)+1)&amp;INDEX(n0x,MID(TEXT(F12,n0),2,1)+1,MID(TEXT(F12,n0),3,1)+1)&amp;IF(-MID(TEXT(F12,n0),1,3),"миллиард"&amp;VLOOKUP(MID(TEXT(F12,n0),3,1)*AND(MID(TEXT(F12,n0),2,1)-1),мил,2),"")&amp;INDEX(n_4,MID(TEXT(F12,n0),4,1)+1)&amp;INDEX(n0x,MID(TEXT(F12,n0),5,1)+1,MID(TEXT(F12,n0),6,1)+1)&amp;IF(-MID(TEXT(F12,n0),4,3),"миллион"&amp;VLOOKUP(MID(TEXT(F12,n0),6,1)*AND(MID(TEXT(F12,n0),5,1)-1),мил,2),"")&amp;INDEX(n_4,MID(TEXT(F12,n0),7,1)+1)&amp;INDEX(n1x,MID(TEXT(F12,n0),8,1)+1,MID(TEXT(F12,n0),9,1)+1)&amp;IF(-MID(TEXT(F12,n0),7,3),VLOOKUP(MID(TEXT(F12,n0),9,1)*AND(MID(TEXT(F12,n0),8,1)-1),тыс,2),"")&amp;INDEX(n_4,MID(TEXT(F12,n0),10,1)+1)&amp;INDEX(n0x,MID(TEXT(F12,n0),11,1)+1,MID(TEXT(F12,n0),12,1)+1)),"z"," ")&amp;IF(TRUNC(TEXT(F12,n0)),"","  ")</f>
        <v xml:space="preserve">  </v>
      </c>
    </row>
    <row r="13" spans="1:14" x14ac:dyDescent="0.2">
      <c r="J13" s="105" t="e">
        <f>VLOOKUP(I13,Отправители!$B$2:$E$49,2,0)</f>
        <v>#N/A</v>
      </c>
      <c r="K13" s="105" t="e">
        <f>VLOOKUP(I13,Отправители!$B$2:$E$49,3,0)</f>
        <v>#N/A</v>
      </c>
      <c r="L13" s="105" t="e">
        <f>VLOOKUP(I13,Отправители!$B$2:$E$49,4,0)</f>
        <v>#N/A</v>
      </c>
      <c r="N13" s="109" t="str">
        <f>SUBSTITUTE(PROPER(INDEX(n_4,MID(TEXT(F13,n0),1,1)+1)&amp;INDEX(n0x,MID(TEXT(F13,n0),2,1)+1,MID(TEXT(F13,n0),3,1)+1)&amp;IF(-MID(TEXT(F13,n0),1,3),"миллиард"&amp;VLOOKUP(MID(TEXT(F13,n0),3,1)*AND(MID(TEXT(F13,n0),2,1)-1),мил,2),"")&amp;INDEX(n_4,MID(TEXT(F13,n0),4,1)+1)&amp;INDEX(n0x,MID(TEXT(F13,n0),5,1)+1,MID(TEXT(F13,n0),6,1)+1)&amp;IF(-MID(TEXT(F13,n0),4,3),"миллион"&amp;VLOOKUP(MID(TEXT(F13,n0),6,1)*AND(MID(TEXT(F13,n0),5,1)-1),мил,2),"")&amp;INDEX(n_4,MID(TEXT(F13,n0),7,1)+1)&amp;INDEX(n1x,MID(TEXT(F13,n0),8,1)+1,MID(TEXT(F13,n0),9,1)+1)&amp;IF(-MID(TEXT(F13,n0),7,3),VLOOKUP(MID(TEXT(F13,n0),9,1)*AND(MID(TEXT(F13,n0),8,1)-1),тыс,2),"")&amp;INDEX(n_4,MID(TEXT(F13,n0),10,1)+1)&amp;INDEX(n0x,MID(TEXT(F13,n0),11,1)+1,MID(TEXT(F13,n0),12,1)+1)),"z"," ")&amp;IF(TRUNC(TEXT(F13,n0)),"","  ")</f>
        <v xml:space="preserve">  </v>
      </c>
    </row>
    <row r="14" spans="1:14" s="156" customFormat="1" x14ac:dyDescent="0.2">
      <c r="D14" s="157"/>
      <c r="E14" s="158"/>
      <c r="F14" s="159"/>
      <c r="N14" s="160" t="str">
        <f>SUBSTITUTE(PROPER(INDEX(n_4,MID(TEXT(F14,n0),1,1)+1)&amp;INDEX(n0x,MID(TEXT(F14,n0),2,1)+1,MID(TEXT(F14,n0),3,1)+1)&amp;IF(-MID(TEXT(F14,n0),1,3),"миллиард"&amp;VLOOKUP(MID(TEXT(F14,n0),3,1)*AND(MID(TEXT(F14,n0),2,1)-1),мил,2),"")&amp;INDEX(n_4,MID(TEXT(F14,n0),4,1)+1)&amp;INDEX(n0x,MID(TEXT(F14,n0),5,1)+1,MID(TEXT(F14,n0),6,1)+1)&amp;IF(-MID(TEXT(F14,n0),4,3),"миллион"&amp;VLOOKUP(MID(TEXT(F14,n0),6,1)*AND(MID(TEXT(F14,n0),5,1)-1),мил,2),"")&amp;INDEX(n_4,MID(TEXT(F14,n0),7,1)+1)&amp;INDEX(n1x,MID(TEXT(F14,n0),8,1)+1,MID(TEXT(F14,n0),9,1)+1)&amp;IF(-MID(TEXT(F14,n0),7,3),VLOOKUP(MID(TEXT(F14,n0),9,1)*AND(MID(TEXT(F14,n0),8,1)-1),тыс,2),"")&amp;INDEX(n_4,MID(TEXT(F14,n0),10,1)+1)&amp;INDEX(n0x,MID(TEXT(F14,n0),11,1)+1,MID(TEXT(F14,n0),12,1)+1)),"z"," ")&amp;IF(TRUNC(TEXT(F14,n0)),"","  ")</f>
        <v xml:space="preserve">  </v>
      </c>
    </row>
    <row r="15" spans="1:14" x14ac:dyDescent="0.2">
      <c r="N15" s="109" t="str">
        <f>SUBSTITUTE(PROPER(INDEX(n_4,MID(TEXT(F15,n0),1,1)+1)&amp;INDEX(n0x,MID(TEXT(F15,n0),2,1)+1,MID(TEXT(F15,n0),3,1)+1)&amp;IF(-MID(TEXT(F15,n0),1,3),"миллиард"&amp;VLOOKUP(MID(TEXT(F15,n0),3,1)*AND(MID(TEXT(F15,n0),2,1)-1),мил,2),"")&amp;INDEX(n_4,MID(TEXT(F15,n0),4,1)+1)&amp;INDEX(n0x,MID(TEXT(F15,n0),5,1)+1,MID(TEXT(F15,n0),6,1)+1)&amp;IF(-MID(TEXT(F15,n0),4,3),"миллион"&amp;VLOOKUP(MID(TEXT(F15,n0),6,1)*AND(MID(TEXT(F15,n0),5,1)-1),мил,2),"")&amp;INDEX(n_4,MID(TEXT(F15,n0),7,1)+1)&amp;INDEX(n1x,MID(TEXT(F15,n0),8,1)+1,MID(TEXT(F15,n0),9,1)+1)&amp;IF(-MID(TEXT(F15,n0),7,3),VLOOKUP(MID(TEXT(F15,n0),9,1)*AND(MID(TEXT(F15,n0),8,1)-1),тыс,2),"")&amp;INDEX(n_4,MID(TEXT(F15,n0),10,1)+1)&amp;INDEX(n0x,MID(TEXT(F15,n0),11,1)+1,MID(TEXT(F15,n0),12,1)+1)),"z"," ")&amp;IF(TRUNC(TEXT(F15,n0)),"","  ")</f>
        <v xml:space="preserve">  </v>
      </c>
    </row>
    <row r="16" spans="1:14" s="156" customFormat="1" x14ac:dyDescent="0.2">
      <c r="D16" s="157"/>
      <c r="E16" s="158"/>
      <c r="F16" s="159"/>
      <c r="N16" s="160" t="str">
        <f>SUBSTITUTE(PROPER(INDEX(n_4,MID(TEXT(F16,n0),1,1)+1)&amp;INDEX(n0x,MID(TEXT(F16,n0),2,1)+1,MID(TEXT(F16,n0),3,1)+1)&amp;IF(-MID(TEXT(F16,n0),1,3),"миллиард"&amp;VLOOKUP(MID(TEXT(F16,n0),3,1)*AND(MID(TEXT(F16,n0),2,1)-1),мил,2),"")&amp;INDEX(n_4,MID(TEXT(F16,n0),4,1)+1)&amp;INDEX(n0x,MID(TEXT(F16,n0),5,1)+1,MID(TEXT(F16,n0),6,1)+1)&amp;IF(-MID(TEXT(F16,n0),4,3),"миллион"&amp;VLOOKUP(MID(TEXT(F16,n0),6,1)*AND(MID(TEXT(F16,n0),5,1)-1),мил,2),"")&amp;INDEX(n_4,MID(TEXT(F16,n0),7,1)+1)&amp;INDEX(n1x,MID(TEXT(F16,n0),8,1)+1,MID(TEXT(F16,n0),9,1)+1)&amp;IF(-MID(TEXT(F16,n0),7,3),VLOOKUP(MID(TEXT(F16,n0),9,1)*AND(MID(TEXT(F16,n0),8,1)-1),тыс,2),"")&amp;INDEX(n_4,MID(TEXT(F16,n0),10,1)+1)&amp;INDEX(n0x,MID(TEXT(F16,n0),11,1)+1,MID(TEXT(F16,n0),12,1)+1)),"z"," ")&amp;IF(TRUNC(TEXT(F16,n0)),"","  ")</f>
        <v xml:space="preserve">  </v>
      </c>
    </row>
    <row r="17" spans="4:14" x14ac:dyDescent="0.2">
      <c r="N17" s="109" t="str">
        <f>SUBSTITUTE(PROPER(INDEX(n_4,MID(TEXT(F17,n0),1,1)+1)&amp;INDEX(n0x,MID(TEXT(F17,n0),2,1)+1,MID(TEXT(F17,n0),3,1)+1)&amp;IF(-MID(TEXT(F17,n0),1,3),"миллиард"&amp;VLOOKUP(MID(TEXT(F17,n0),3,1)*AND(MID(TEXT(F17,n0),2,1)-1),мил,2),"")&amp;INDEX(n_4,MID(TEXT(F17,n0),4,1)+1)&amp;INDEX(n0x,MID(TEXT(F17,n0),5,1)+1,MID(TEXT(F17,n0),6,1)+1)&amp;IF(-MID(TEXT(F17,n0),4,3),"миллион"&amp;VLOOKUP(MID(TEXT(F17,n0),6,1)*AND(MID(TEXT(F17,n0),5,1)-1),мил,2),"")&amp;INDEX(n_4,MID(TEXT(F17,n0),7,1)+1)&amp;INDEX(n1x,MID(TEXT(F17,n0),8,1)+1,MID(TEXT(F17,n0),9,1)+1)&amp;IF(-MID(TEXT(F17,n0),7,3),VLOOKUP(MID(TEXT(F17,n0),9,1)*AND(MID(TEXT(F17,n0),8,1)-1),тыс,2),"")&amp;INDEX(n_4,MID(TEXT(F17,n0),10,1)+1)&amp;INDEX(n0x,MID(TEXT(F17,n0),11,1)+1,MID(TEXT(F17,n0),12,1)+1)),"z"," ")&amp;IF(TRUNC(TEXT(F17,n0)),"","  ")</f>
        <v xml:space="preserve">  </v>
      </c>
    </row>
    <row r="18" spans="4:14" s="156" customFormat="1" x14ac:dyDescent="0.2">
      <c r="D18" s="157"/>
      <c r="E18" s="158"/>
      <c r="F18" s="159"/>
      <c r="N18" s="160" t="str">
        <f>SUBSTITUTE(PROPER(INDEX(n_4,MID(TEXT(F18,n0),1,1)+1)&amp;INDEX(n0x,MID(TEXT(F18,n0),2,1)+1,MID(TEXT(F18,n0),3,1)+1)&amp;IF(-MID(TEXT(F18,n0),1,3),"миллиард"&amp;VLOOKUP(MID(TEXT(F18,n0),3,1)*AND(MID(TEXT(F18,n0),2,1)-1),мил,2),"")&amp;INDEX(n_4,MID(TEXT(F18,n0),4,1)+1)&amp;INDEX(n0x,MID(TEXT(F18,n0),5,1)+1,MID(TEXT(F18,n0),6,1)+1)&amp;IF(-MID(TEXT(F18,n0),4,3),"миллион"&amp;VLOOKUP(MID(TEXT(F18,n0),6,1)*AND(MID(TEXT(F18,n0),5,1)-1),мил,2),"")&amp;INDEX(n_4,MID(TEXT(F18,n0),7,1)+1)&amp;INDEX(n1x,MID(TEXT(F18,n0),8,1)+1,MID(TEXT(F18,n0),9,1)+1)&amp;IF(-MID(TEXT(F18,n0),7,3),VLOOKUP(MID(TEXT(F18,n0),9,1)*AND(MID(TEXT(F18,n0),8,1)-1),тыс,2),"")&amp;INDEX(n_4,MID(TEXT(F18,n0),10,1)+1)&amp;INDEX(n0x,MID(TEXT(F18,n0),11,1)+1,MID(TEXT(F18,n0),12,1)+1)),"z"," ")&amp;IF(TRUNC(TEXT(F18,n0)),"","  ")</f>
        <v xml:space="preserve">  </v>
      </c>
    </row>
    <row r="19" spans="4:14" x14ac:dyDescent="0.25">
      <c r="N19" s="110"/>
    </row>
    <row r="20" spans="4:14" s="156" customFormat="1" x14ac:dyDescent="0.25">
      <c r="D20" s="157"/>
      <c r="E20" s="158"/>
      <c r="F20" s="159"/>
    </row>
    <row r="22" spans="4:14" s="156" customFormat="1" x14ac:dyDescent="0.25">
      <c r="D22" s="157"/>
      <c r="E22" s="158"/>
      <c r="F22" s="159"/>
    </row>
    <row r="24" spans="4:14" s="156" customFormat="1" x14ac:dyDescent="0.25">
      <c r="D24" s="157"/>
      <c r="E24" s="158"/>
      <c r="F24" s="159"/>
    </row>
    <row r="26" spans="4:14" s="156" customFormat="1" x14ac:dyDescent="0.25">
      <c r="D26" s="157"/>
      <c r="E26" s="158"/>
      <c r="F26" s="159"/>
    </row>
    <row r="28" spans="4:14" s="156" customFormat="1" x14ac:dyDescent="0.25">
      <c r="D28" s="157"/>
      <c r="E28" s="158"/>
      <c r="F28" s="159"/>
    </row>
    <row r="30" spans="4:14" s="156" customFormat="1" x14ac:dyDescent="0.25">
      <c r="D30" s="157"/>
      <c r="E30" s="158"/>
      <c r="F30" s="159"/>
    </row>
    <row r="32" spans="4:14" s="156" customFormat="1" x14ac:dyDescent="0.25">
      <c r="D32" s="157"/>
      <c r="E32" s="158"/>
      <c r="F32" s="159"/>
    </row>
    <row r="34" spans="4:6" s="156" customFormat="1" x14ac:dyDescent="0.25">
      <c r="D34" s="157"/>
      <c r="E34" s="158"/>
      <c r="F34" s="159"/>
    </row>
    <row r="36" spans="4:6" s="156" customFormat="1" x14ac:dyDescent="0.25">
      <c r="D36" s="157"/>
      <c r="E36" s="158"/>
      <c r="F36" s="159"/>
    </row>
    <row r="38" spans="4:6" s="156" customFormat="1" x14ac:dyDescent="0.25">
      <c r="D38" s="157"/>
      <c r="E38" s="158"/>
      <c r="F38" s="159"/>
    </row>
    <row r="40" spans="4:6" s="156" customFormat="1" x14ac:dyDescent="0.25">
      <c r="D40" s="157"/>
      <c r="E40" s="158"/>
      <c r="F40" s="159"/>
    </row>
    <row r="42" spans="4:6" s="156" customFormat="1" x14ac:dyDescent="0.25">
      <c r="D42" s="157"/>
      <c r="E42" s="158"/>
      <c r="F42" s="159"/>
    </row>
    <row r="44" spans="4:6" s="156" customFormat="1" x14ac:dyDescent="0.25">
      <c r="D44" s="157"/>
      <c r="E44" s="158"/>
      <c r="F44" s="159"/>
    </row>
    <row r="46" spans="4:6" s="156" customFormat="1" x14ac:dyDescent="0.25">
      <c r="D46" s="157"/>
      <c r="E46" s="158"/>
      <c r="F46" s="159"/>
    </row>
    <row r="48" spans="4:6" s="156" customFormat="1" x14ac:dyDescent="0.25">
      <c r="D48" s="157"/>
      <c r="E48" s="158"/>
      <c r="F48" s="159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Отправитель">
          <x14:formula1>
            <xm:f>Отправители!$B$2:$B$33</xm:f>
          </x14:formula1>
          <xm:sqref>I3:I16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35"/>
  <sheetViews>
    <sheetView tabSelected="1" workbookViewId="0">
      <selection activeCell="B2" sqref="B2"/>
    </sheetView>
  </sheetViews>
  <sheetFormatPr defaultRowHeight="15" x14ac:dyDescent="0.25"/>
  <cols>
    <col min="1" max="1" width="4" customWidth="1"/>
    <col min="2" max="2" width="26" customWidth="1"/>
    <col min="3" max="3" width="32" customWidth="1"/>
    <col min="4" max="4" width="9.5" style="105" customWidth="1"/>
    <col min="5" max="5" width="16.875" style="165" customWidth="1"/>
  </cols>
  <sheetData>
    <row r="1" spans="1:5" x14ac:dyDescent="0.25">
      <c r="A1" s="163"/>
      <c r="B1" s="151" t="s">
        <v>124</v>
      </c>
      <c r="C1" s="151" t="s">
        <v>125</v>
      </c>
      <c r="D1" s="151" t="s">
        <v>126</v>
      </c>
      <c r="E1" s="164" t="s">
        <v>127</v>
      </c>
    </row>
    <row r="2" spans="1:5" x14ac:dyDescent="0.25">
      <c r="B2" t="s">
        <v>116</v>
      </c>
      <c r="C2" t="s">
        <v>135</v>
      </c>
      <c r="D2" s="105">
        <v>241047</v>
      </c>
      <c r="E2" s="165">
        <v>9003685542</v>
      </c>
    </row>
    <row r="3" spans="1:5" s="162" customFormat="1" x14ac:dyDescent="0.25">
      <c r="B3" s="162" t="s">
        <v>112</v>
      </c>
      <c r="C3" s="162" t="s">
        <v>129</v>
      </c>
      <c r="D3" s="161">
        <v>136548</v>
      </c>
      <c r="E3" s="166">
        <v>9003655544</v>
      </c>
    </row>
    <row r="4" spans="1:5" x14ac:dyDescent="0.25">
      <c r="B4" t="s">
        <v>123</v>
      </c>
      <c r="C4" t="s">
        <v>130</v>
      </c>
      <c r="D4" s="105">
        <v>456987</v>
      </c>
      <c r="E4" s="165">
        <v>9524567894</v>
      </c>
    </row>
    <row r="5" spans="1:5" s="162" customFormat="1" x14ac:dyDescent="0.25">
      <c r="D5" s="161"/>
      <c r="E5" s="166"/>
    </row>
    <row r="7" spans="1:5" s="162" customFormat="1" x14ac:dyDescent="0.25">
      <c r="D7" s="161"/>
      <c r="E7" s="166"/>
    </row>
    <row r="9" spans="1:5" s="162" customFormat="1" x14ac:dyDescent="0.25">
      <c r="D9" s="161"/>
      <c r="E9" s="166"/>
    </row>
    <row r="11" spans="1:5" s="162" customFormat="1" x14ac:dyDescent="0.25">
      <c r="D11" s="161"/>
      <c r="E11" s="166"/>
    </row>
    <row r="13" spans="1:5" s="162" customFormat="1" x14ac:dyDescent="0.25">
      <c r="D13" s="161"/>
      <c r="E13" s="166"/>
    </row>
    <row r="15" spans="1:5" s="162" customFormat="1" x14ac:dyDescent="0.25">
      <c r="D15" s="161"/>
      <c r="E15" s="166"/>
    </row>
    <row r="17" spans="4:5" s="162" customFormat="1" x14ac:dyDescent="0.25">
      <c r="D17" s="161"/>
      <c r="E17" s="166"/>
    </row>
    <row r="19" spans="4:5" s="162" customFormat="1" x14ac:dyDescent="0.25">
      <c r="D19" s="161"/>
      <c r="E19" s="166"/>
    </row>
    <row r="21" spans="4:5" s="162" customFormat="1" x14ac:dyDescent="0.25">
      <c r="D21" s="161"/>
      <c r="E21" s="166"/>
    </row>
    <row r="23" spans="4:5" s="162" customFormat="1" x14ac:dyDescent="0.25">
      <c r="D23" s="161"/>
      <c r="E23" s="166"/>
    </row>
    <row r="25" spans="4:5" s="162" customFormat="1" x14ac:dyDescent="0.25">
      <c r="D25" s="161"/>
      <c r="E25" s="166"/>
    </row>
    <row r="27" spans="4:5" s="162" customFormat="1" x14ac:dyDescent="0.25">
      <c r="D27" s="161"/>
      <c r="E27" s="166"/>
    </row>
    <row r="29" spans="4:5" s="162" customFormat="1" x14ac:dyDescent="0.25">
      <c r="D29" s="161"/>
      <c r="E29" s="166"/>
    </row>
    <row r="31" spans="4:5" s="162" customFormat="1" x14ac:dyDescent="0.25">
      <c r="D31" s="161"/>
      <c r="E31" s="166"/>
    </row>
    <row r="33" spans="4:5" s="162" customFormat="1" x14ac:dyDescent="0.25">
      <c r="D33" s="161"/>
      <c r="E33" s="166"/>
    </row>
    <row r="35" spans="4:5" s="162" customFormat="1" x14ac:dyDescent="0.25">
      <c r="D35" s="161"/>
      <c r="E35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BR35"/>
  <sheetViews>
    <sheetView zoomScaleNormal="100" workbookViewId="0">
      <selection activeCell="C13" sqref="C13:AE14"/>
    </sheetView>
  </sheetViews>
  <sheetFormatPr defaultColWidth="2.25" defaultRowHeight="15" x14ac:dyDescent="0.25"/>
  <cols>
    <col min="1" max="1" width="2.25" style="112"/>
    <col min="2" max="2" width="1.625" style="112" customWidth="1"/>
    <col min="3" max="3" width="1.25" style="112" customWidth="1"/>
    <col min="4" max="4" width="0.5" style="112" customWidth="1"/>
    <col min="5" max="5" width="2.25" style="112"/>
    <col min="6" max="6" width="0.375" style="112" customWidth="1"/>
    <col min="7" max="7" width="2.25" style="112" customWidth="1"/>
    <col min="8" max="8" width="0.375" style="112" customWidth="1"/>
    <col min="9" max="9" width="2.25" style="112"/>
    <col min="10" max="10" width="0.625" style="112" customWidth="1"/>
    <col min="11" max="11" width="2.25" style="112"/>
    <col min="12" max="12" width="0.375" style="112" customWidth="1"/>
    <col min="13" max="13" width="2.25" style="112"/>
    <col min="14" max="14" width="0.375" style="112" customWidth="1"/>
    <col min="15" max="15" width="2.25" style="112"/>
    <col min="16" max="16" width="0.375" style="112" customWidth="1"/>
    <col min="17" max="17" width="2.25" style="112"/>
    <col min="18" max="18" width="0.375" style="112" customWidth="1"/>
    <col min="19" max="19" width="2.25" style="112"/>
    <col min="20" max="20" width="0.375" style="112" customWidth="1"/>
    <col min="21" max="21" width="2.25" style="112"/>
    <col min="22" max="22" width="0.375" style="112" customWidth="1"/>
    <col min="23" max="23" width="2.25" style="112"/>
    <col min="24" max="24" width="1.625" style="112" customWidth="1"/>
    <col min="25" max="25" width="2.25" style="112" customWidth="1"/>
    <col min="26" max="26" width="2.5" style="112" bestFit="1" customWidth="1"/>
    <col min="27" max="27" width="2.25" style="112"/>
    <col min="28" max="28" width="2.625" style="112" bestFit="1" customWidth="1"/>
    <col min="29" max="30" width="2.25" style="112"/>
    <col min="31" max="31" width="2" style="112" customWidth="1"/>
    <col min="32" max="32" width="1.875" style="112" customWidth="1"/>
    <col min="33" max="33" width="1.5" style="112" customWidth="1"/>
    <col min="34" max="34" width="1.25" style="112" customWidth="1"/>
    <col min="35" max="35" width="0.5" style="112" customWidth="1"/>
    <col min="36" max="36" width="2.25" style="112"/>
    <col min="37" max="37" width="0.375" style="112" customWidth="1"/>
    <col min="38" max="38" width="2.25" style="112"/>
    <col min="39" max="39" width="0.375" style="112" customWidth="1"/>
    <col min="40" max="40" width="2.25" style="112"/>
    <col min="41" max="41" width="0.625" style="112" customWidth="1"/>
    <col min="42" max="42" width="2.25" style="112"/>
    <col min="43" max="43" width="0.375" style="112" customWidth="1"/>
    <col min="44" max="44" width="2.25" style="112"/>
    <col min="45" max="45" width="0.375" style="112" customWidth="1"/>
    <col min="46" max="46" width="2.25" style="112"/>
    <col min="47" max="47" width="0.375" style="112" customWidth="1"/>
    <col min="48" max="48" width="0.625" style="112" customWidth="1"/>
    <col min="49" max="49" width="1.375" style="112" customWidth="1"/>
    <col min="50" max="50" width="0.375" style="112" customWidth="1"/>
    <col min="51" max="51" width="2.25" style="112"/>
    <col min="52" max="52" width="0.375" style="112" customWidth="1"/>
    <col min="53" max="53" width="2.25" style="112"/>
    <col min="54" max="54" width="0.375" style="112" customWidth="1"/>
    <col min="55" max="55" width="2.25" style="112"/>
    <col min="56" max="56" width="1.75" style="112" customWidth="1"/>
    <col min="57" max="62" width="2.25" style="112"/>
    <col min="63" max="63" width="2" style="112" customWidth="1"/>
    <col min="64" max="64" width="9.5" style="112" customWidth="1"/>
    <col min="65" max="65" width="6.5" style="112" bestFit="1" customWidth="1"/>
    <col min="66" max="66" width="3.875" style="112" bestFit="1" customWidth="1"/>
    <col min="67" max="67" width="2.875" style="112" bestFit="1" customWidth="1"/>
    <col min="68" max="68" width="9.875" style="112" bestFit="1" customWidth="1"/>
    <col min="69" max="16384" width="2.25" style="112"/>
  </cols>
  <sheetData>
    <row r="1" spans="3:70" ht="6.75" customHeight="1" x14ac:dyDescent="0.25"/>
    <row r="2" spans="3:70" ht="18.75" customHeight="1" x14ac:dyDescent="0.25">
      <c r="AC2" s="118" t="s">
        <v>111</v>
      </c>
      <c r="BJ2" s="144" t="s">
        <v>132</v>
      </c>
    </row>
    <row r="3" spans="3:70" ht="7.5" customHeight="1" x14ac:dyDescent="0.25"/>
    <row r="4" spans="3:70" ht="15" customHeight="1" x14ac:dyDescent="0.25">
      <c r="AH4" s="188" t="str">
        <f>IF(BL6=""," ",BL6)</f>
        <v>0 (  ) руб.</v>
      </c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90"/>
      <c r="BL4" s="115">
        <f>VLOOKUP("x",Список!$A$3:$N$10,6,FALSE)</f>
        <v>0</v>
      </c>
    </row>
    <row r="5" spans="3:70" ht="11.25" customHeight="1" x14ac:dyDescent="0.25"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3"/>
      <c r="BL5" s="145" t="str">
        <f>VLOOKUP("x",Список!$A$3:$N$10,14,FALSE)</f>
        <v xml:space="preserve">  </v>
      </c>
    </row>
    <row r="6" spans="3:70" ht="7.5" customHeight="1" x14ac:dyDescent="0.25">
      <c r="AH6" s="178" t="s">
        <v>110</v>
      </c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80"/>
      <c r="BL6" s="116" t="str">
        <f>CONCATENATE(BL4," (",BL5,") руб.")</f>
        <v>0 (  ) руб.</v>
      </c>
    </row>
    <row r="7" spans="3:70" ht="3" customHeight="1" x14ac:dyDescent="0.25"/>
    <row r="8" spans="3:70" ht="21" customHeight="1" x14ac:dyDescent="0.35">
      <c r="C8" s="119" t="s">
        <v>109</v>
      </c>
      <c r="AH8" s="194" t="str">
        <f>CONCATENATE(BL4," (",BL5,") руб. 00 коп.")</f>
        <v>0 (  ) руб. 00 коп.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6"/>
      <c r="BL8" s="113"/>
    </row>
    <row r="9" spans="3:70" ht="7.5" customHeight="1" x14ac:dyDescent="0.25">
      <c r="AH9" s="197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9"/>
      <c r="BL9" s="114"/>
    </row>
    <row r="10" spans="3:70" ht="7.5" customHeight="1" x14ac:dyDescent="0.25">
      <c r="AH10" s="178" t="s">
        <v>108</v>
      </c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80"/>
    </row>
    <row r="11" spans="3:70" ht="6.75" customHeight="1" x14ac:dyDescent="0.25"/>
    <row r="12" spans="3:70" ht="18.75" x14ac:dyDescent="0.3">
      <c r="C12" s="120" t="s">
        <v>107</v>
      </c>
      <c r="AH12" s="120" t="s">
        <v>106</v>
      </c>
    </row>
    <row r="13" spans="3:70" ht="3" customHeight="1" x14ac:dyDescent="0.25">
      <c r="C13" s="187" t="str">
        <f>VLOOKUP("x",Список!$A$3:$N$10,9,FALSE)</f>
        <v>Фируз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H13" s="187" t="str">
        <f>VLOOKUP("x",Список!$A$3:$N$9,2,FALSE)</f>
        <v>Иванов Иван Иванович</v>
      </c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R13" s="121"/>
    </row>
    <row r="14" spans="3:70" ht="13.5" customHeight="1" x14ac:dyDescent="0.25"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</row>
    <row r="15" spans="3:70" ht="10.5" customHeight="1" x14ac:dyDescent="0.25"/>
    <row r="16" spans="3:70" ht="18.75" x14ac:dyDescent="0.3">
      <c r="C16" s="120" t="s">
        <v>105</v>
      </c>
      <c r="AH16" s="120" t="s">
        <v>104</v>
      </c>
    </row>
    <row r="17" spans="2:67" ht="3.75" customHeight="1" x14ac:dyDescent="0.25">
      <c r="E17" s="112">
        <v>7</v>
      </c>
      <c r="AJ17" s="112">
        <v>7</v>
      </c>
    </row>
    <row r="18" spans="2:67" ht="13.5" customHeight="1" x14ac:dyDescent="0.25">
      <c r="C18" s="173" t="str">
        <f ca="1">MID($AF$18,SUMPRODUCT(LEN(C$17:C17))+1,ROUNDDOWN(CELL("ширина",$BP$19)*40/E17,0))</f>
        <v>Адрес Фируза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16" t="str">
        <f>VLOOKUP("x",Список!$A$3:$N$10,10,FALSE)</f>
        <v>Адрес Фируза</v>
      </c>
      <c r="AH18" s="173" t="str">
        <f ca="1">MID($BL$18,SUMPRODUCT(LEN(AH$17:AH17))+1,ROUNDDOWN(CELL("ширина",$BP$19)*40/AJ17,0))</f>
        <v>г. Москва ул. Московская кв 45</v>
      </c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16" t="str">
        <f>VLOOKUP("x",Список!$A$3:$N$9,3,FALSE)</f>
        <v>г. Москва ул. Московская кв 45</v>
      </c>
    </row>
    <row r="19" spans="2:67" ht="13.5" customHeight="1" x14ac:dyDescent="0.25">
      <c r="C19" s="172" t="str">
        <f ca="1">MID($AF$18,SUMPRODUCT(LEN(C$17:C18))+1,ROUNDDOWN(CELL("ширина",$BP$19)*40/E17,0))</f>
        <v/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H19" s="174" t="str">
        <f ca="1">MID($BL$18,SUMPRODUCT(LEN(AH$17:AH18))+1,ROUNDDOWN(CELL("ширина",$BP$19)*40/AJ17,0))</f>
        <v/>
      </c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</row>
    <row r="20" spans="2:67" ht="13.5" customHeight="1" x14ac:dyDescent="0.25">
      <c r="C20" s="172" t="str">
        <f ca="1">MID($AF$18,SUMPRODUCT(LEN(C$17:C19))+1,ROUNDDOWN(CELL("ширина",$BP$19)*40/E17,0))</f>
        <v/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H20" s="174" t="str">
        <f ca="1">MID($BL$18,SUMPRODUCT(LEN(AH$17:AH19))+1,ROUNDDOWN(CELL("ширина",$BP$19)*40/AJ17,0))</f>
        <v/>
      </c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</row>
    <row r="21" spans="2:67" ht="13.5" customHeight="1" x14ac:dyDescent="0.25">
      <c r="C21" s="172" t="str">
        <f ca="1">MID($AF$18,SUMPRODUCT(LEN(C$17:C20))+1,ROUNDDOWN(CELL("ширина",$BP$19)*40/E17,0))</f>
        <v/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H21" s="174" t="str">
        <f ca="1">MID($BL$18,SUMPRODUCT(LEN(AH$17:AH20))+1,ROUNDDOWN(CELL("ширина",$BP$19)*40/AJ17,0))</f>
        <v/>
      </c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</row>
    <row r="22" spans="2:67" ht="7.5" customHeight="1" x14ac:dyDescent="0.25">
      <c r="Y22" s="122" t="s">
        <v>103</v>
      </c>
      <c r="Z22" s="123"/>
      <c r="AA22" s="123"/>
      <c r="AB22" s="123"/>
      <c r="AC22" s="123"/>
      <c r="AD22" s="123"/>
      <c r="AE22" s="124"/>
      <c r="BE22" s="122" t="s">
        <v>102</v>
      </c>
      <c r="BF22" s="123"/>
      <c r="BG22" s="123"/>
      <c r="BH22" s="123"/>
      <c r="BI22" s="123"/>
      <c r="BJ22" s="123"/>
      <c r="BK22" s="124"/>
    </row>
    <row r="23" spans="2:67" ht="15" customHeight="1" x14ac:dyDescent="0.25"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Y23" s="185" t="str">
        <f>MID($AE$23,1,1)</f>
        <v>1</v>
      </c>
      <c r="Z23" s="168" t="str">
        <f>MID($AE$23,2,1)</f>
        <v>3</v>
      </c>
      <c r="AA23" s="168" t="str">
        <f>MID($AE$23,3,1)</f>
        <v>6</v>
      </c>
      <c r="AB23" s="168" t="str">
        <f>MID($AE$23,4,1)</f>
        <v>5</v>
      </c>
      <c r="AC23" s="168" t="str">
        <f>MID($AE$23,5,1)</f>
        <v>4</v>
      </c>
      <c r="AD23" s="168" t="str">
        <f>MID($AE$23,6,1)</f>
        <v>8</v>
      </c>
      <c r="AE23" s="170">
        <f>VLOOKUP("x",Список!$A$3:$N$10,11,FALSE)</f>
        <v>136548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E23" s="185" t="str">
        <f>MID($BK$23,1,1)</f>
        <v>1</v>
      </c>
      <c r="BF23" s="168" t="str">
        <f>MID($BK$23,2,1)</f>
        <v>1</v>
      </c>
      <c r="BG23" s="168" t="str">
        <f>MID($BK$23,3,1)</f>
        <v>1</v>
      </c>
      <c r="BH23" s="168" t="str">
        <f>MID($BK$23,4,1)</f>
        <v>1</v>
      </c>
      <c r="BI23" s="168" t="str">
        <f>MID($BK$23,5,1)</f>
        <v>2</v>
      </c>
      <c r="BJ23" s="168" t="str">
        <f>MID($BK$23,6,1)</f>
        <v>5</v>
      </c>
      <c r="BK23" s="170">
        <f>VLOOKUP("x",Список!$A$3:$N$9,4,FALSE)</f>
        <v>111125</v>
      </c>
      <c r="BO23" s="123"/>
    </row>
    <row r="24" spans="2:67" ht="15" customHeight="1" x14ac:dyDescent="0.25">
      <c r="B24" s="181" t="s">
        <v>101</v>
      </c>
      <c r="C24" s="181"/>
      <c r="E24" s="125" t="str">
        <f>MID($X$24,1,1)</f>
        <v>9</v>
      </c>
      <c r="F24" s="126"/>
      <c r="G24" s="125" t="str">
        <f>MID($X$24,2,1)</f>
        <v>0</v>
      </c>
      <c r="H24" s="126"/>
      <c r="I24" s="125" t="str">
        <f>MID($X$24,3,1)</f>
        <v>0</v>
      </c>
      <c r="J24" s="126"/>
      <c r="K24" s="125" t="str">
        <f>MID($X$24,4,1)</f>
        <v>3</v>
      </c>
      <c r="L24" s="126"/>
      <c r="M24" s="125" t="str">
        <f>MID($X$24,5,1)</f>
        <v>6</v>
      </c>
      <c r="N24" s="126"/>
      <c r="O24" s="125" t="str">
        <f>MID($X$24,6,1)</f>
        <v>5</v>
      </c>
      <c r="P24" s="126"/>
      <c r="Q24" s="125" t="str">
        <f>MID($X$24,7,1)</f>
        <v>5</v>
      </c>
      <c r="R24" s="126"/>
      <c r="S24" s="125" t="str">
        <f>MID($X$24,8,1)</f>
        <v>5</v>
      </c>
      <c r="T24" s="126"/>
      <c r="U24" s="125" t="str">
        <f>MID($X$24,9,1)</f>
        <v>4</v>
      </c>
      <c r="V24" s="126"/>
      <c r="W24" s="125" t="str">
        <f>MID($X$24,10,1)</f>
        <v>4</v>
      </c>
      <c r="X24" s="117">
        <f>VLOOKUP("x",Список!$A$3:$N$10,12,FALSE)</f>
        <v>9003655544</v>
      </c>
      <c r="Y24" s="186"/>
      <c r="Z24" s="169"/>
      <c r="AA24" s="169"/>
      <c r="AB24" s="169"/>
      <c r="AC24" s="169"/>
      <c r="AD24" s="169"/>
      <c r="AE24" s="171"/>
      <c r="AG24" s="181" t="s">
        <v>101</v>
      </c>
      <c r="AH24" s="181"/>
      <c r="AJ24" s="127" t="str">
        <f>MID($BD$24,1,1)</f>
        <v>9</v>
      </c>
      <c r="AK24" s="123"/>
      <c r="AL24" s="127" t="str">
        <f>MID($BD$24,2,1)</f>
        <v>8</v>
      </c>
      <c r="AM24" s="123"/>
      <c r="AN24" s="127" t="str">
        <f>MID($BD$24,3,1)</f>
        <v>5</v>
      </c>
      <c r="AO24" s="123"/>
      <c r="AP24" s="127" t="str">
        <f>MID($BD$24,4,1)</f>
        <v>5</v>
      </c>
      <c r="AQ24" s="123"/>
      <c r="AR24" s="127" t="str">
        <f>MID($BD$24,5,1)</f>
        <v>6</v>
      </c>
      <c r="AS24" s="123"/>
      <c r="AT24" s="127" t="str">
        <f>MID($BD$24,6,1)</f>
        <v>5</v>
      </c>
      <c r="AU24" s="123"/>
      <c r="AV24" s="182" t="str">
        <f>MID($BD$24,7,1)</f>
        <v>5</v>
      </c>
      <c r="AW24" s="183"/>
      <c r="AX24" s="126"/>
      <c r="AY24" s="127" t="str">
        <f>MID($BD$24,8,1)</f>
        <v>5</v>
      </c>
      <c r="AZ24" s="123"/>
      <c r="BA24" s="127" t="str">
        <f>MID($BD$24,9,1)</f>
        <v>6</v>
      </c>
      <c r="BB24" s="123"/>
      <c r="BC24" s="127" t="str">
        <f>MID($BD$24,10,1)</f>
        <v>6</v>
      </c>
      <c r="BD24" s="117">
        <f>VLOOKUP("x",Список!$A$3:$N$10,5,FALSE)</f>
        <v>9855655566</v>
      </c>
      <c r="BE24" s="186"/>
      <c r="BF24" s="169"/>
      <c r="BG24" s="169"/>
      <c r="BH24" s="169"/>
      <c r="BI24" s="169"/>
      <c r="BJ24" s="169"/>
      <c r="BK24" s="171"/>
    </row>
    <row r="25" spans="2:67" ht="6" customHeight="1" x14ac:dyDescent="0.25">
      <c r="BC25" s="123"/>
    </row>
    <row r="26" spans="2:67" ht="8.25" customHeight="1" x14ac:dyDescent="0.25">
      <c r="B26" s="127"/>
      <c r="D26" s="128" t="s">
        <v>100</v>
      </c>
      <c r="AG26" s="127"/>
      <c r="AI26" s="128" t="s">
        <v>100</v>
      </c>
      <c r="BM26" s="123"/>
    </row>
    <row r="27" spans="2:67" ht="8.25" customHeight="1" thickBot="1" x14ac:dyDescent="0.3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</row>
    <row r="28" spans="2:67" ht="2.25" customHeight="1" x14ac:dyDescent="0.25"/>
    <row r="29" spans="2:67" ht="23.25" x14ac:dyDescent="0.35">
      <c r="C29" s="119" t="s">
        <v>99</v>
      </c>
    </row>
    <row r="30" spans="2:67" x14ac:dyDescent="0.25">
      <c r="Z30" s="130"/>
      <c r="AA30" s="130"/>
      <c r="AB30" s="130"/>
      <c r="AC30" s="130"/>
      <c r="AD30" s="130"/>
      <c r="BG30" s="131"/>
      <c r="BH30" s="132"/>
      <c r="BI30" s="132"/>
      <c r="BJ30" s="132"/>
      <c r="BK30" s="133"/>
    </row>
    <row r="31" spans="2:67" ht="9.75" customHeight="1" x14ac:dyDescent="0.25"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23"/>
      <c r="W31" s="123"/>
      <c r="X31" s="134"/>
      <c r="Z31" s="135" t="s">
        <v>98</v>
      </c>
      <c r="AA31" s="136"/>
      <c r="AB31" s="135"/>
      <c r="AC31" s="135"/>
      <c r="AD31" s="135"/>
      <c r="AE31" s="137"/>
      <c r="AG31" s="134"/>
      <c r="AJ31" s="135" t="s">
        <v>97</v>
      </c>
      <c r="AK31" s="135"/>
      <c r="AL31" s="135"/>
      <c r="AM31" s="135"/>
      <c r="AN31" s="135"/>
      <c r="AO31" s="135"/>
      <c r="AP31" s="135"/>
      <c r="AQ31" s="135"/>
      <c r="AR31" s="135"/>
      <c r="AS31" s="135"/>
      <c r="AW31" s="134"/>
      <c r="AX31" s="123"/>
      <c r="BA31" s="135" t="s">
        <v>96</v>
      </c>
      <c r="BB31" s="135"/>
      <c r="BC31" s="135"/>
      <c r="BG31" s="138"/>
      <c r="BH31" s="123"/>
      <c r="BI31" s="123"/>
      <c r="BJ31" s="123"/>
      <c r="BK31" s="124"/>
    </row>
    <row r="32" spans="2:67" ht="7.5" customHeight="1" x14ac:dyDescent="0.25">
      <c r="C32" s="138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3"/>
      <c r="W32" s="123"/>
      <c r="Z32" s="135"/>
      <c r="AA32" s="135"/>
      <c r="AB32" s="135"/>
      <c r="AC32" s="135"/>
      <c r="AD32" s="135"/>
      <c r="AE32" s="137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BG32" s="138"/>
      <c r="BH32" s="123"/>
      <c r="BI32" s="123"/>
      <c r="BJ32" s="123"/>
      <c r="BK32" s="124"/>
    </row>
    <row r="33" spans="3:63" ht="9.75" customHeight="1" x14ac:dyDescent="0.25">
      <c r="C33" s="138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4"/>
      <c r="V33" s="123"/>
      <c r="W33" s="123"/>
      <c r="X33" s="134"/>
      <c r="Z33" s="135" t="s">
        <v>95</v>
      </c>
      <c r="AA33" s="135"/>
      <c r="AB33" s="135"/>
      <c r="AC33" s="135"/>
      <c r="AD33" s="135"/>
      <c r="AE33" s="137"/>
      <c r="AG33" s="134"/>
      <c r="AJ33" s="135" t="s">
        <v>94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BG33" s="175" t="s">
        <v>93</v>
      </c>
      <c r="BH33" s="176"/>
      <c r="BI33" s="176"/>
      <c r="BJ33" s="176"/>
      <c r="BK33" s="177"/>
    </row>
    <row r="34" spans="3:63" ht="7.5" customHeight="1" x14ac:dyDescent="0.25">
      <c r="C34" s="138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  <c r="V34" s="123"/>
      <c r="W34" s="123"/>
      <c r="Z34" s="135"/>
      <c r="AA34" s="135"/>
      <c r="AB34" s="135"/>
      <c r="AC34" s="135"/>
      <c r="AD34" s="135"/>
      <c r="AE34" s="137"/>
      <c r="AW34" s="184" t="s">
        <v>92</v>
      </c>
      <c r="AX34" s="184"/>
      <c r="AY34" s="184"/>
      <c r="AZ34" s="135"/>
      <c r="BA34" s="135"/>
      <c r="BB34" s="135"/>
      <c r="BC34" s="135"/>
      <c r="BD34" s="135"/>
      <c r="BE34" s="135"/>
      <c r="BF34" s="139"/>
      <c r="BG34" s="175" t="s">
        <v>91</v>
      </c>
      <c r="BH34" s="176"/>
      <c r="BI34" s="176"/>
      <c r="BJ34" s="176"/>
      <c r="BK34" s="177"/>
    </row>
    <row r="35" spans="3:63" ht="9.75" customHeight="1" x14ac:dyDescent="0.25"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123"/>
      <c r="W35" s="123"/>
      <c r="X35" s="134"/>
      <c r="Z35" s="135" t="s">
        <v>90</v>
      </c>
      <c r="AA35" s="135"/>
      <c r="AB35" s="135"/>
      <c r="AC35" s="135"/>
      <c r="AD35" s="135"/>
      <c r="AE35" s="137"/>
      <c r="AG35" s="123"/>
      <c r="AW35" s="184"/>
      <c r="AX35" s="184"/>
      <c r="AY35" s="184"/>
      <c r="AZ35" s="135"/>
      <c r="BA35" s="143"/>
      <c r="BB35" s="143"/>
      <c r="BC35" s="143"/>
      <c r="BD35" s="143"/>
      <c r="BE35" s="135"/>
      <c r="BF35" s="139"/>
      <c r="BG35" s="140"/>
      <c r="BH35" s="141"/>
      <c r="BI35" s="141"/>
      <c r="BJ35" s="141"/>
      <c r="BK35" s="142"/>
    </row>
  </sheetData>
  <mergeCells count="34">
    <mergeCell ref="AH4:BK5"/>
    <mergeCell ref="AH8:BK9"/>
    <mergeCell ref="BE23:BE24"/>
    <mergeCell ref="BF23:BF24"/>
    <mergeCell ref="BG23:BG24"/>
    <mergeCell ref="BH23:BH24"/>
    <mergeCell ref="AH13:BK14"/>
    <mergeCell ref="BK23:BK24"/>
    <mergeCell ref="BG33:BK33"/>
    <mergeCell ref="BG34:BK34"/>
    <mergeCell ref="AH6:BK6"/>
    <mergeCell ref="AH10:BK10"/>
    <mergeCell ref="B24:C24"/>
    <mergeCell ref="AG24:AH24"/>
    <mergeCell ref="AV24:AW24"/>
    <mergeCell ref="AW34:AY35"/>
    <mergeCell ref="Y23:Y24"/>
    <mergeCell ref="Z23:Z24"/>
    <mergeCell ref="BI23:BI24"/>
    <mergeCell ref="BJ23:BJ24"/>
    <mergeCell ref="C13:AE14"/>
    <mergeCell ref="C18:AE18"/>
    <mergeCell ref="C19:AE19"/>
    <mergeCell ref="C20:AE20"/>
    <mergeCell ref="C21:AE21"/>
    <mergeCell ref="AH18:BK18"/>
    <mergeCell ref="AH19:BK19"/>
    <mergeCell ref="AH20:BK20"/>
    <mergeCell ref="AH21:BK21"/>
    <mergeCell ref="AA23:AA24"/>
    <mergeCell ref="AB23:AB24"/>
    <mergeCell ref="AC23:AC24"/>
    <mergeCell ref="AD23:AD24"/>
    <mergeCell ref="AE23:AE24"/>
  </mergeCells>
  <pageMargins left="0.25" right="0.25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T99"/>
  <sheetViews>
    <sheetView zoomScaleNormal="100" zoomScalePageLayoutView="25" workbookViewId="0">
      <selection activeCell="AU99" sqref="AU99"/>
    </sheetView>
  </sheetViews>
  <sheetFormatPr defaultColWidth="9.125" defaultRowHeight="15" x14ac:dyDescent="0.25"/>
  <cols>
    <col min="1" max="1" width="2" customWidth="1"/>
    <col min="2" max="35" width="0.75" customWidth="1"/>
    <col min="36" max="36" width="0.375" customWidth="1"/>
    <col min="37" max="39" width="0.75" customWidth="1"/>
    <col min="40" max="40" width="0.375" customWidth="1"/>
    <col min="41" max="123" width="0.75" customWidth="1"/>
    <col min="124" max="124" width="1.75" customWidth="1"/>
  </cols>
  <sheetData>
    <row r="1" spans="1:124" ht="110.25" customHeight="1" x14ac:dyDescent="0.25">
      <c r="AJ1" s="104" t="s">
        <v>89</v>
      </c>
      <c r="AW1" s="77"/>
    </row>
    <row r="2" spans="1:124" ht="15" customHeight="1" thickBot="1" x14ac:dyDescent="0.3"/>
    <row r="3" spans="1:124" ht="4.3499999999999996" customHeight="1" thickTop="1" x14ac:dyDescent="0.25">
      <c r="A3" s="240" t="s">
        <v>88</v>
      </c>
      <c r="B3" s="103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1"/>
      <c r="DT3" s="200" t="s">
        <v>62</v>
      </c>
    </row>
    <row r="4" spans="1:124" ht="19.5" customHeight="1" x14ac:dyDescent="0.25">
      <c r="A4" s="240"/>
      <c r="B4" s="27"/>
      <c r="C4" s="246" t="s">
        <v>87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7"/>
      <c r="AJ4" s="248" t="str">
        <f>ф.7п!$AH$8</f>
        <v>0 (  ) руб. 00 коп.</v>
      </c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50"/>
      <c r="DS4" s="67"/>
      <c r="DT4" s="200"/>
    </row>
    <row r="5" spans="1:124" ht="8.4499999999999993" customHeight="1" x14ac:dyDescent="0.25">
      <c r="A5" s="240"/>
      <c r="B5" s="27"/>
      <c r="C5" s="251" t="s">
        <v>86</v>
      </c>
      <c r="D5" s="251"/>
      <c r="E5" s="252">
        <f>ф.7п!$BL$4</f>
        <v>0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5" t="s">
        <v>85</v>
      </c>
      <c r="S5" s="255"/>
      <c r="T5" s="255"/>
      <c r="U5" s="255"/>
      <c r="V5" s="255"/>
      <c r="W5" s="253">
        <v>0</v>
      </c>
      <c r="X5" s="253"/>
      <c r="Y5" s="253"/>
      <c r="Z5" s="253"/>
      <c r="AA5" s="253"/>
      <c r="AB5" s="255" t="s">
        <v>84</v>
      </c>
      <c r="AC5" s="255"/>
      <c r="AD5" s="255"/>
      <c r="AE5" s="255"/>
      <c r="AF5" s="255"/>
      <c r="AG5" s="255"/>
      <c r="AH5" s="255"/>
      <c r="AI5" s="2"/>
      <c r="AJ5" s="2"/>
      <c r="AK5" s="2"/>
      <c r="AL5" s="228" t="s">
        <v>83</v>
      </c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67"/>
      <c r="DT5" s="200"/>
    </row>
    <row r="6" spans="1:124" ht="2.85" customHeight="1" thickBot="1" x14ac:dyDescent="0.3">
      <c r="A6" s="240"/>
      <c r="B6" s="27"/>
      <c r="C6" s="251"/>
      <c r="D6" s="25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5"/>
      <c r="S6" s="255"/>
      <c r="T6" s="255"/>
      <c r="U6" s="255"/>
      <c r="V6" s="255"/>
      <c r="W6" s="254"/>
      <c r="X6" s="254"/>
      <c r="Y6" s="254"/>
      <c r="Z6" s="254"/>
      <c r="AA6" s="254"/>
      <c r="AB6" s="255"/>
      <c r="AC6" s="255"/>
      <c r="AD6" s="255"/>
      <c r="AE6" s="255"/>
      <c r="AF6" s="255"/>
      <c r="AG6" s="255"/>
      <c r="AH6" s="255"/>
      <c r="AI6" s="2"/>
      <c r="AJ6" s="96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4"/>
      <c r="BH6" s="83"/>
      <c r="BI6" s="282" t="s">
        <v>82</v>
      </c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4"/>
      <c r="CU6" s="277" t="s">
        <v>77</v>
      </c>
      <c r="CV6" s="277"/>
      <c r="CW6" s="227">
        <v>7</v>
      </c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67"/>
      <c r="DT6" s="200"/>
    </row>
    <row r="7" spans="1:124" ht="2.85" customHeight="1" x14ac:dyDescent="0.25">
      <c r="A7" s="240"/>
      <c r="B7" s="2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00"/>
      <c r="AK7" s="262"/>
      <c r="AL7" s="263"/>
      <c r="AM7" s="264"/>
      <c r="AN7" s="83"/>
      <c r="AO7" s="278" t="s">
        <v>81</v>
      </c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9"/>
      <c r="BH7" s="83"/>
      <c r="BI7" s="285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7"/>
      <c r="CU7" s="277"/>
      <c r="CV7" s="27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67"/>
      <c r="DT7" s="200"/>
    </row>
    <row r="8" spans="1:124" ht="2.85" customHeight="1" x14ac:dyDescent="0.25">
      <c r="A8" s="240"/>
      <c r="B8" s="27"/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7"/>
      <c r="AI8" s="2"/>
      <c r="AJ8" s="90"/>
      <c r="AK8" s="265"/>
      <c r="AL8" s="266"/>
      <c r="AM8" s="267"/>
      <c r="AN8" s="83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9"/>
      <c r="BH8" s="83"/>
      <c r="BI8" s="285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7"/>
      <c r="CU8" s="277"/>
      <c r="CV8" s="27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67"/>
      <c r="DT8" s="200"/>
    </row>
    <row r="9" spans="1:124" ht="2.85" customHeight="1" thickBot="1" x14ac:dyDescent="0.3">
      <c r="A9" s="240"/>
      <c r="B9" s="27"/>
      <c r="C9" s="93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1"/>
      <c r="AI9" s="2"/>
      <c r="AJ9" s="90"/>
      <c r="AK9" s="265"/>
      <c r="AL9" s="266"/>
      <c r="AM9" s="267"/>
      <c r="AN9" s="83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9"/>
      <c r="BH9" s="83"/>
      <c r="BI9" s="285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7"/>
      <c r="CU9" s="277"/>
      <c r="CV9" s="27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67"/>
      <c r="DT9" s="200"/>
    </row>
    <row r="10" spans="1:124" ht="2.85" customHeight="1" x14ac:dyDescent="0.25">
      <c r="A10" s="240"/>
      <c r="B10" s="27"/>
      <c r="C10" s="93"/>
      <c r="D10" s="229" t="s">
        <v>131</v>
      </c>
      <c r="E10" s="230"/>
      <c r="F10" s="230"/>
      <c r="G10" s="230"/>
      <c r="H10" s="231"/>
      <c r="I10" s="92"/>
      <c r="J10" s="238" t="s">
        <v>80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91"/>
      <c r="AI10" s="2"/>
      <c r="AJ10" s="90"/>
      <c r="AK10" s="265"/>
      <c r="AL10" s="266"/>
      <c r="AM10" s="267"/>
      <c r="AN10" s="83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9"/>
      <c r="BH10" s="83"/>
      <c r="BI10" s="271" t="s">
        <v>79</v>
      </c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3"/>
      <c r="CU10" s="277"/>
      <c r="CV10" s="27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67"/>
      <c r="DT10" s="200"/>
    </row>
    <row r="11" spans="1:124" ht="2.85" customHeight="1" thickBot="1" x14ac:dyDescent="0.3">
      <c r="A11" s="240"/>
      <c r="B11" s="27"/>
      <c r="C11" s="93"/>
      <c r="D11" s="232"/>
      <c r="E11" s="233"/>
      <c r="F11" s="233"/>
      <c r="G11" s="233"/>
      <c r="H11" s="234"/>
      <c r="I11" s="92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91"/>
      <c r="AI11" s="2"/>
      <c r="AJ11" s="90"/>
      <c r="AK11" s="268"/>
      <c r="AL11" s="269"/>
      <c r="AM11" s="270"/>
      <c r="AN11" s="83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9"/>
      <c r="BH11" s="83"/>
      <c r="BI11" s="271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3"/>
      <c r="CU11" s="277"/>
      <c r="CV11" s="27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67"/>
      <c r="DT11" s="200"/>
    </row>
    <row r="12" spans="1:124" ht="2.85" customHeight="1" x14ac:dyDescent="0.25">
      <c r="A12" s="240"/>
      <c r="B12" s="27"/>
      <c r="C12" s="93"/>
      <c r="D12" s="232"/>
      <c r="E12" s="233"/>
      <c r="F12" s="233"/>
      <c r="G12" s="233"/>
      <c r="H12" s="234"/>
      <c r="I12" s="92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91"/>
      <c r="AI12" s="2"/>
      <c r="AJ12" s="86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4"/>
      <c r="BH12" s="83"/>
      <c r="BI12" s="274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6"/>
      <c r="CU12" s="277"/>
      <c r="CV12" s="27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67"/>
      <c r="DT12" s="200"/>
    </row>
    <row r="13" spans="1:124" ht="2.85" customHeight="1" thickBot="1" x14ac:dyDescent="0.3">
      <c r="A13" s="240"/>
      <c r="B13" s="27"/>
      <c r="C13" s="93"/>
      <c r="D13" s="232"/>
      <c r="E13" s="233"/>
      <c r="F13" s="233"/>
      <c r="G13" s="233"/>
      <c r="H13" s="234"/>
      <c r="I13" s="92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91"/>
      <c r="AI13" s="2"/>
      <c r="AJ13" s="96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4"/>
      <c r="BH13" s="83"/>
      <c r="BI13" s="282" t="s">
        <v>78</v>
      </c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4"/>
      <c r="CU13" s="277" t="s">
        <v>77</v>
      </c>
      <c r="CV13" s="277"/>
      <c r="CW13" s="227">
        <v>7</v>
      </c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67"/>
      <c r="DT13" s="200"/>
    </row>
    <row r="14" spans="1:124" ht="2.85" customHeight="1" x14ac:dyDescent="0.25">
      <c r="A14" s="240"/>
      <c r="B14" s="27"/>
      <c r="C14" s="93"/>
      <c r="D14" s="232"/>
      <c r="E14" s="233"/>
      <c r="F14" s="233"/>
      <c r="G14" s="233"/>
      <c r="H14" s="234"/>
      <c r="I14" s="92"/>
      <c r="J14" s="239" t="s">
        <v>76</v>
      </c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91"/>
      <c r="AI14" s="2"/>
      <c r="AJ14" s="90"/>
      <c r="AK14" s="262"/>
      <c r="AL14" s="263"/>
      <c r="AM14" s="264"/>
      <c r="AN14" s="83"/>
      <c r="AO14" s="280" t="s">
        <v>75</v>
      </c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1"/>
      <c r="BH14" s="83"/>
      <c r="BI14" s="285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7"/>
      <c r="CU14" s="277"/>
      <c r="CV14" s="27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67"/>
      <c r="DT14" s="200"/>
    </row>
    <row r="15" spans="1:124" ht="2.85" customHeight="1" x14ac:dyDescent="0.25">
      <c r="A15" s="240"/>
      <c r="B15" s="27"/>
      <c r="C15" s="93"/>
      <c r="D15" s="232"/>
      <c r="E15" s="233"/>
      <c r="F15" s="233"/>
      <c r="G15" s="233"/>
      <c r="H15" s="234"/>
      <c r="I15" s="92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91"/>
      <c r="AI15" s="2"/>
      <c r="AJ15" s="90"/>
      <c r="AK15" s="265"/>
      <c r="AL15" s="266"/>
      <c r="AM15" s="267"/>
      <c r="AN15" s="83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1"/>
      <c r="BH15" s="83"/>
      <c r="BI15" s="285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7"/>
      <c r="CU15" s="277"/>
      <c r="CV15" s="27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67"/>
      <c r="DT15" s="200"/>
    </row>
    <row r="16" spans="1:124" ht="2.85" customHeight="1" x14ac:dyDescent="0.25">
      <c r="A16" s="240"/>
      <c r="B16" s="27"/>
      <c r="C16" s="93"/>
      <c r="D16" s="232"/>
      <c r="E16" s="233"/>
      <c r="F16" s="233"/>
      <c r="G16" s="233"/>
      <c r="H16" s="234"/>
      <c r="I16" s="92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91"/>
      <c r="AI16" s="2"/>
      <c r="AJ16" s="90"/>
      <c r="AK16" s="265"/>
      <c r="AL16" s="266"/>
      <c r="AM16" s="267"/>
      <c r="AN16" s="83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1"/>
      <c r="BH16" s="83"/>
      <c r="BI16" s="285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7"/>
      <c r="CU16" s="277"/>
      <c r="CV16" s="27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67"/>
      <c r="DT16" s="200"/>
    </row>
    <row r="17" spans="1:124" ht="2.85" customHeight="1" thickBot="1" x14ac:dyDescent="0.3">
      <c r="A17" s="240"/>
      <c r="B17" s="27"/>
      <c r="C17" s="93"/>
      <c r="D17" s="235"/>
      <c r="E17" s="236"/>
      <c r="F17" s="236"/>
      <c r="G17" s="236"/>
      <c r="H17" s="237"/>
      <c r="I17" s="92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91"/>
      <c r="AI17" s="2"/>
      <c r="AJ17" s="90"/>
      <c r="AK17" s="265"/>
      <c r="AL17" s="266"/>
      <c r="AM17" s="267"/>
      <c r="AN17" s="83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1"/>
      <c r="BH17" s="83"/>
      <c r="BI17" s="271" t="s">
        <v>74</v>
      </c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3"/>
      <c r="CU17" s="277"/>
      <c r="CV17" s="27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67"/>
      <c r="DT17" s="200"/>
    </row>
    <row r="18" spans="1:124" ht="2.85" customHeight="1" thickBot="1" x14ac:dyDescent="0.3">
      <c r="A18" s="240"/>
      <c r="B18" s="27"/>
      <c r="C18" s="93"/>
      <c r="D18" s="92"/>
      <c r="E18" s="92"/>
      <c r="F18" s="92"/>
      <c r="G18" s="92"/>
      <c r="H18" s="92"/>
      <c r="I18" s="92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91"/>
      <c r="AI18" s="2"/>
      <c r="AJ18" s="90"/>
      <c r="AK18" s="268"/>
      <c r="AL18" s="269"/>
      <c r="AM18" s="270"/>
      <c r="AN18" s="83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1"/>
      <c r="BH18" s="83"/>
      <c r="BI18" s="271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3"/>
      <c r="CU18" s="277"/>
      <c r="CV18" s="27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67"/>
      <c r="DT18" s="200"/>
    </row>
    <row r="19" spans="1:124" ht="2.85" customHeight="1" x14ac:dyDescent="0.25">
      <c r="A19" s="240"/>
      <c r="B19" s="27"/>
      <c r="C19" s="89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7"/>
      <c r="AI19" s="2"/>
      <c r="AJ19" s="86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4"/>
      <c r="BH19" s="83"/>
      <c r="BI19" s="274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6"/>
      <c r="CU19" s="277"/>
      <c r="CV19" s="27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67"/>
      <c r="DT19" s="200"/>
    </row>
    <row r="20" spans="1:124" ht="17.100000000000001" customHeight="1" x14ac:dyDescent="0.25">
      <c r="A20" s="240"/>
      <c r="B20" s="14"/>
      <c r="C20" s="291" t="s">
        <v>73</v>
      </c>
      <c r="D20" s="291"/>
      <c r="E20" s="291"/>
      <c r="F20" s="291"/>
      <c r="G20" s="291"/>
      <c r="H20" s="291"/>
      <c r="I20" s="291"/>
      <c r="J20" s="17"/>
      <c r="K20" s="292" t="str">
        <f>ф.7п!$C$13</f>
        <v>Фируз</v>
      </c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10"/>
      <c r="DT20" s="200"/>
    </row>
    <row r="21" spans="1:124" ht="5.85" customHeight="1" x14ac:dyDescent="0.25">
      <c r="A21" s="240"/>
      <c r="B21" s="14"/>
      <c r="C21" s="245" t="s">
        <v>67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10"/>
      <c r="DT21" s="200"/>
    </row>
    <row r="22" spans="1:124" ht="17.100000000000001" customHeight="1" x14ac:dyDescent="0.25">
      <c r="A22" s="240"/>
      <c r="B22" s="14"/>
      <c r="C22" s="293" t="s">
        <v>72</v>
      </c>
      <c r="D22" s="293"/>
      <c r="E22" s="293"/>
      <c r="F22" s="293"/>
      <c r="G22" s="293"/>
      <c r="H22" s="293"/>
      <c r="I22" s="293"/>
      <c r="J22" s="17"/>
      <c r="K22" s="288" t="str">
        <f ca="1">ф.7п!$C$18</f>
        <v>Адрес Фируза</v>
      </c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10"/>
      <c r="DT22" s="200"/>
    </row>
    <row r="23" spans="1:124" ht="5.85" customHeight="1" x14ac:dyDescent="0.25">
      <c r="A23" s="240"/>
      <c r="B23" s="14"/>
      <c r="C23" s="245" t="s">
        <v>71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90"/>
      <c r="DA23" s="227" t="str">
        <f>ф.7п!Y23</f>
        <v>1</v>
      </c>
      <c r="DB23" s="227"/>
      <c r="DC23" s="227"/>
      <c r="DD23" s="227" t="str">
        <f>ф.7п!$Z$23</f>
        <v>3</v>
      </c>
      <c r="DE23" s="227"/>
      <c r="DF23" s="227"/>
      <c r="DG23" s="227" t="str">
        <f>ф.7п!$AA$23</f>
        <v>6</v>
      </c>
      <c r="DH23" s="227"/>
      <c r="DI23" s="227"/>
      <c r="DJ23" s="227" t="str">
        <f>ф.7п!$AB$23</f>
        <v>5</v>
      </c>
      <c r="DK23" s="227"/>
      <c r="DL23" s="227"/>
      <c r="DM23" s="227" t="str">
        <f>ф.7п!$AC$23</f>
        <v>4</v>
      </c>
      <c r="DN23" s="227"/>
      <c r="DO23" s="227"/>
      <c r="DP23" s="227" t="str">
        <f>ф.7п!$AD$23</f>
        <v>8</v>
      </c>
      <c r="DQ23" s="227"/>
      <c r="DR23" s="227"/>
      <c r="DS23" s="10"/>
      <c r="DT23" s="200"/>
    </row>
    <row r="24" spans="1:124" ht="11.25" customHeight="1" x14ac:dyDescent="0.25">
      <c r="A24" s="240"/>
      <c r="B24" s="14"/>
      <c r="C24" s="218" t="str">
        <f ca="1">ф.7п!$C$19</f>
        <v/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89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10"/>
      <c r="DT24" s="200"/>
    </row>
    <row r="25" spans="1:124" ht="5.85" customHeight="1" x14ac:dyDescent="0.25">
      <c r="A25" s="240"/>
      <c r="B25" s="1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245" t="s">
        <v>59</v>
      </c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10"/>
      <c r="DT25" s="200"/>
    </row>
    <row r="26" spans="1:124" ht="9.9499999999999993" customHeight="1" x14ac:dyDescent="0.25">
      <c r="A26" s="240"/>
      <c r="B26" s="1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10"/>
      <c r="DT26" s="200"/>
    </row>
    <row r="27" spans="1:124" ht="4.3499999999999996" customHeight="1" x14ac:dyDescent="0.25">
      <c r="A27" s="240"/>
      <c r="B27" s="14"/>
      <c r="C27" s="295" t="s">
        <v>70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7"/>
      <c r="S27" s="4"/>
      <c r="T27" s="210"/>
      <c r="U27" s="211"/>
      <c r="V27" s="212"/>
      <c r="W27" s="210"/>
      <c r="X27" s="211"/>
      <c r="Y27" s="212"/>
      <c r="Z27" s="210"/>
      <c r="AA27" s="211"/>
      <c r="AB27" s="212"/>
      <c r="AC27" s="210"/>
      <c r="AD27" s="211"/>
      <c r="AE27" s="212"/>
      <c r="AF27" s="210"/>
      <c r="AG27" s="211"/>
      <c r="AH27" s="212"/>
      <c r="AI27" s="210"/>
      <c r="AJ27" s="211"/>
      <c r="AK27" s="211"/>
      <c r="AL27" s="212"/>
      <c r="AM27" s="210"/>
      <c r="AN27" s="211"/>
      <c r="AO27" s="212"/>
      <c r="AP27" s="210"/>
      <c r="AQ27" s="211"/>
      <c r="AR27" s="212"/>
      <c r="AS27" s="210"/>
      <c r="AT27" s="211"/>
      <c r="AU27" s="212"/>
      <c r="AV27" s="210"/>
      <c r="AW27" s="211"/>
      <c r="AX27" s="212"/>
      <c r="AY27" s="210"/>
      <c r="AZ27" s="211"/>
      <c r="BA27" s="212"/>
      <c r="BB27" s="210"/>
      <c r="BC27" s="211"/>
      <c r="BD27" s="212"/>
      <c r="BE27" s="210"/>
      <c r="BF27" s="211"/>
      <c r="BG27" s="212"/>
      <c r="BH27" s="210"/>
      <c r="BI27" s="211"/>
      <c r="BJ27" s="212"/>
      <c r="BK27" s="210"/>
      <c r="BL27" s="211"/>
      <c r="BM27" s="212"/>
      <c r="BN27" s="210"/>
      <c r="BO27" s="211"/>
      <c r="BP27" s="212"/>
      <c r="BQ27" s="210"/>
      <c r="BR27" s="211"/>
      <c r="BS27" s="212"/>
      <c r="BT27" s="210"/>
      <c r="BU27" s="211"/>
      <c r="BV27" s="212"/>
      <c r="BW27" s="210"/>
      <c r="BX27" s="211"/>
      <c r="BY27" s="212"/>
      <c r="BZ27" s="210"/>
      <c r="CA27" s="211"/>
      <c r="CB27" s="212"/>
      <c r="CC27" s="210"/>
      <c r="CD27" s="211"/>
      <c r="CE27" s="212"/>
      <c r="CF27" s="210"/>
      <c r="CG27" s="211"/>
      <c r="CH27" s="212"/>
      <c r="CI27" s="210"/>
      <c r="CJ27" s="211"/>
      <c r="CK27" s="212"/>
      <c r="CL27" s="210"/>
      <c r="CM27" s="211"/>
      <c r="CN27" s="212"/>
      <c r="CO27" s="210"/>
      <c r="CP27" s="211"/>
      <c r="CQ27" s="212"/>
      <c r="CR27" s="210"/>
      <c r="CS27" s="211"/>
      <c r="CT27" s="212"/>
      <c r="CU27" s="210"/>
      <c r="CV27" s="211"/>
      <c r="CW27" s="212"/>
      <c r="CX27" s="210"/>
      <c r="CY27" s="211"/>
      <c r="CZ27" s="212"/>
      <c r="DA27" s="210"/>
      <c r="DB27" s="211"/>
      <c r="DC27" s="212"/>
      <c r="DD27" s="210"/>
      <c r="DE27" s="211"/>
      <c r="DF27" s="212"/>
      <c r="DG27" s="210"/>
      <c r="DH27" s="211"/>
      <c r="DI27" s="212"/>
      <c r="DJ27" s="210"/>
      <c r="DK27" s="211"/>
      <c r="DL27" s="212"/>
      <c r="DM27" s="210"/>
      <c r="DN27" s="211"/>
      <c r="DO27" s="212"/>
      <c r="DP27" s="210"/>
      <c r="DQ27" s="211"/>
      <c r="DR27" s="212"/>
      <c r="DS27" s="10"/>
      <c r="DT27" s="200"/>
    </row>
    <row r="28" spans="1:124" ht="9.9499999999999993" customHeight="1" x14ac:dyDescent="0.25">
      <c r="A28" s="240"/>
      <c r="B28" s="14"/>
      <c r="C28" s="298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300"/>
      <c r="S28" s="4"/>
      <c r="T28" s="294"/>
      <c r="U28" s="294"/>
      <c r="V28" s="294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10"/>
      <c r="DT28" s="200"/>
    </row>
    <row r="29" spans="1:124" ht="4.3499999999999996" customHeight="1" x14ac:dyDescent="0.25">
      <c r="A29" s="240"/>
      <c r="B29" s="14"/>
      <c r="C29" s="301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3"/>
      <c r="S29" s="4"/>
      <c r="T29" s="210"/>
      <c r="U29" s="211"/>
      <c r="V29" s="212"/>
      <c r="W29" s="210"/>
      <c r="X29" s="211"/>
      <c r="Y29" s="212"/>
      <c r="Z29" s="210"/>
      <c r="AA29" s="211"/>
      <c r="AB29" s="212"/>
      <c r="AC29" s="210"/>
      <c r="AD29" s="211"/>
      <c r="AE29" s="212"/>
      <c r="AF29" s="210"/>
      <c r="AG29" s="211"/>
      <c r="AH29" s="212"/>
      <c r="AI29" s="210"/>
      <c r="AJ29" s="211"/>
      <c r="AK29" s="211"/>
      <c r="AL29" s="212"/>
      <c r="AM29" s="210"/>
      <c r="AN29" s="211"/>
      <c r="AO29" s="212"/>
      <c r="AP29" s="210"/>
      <c r="AQ29" s="211"/>
      <c r="AR29" s="212"/>
      <c r="AS29" s="210"/>
      <c r="AT29" s="211"/>
      <c r="AU29" s="212"/>
      <c r="AV29" s="210"/>
      <c r="AW29" s="211"/>
      <c r="AX29" s="212"/>
      <c r="AY29" s="210"/>
      <c r="AZ29" s="211"/>
      <c r="BA29" s="212"/>
      <c r="BB29" s="210"/>
      <c r="BC29" s="211"/>
      <c r="BD29" s="212"/>
      <c r="BE29" s="210"/>
      <c r="BF29" s="211"/>
      <c r="BG29" s="212"/>
      <c r="BH29" s="210"/>
      <c r="BI29" s="211"/>
      <c r="BJ29" s="212"/>
      <c r="BK29" s="210"/>
      <c r="BL29" s="211"/>
      <c r="BM29" s="212"/>
      <c r="BN29" s="210"/>
      <c r="BO29" s="211"/>
      <c r="BP29" s="212"/>
      <c r="BQ29" s="210"/>
      <c r="BR29" s="211"/>
      <c r="BS29" s="212"/>
      <c r="BT29" s="210"/>
      <c r="BU29" s="211"/>
      <c r="BV29" s="212"/>
      <c r="BW29" s="210"/>
      <c r="BX29" s="211"/>
      <c r="BY29" s="212"/>
      <c r="BZ29" s="210"/>
      <c r="CA29" s="211"/>
      <c r="CB29" s="212"/>
      <c r="CC29" s="210"/>
      <c r="CD29" s="211"/>
      <c r="CE29" s="212"/>
      <c r="CF29" s="210"/>
      <c r="CG29" s="211"/>
      <c r="CH29" s="212"/>
      <c r="CI29" s="210"/>
      <c r="CJ29" s="211"/>
      <c r="CK29" s="212"/>
      <c r="CL29" s="210"/>
      <c r="CM29" s="211"/>
      <c r="CN29" s="212"/>
      <c r="CO29" s="210"/>
      <c r="CP29" s="211"/>
      <c r="CQ29" s="212"/>
      <c r="CR29" s="210"/>
      <c r="CS29" s="211"/>
      <c r="CT29" s="212"/>
      <c r="CU29" s="210"/>
      <c r="CV29" s="211"/>
      <c r="CW29" s="212"/>
      <c r="CX29" s="210"/>
      <c r="CY29" s="211"/>
      <c r="CZ29" s="212"/>
      <c r="DA29" s="210"/>
      <c r="DB29" s="211"/>
      <c r="DC29" s="212"/>
      <c r="DD29" s="210"/>
      <c r="DE29" s="211"/>
      <c r="DF29" s="212"/>
      <c r="DG29" s="210"/>
      <c r="DH29" s="211"/>
      <c r="DI29" s="212"/>
      <c r="DJ29" s="210"/>
      <c r="DK29" s="211"/>
      <c r="DL29" s="212"/>
      <c r="DM29" s="210"/>
      <c r="DN29" s="211"/>
      <c r="DO29" s="212"/>
      <c r="DP29" s="210"/>
      <c r="DQ29" s="211"/>
      <c r="DR29" s="212"/>
      <c r="DS29" s="10"/>
      <c r="DT29" s="200"/>
    </row>
    <row r="30" spans="1:124" ht="2.85" customHeight="1" thickBot="1" x14ac:dyDescent="0.3">
      <c r="A30" s="240"/>
      <c r="B30" s="1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10"/>
      <c r="DT30" s="200"/>
    </row>
    <row r="31" spans="1:124" ht="8.4499999999999993" customHeight="1" x14ac:dyDescent="0.25">
      <c r="A31" s="240"/>
      <c r="B31" s="14"/>
      <c r="C31" s="304" t="s">
        <v>69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3"/>
      <c r="DS31" s="10"/>
      <c r="DT31" s="200"/>
    </row>
    <row r="32" spans="1:124" ht="9.9499999999999993" customHeight="1" x14ac:dyDescent="0.25">
      <c r="A32" s="240"/>
      <c r="B32" s="14"/>
      <c r="C32" s="306" t="s">
        <v>57</v>
      </c>
      <c r="D32" s="307"/>
      <c r="E32" s="307"/>
      <c r="F32" s="307"/>
      <c r="G32" s="307"/>
      <c r="H32" s="307"/>
      <c r="I32" s="307"/>
      <c r="J32" s="307"/>
      <c r="K32" s="4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311" t="s">
        <v>56</v>
      </c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314"/>
      <c r="DS32" s="10"/>
      <c r="DT32" s="200"/>
    </row>
    <row r="33" spans="1:124" ht="4.3499999999999996" customHeight="1" x14ac:dyDescent="0.25">
      <c r="A33" s="240"/>
      <c r="B33" s="14"/>
      <c r="C33" s="308"/>
      <c r="D33" s="309"/>
      <c r="E33" s="309"/>
      <c r="F33" s="309"/>
      <c r="G33" s="309"/>
      <c r="H33" s="309"/>
      <c r="I33" s="309"/>
      <c r="J33" s="309"/>
      <c r="K33" s="4"/>
      <c r="L33" s="210"/>
      <c r="M33" s="211"/>
      <c r="N33" s="212"/>
      <c r="O33" s="210"/>
      <c r="P33" s="211"/>
      <c r="Q33" s="212"/>
      <c r="R33" s="210"/>
      <c r="S33" s="211"/>
      <c r="T33" s="212"/>
      <c r="U33" s="210"/>
      <c r="V33" s="211"/>
      <c r="W33" s="212"/>
      <c r="X33" s="210"/>
      <c r="Y33" s="211"/>
      <c r="Z33" s="212"/>
      <c r="AA33" s="210"/>
      <c r="AB33" s="211"/>
      <c r="AC33" s="212"/>
      <c r="AD33" s="210"/>
      <c r="AE33" s="211"/>
      <c r="AF33" s="212"/>
      <c r="AG33" s="210"/>
      <c r="AH33" s="211"/>
      <c r="AI33" s="212"/>
      <c r="AJ33" s="210"/>
      <c r="AK33" s="211"/>
      <c r="AL33" s="211"/>
      <c r="AM33" s="211"/>
      <c r="AN33" s="210"/>
      <c r="AO33" s="211"/>
      <c r="AP33" s="211"/>
      <c r="AQ33" s="212"/>
      <c r="AR33" s="210"/>
      <c r="AS33" s="211"/>
      <c r="AT33" s="212"/>
      <c r="AU33" s="210"/>
      <c r="AV33" s="211"/>
      <c r="AW33" s="212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210"/>
      <c r="BL33" s="211"/>
      <c r="BM33" s="212"/>
      <c r="BN33" s="210"/>
      <c r="BO33" s="211"/>
      <c r="BP33" s="212"/>
      <c r="BQ33" s="210"/>
      <c r="BR33" s="211"/>
      <c r="BS33" s="212"/>
      <c r="BT33" s="210"/>
      <c r="BU33" s="211"/>
      <c r="BV33" s="212"/>
      <c r="BW33" s="210"/>
      <c r="BX33" s="211"/>
      <c r="BY33" s="212"/>
      <c r="BZ33" s="210"/>
      <c r="CA33" s="211"/>
      <c r="CB33" s="212"/>
      <c r="CC33" s="210"/>
      <c r="CD33" s="211"/>
      <c r="CE33" s="212"/>
      <c r="CF33" s="210"/>
      <c r="CG33" s="211"/>
      <c r="CH33" s="212"/>
      <c r="CI33" s="210"/>
      <c r="CJ33" s="211"/>
      <c r="CK33" s="212"/>
      <c r="CL33" s="210"/>
      <c r="CM33" s="211"/>
      <c r="CN33" s="212"/>
      <c r="CO33" s="210"/>
      <c r="CP33" s="211"/>
      <c r="CQ33" s="212"/>
      <c r="CR33" s="210"/>
      <c r="CS33" s="211"/>
      <c r="CT33" s="212"/>
      <c r="CU33" s="210"/>
      <c r="CV33" s="211"/>
      <c r="CW33" s="212"/>
      <c r="CX33" s="210"/>
      <c r="CY33" s="211"/>
      <c r="CZ33" s="212"/>
      <c r="DA33" s="210"/>
      <c r="DB33" s="211"/>
      <c r="DC33" s="212"/>
      <c r="DD33" s="210"/>
      <c r="DE33" s="211"/>
      <c r="DF33" s="212"/>
      <c r="DG33" s="210"/>
      <c r="DH33" s="211"/>
      <c r="DI33" s="212"/>
      <c r="DJ33" s="210"/>
      <c r="DK33" s="211"/>
      <c r="DL33" s="212"/>
      <c r="DM33" s="210"/>
      <c r="DN33" s="211"/>
      <c r="DO33" s="212"/>
      <c r="DP33" s="210"/>
      <c r="DQ33" s="211"/>
      <c r="DR33" s="310"/>
      <c r="DS33" s="10"/>
      <c r="DT33" s="200"/>
    </row>
    <row r="34" spans="1:124" ht="15" customHeight="1" x14ac:dyDescent="0.25">
      <c r="A34" s="240"/>
      <c r="B34" s="14"/>
      <c r="C34" s="312" t="s">
        <v>55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18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310"/>
      <c r="DS34" s="10"/>
      <c r="DT34" s="200"/>
    </row>
    <row r="35" spans="1:124" ht="12.75" customHeight="1" x14ac:dyDescent="0.25">
      <c r="A35" s="240"/>
      <c r="B35" s="14"/>
      <c r="C35" s="306" t="s">
        <v>54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69"/>
      <c r="BY35" s="69"/>
      <c r="BZ35" s="69"/>
      <c r="CA35" s="69"/>
      <c r="CB35" s="69"/>
      <c r="CC35" s="69"/>
      <c r="CD35" s="69"/>
      <c r="CE35" s="69"/>
      <c r="CF35" s="69"/>
      <c r="CG35" s="318" t="s">
        <v>53</v>
      </c>
      <c r="CH35" s="318"/>
      <c r="CI35" s="318"/>
      <c r="CJ35" s="318"/>
      <c r="CK35" s="318"/>
      <c r="CL35" s="318"/>
      <c r="CM35" s="318"/>
      <c r="CN35" s="31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314"/>
      <c r="DS35" s="10"/>
      <c r="DT35" s="200"/>
    </row>
    <row r="36" spans="1:124" ht="4.3499999999999996" customHeight="1" thickBot="1" x14ac:dyDescent="0.3">
      <c r="A36" s="240"/>
      <c r="B36" s="14"/>
      <c r="C36" s="321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15"/>
      <c r="Q36" s="316"/>
      <c r="R36" s="317"/>
      <c r="S36" s="315"/>
      <c r="T36" s="316"/>
      <c r="U36" s="317"/>
      <c r="V36" s="315"/>
      <c r="W36" s="316"/>
      <c r="X36" s="317"/>
      <c r="Y36" s="315"/>
      <c r="Z36" s="316"/>
      <c r="AA36" s="317"/>
      <c r="AB36" s="315"/>
      <c r="AC36" s="316"/>
      <c r="AD36" s="317"/>
      <c r="AE36" s="315"/>
      <c r="AF36" s="316"/>
      <c r="AG36" s="317"/>
      <c r="AH36" s="315"/>
      <c r="AI36" s="316"/>
      <c r="AJ36" s="317"/>
      <c r="AK36" s="315"/>
      <c r="AL36" s="316"/>
      <c r="AM36" s="317"/>
      <c r="AN36" s="315"/>
      <c r="AO36" s="316"/>
      <c r="AP36" s="317"/>
      <c r="AQ36" s="315"/>
      <c r="AR36" s="316"/>
      <c r="AS36" s="317"/>
      <c r="AT36" s="315"/>
      <c r="AU36" s="316"/>
      <c r="AV36" s="317"/>
      <c r="AW36" s="315"/>
      <c r="AX36" s="316"/>
      <c r="AY36" s="317"/>
      <c r="AZ36" s="315"/>
      <c r="BA36" s="316"/>
      <c r="BB36" s="317"/>
      <c r="BC36" s="315"/>
      <c r="BD36" s="316"/>
      <c r="BE36" s="317"/>
      <c r="BF36" s="315"/>
      <c r="BG36" s="316"/>
      <c r="BH36" s="317"/>
      <c r="BI36" s="315"/>
      <c r="BJ36" s="316"/>
      <c r="BK36" s="317"/>
      <c r="BL36" s="315"/>
      <c r="BM36" s="316"/>
      <c r="BN36" s="317"/>
      <c r="BO36" s="315"/>
      <c r="BP36" s="316"/>
      <c r="BQ36" s="317"/>
      <c r="BR36" s="315"/>
      <c r="BS36" s="316"/>
      <c r="BT36" s="317"/>
      <c r="BU36" s="315"/>
      <c r="BV36" s="316"/>
      <c r="BW36" s="317"/>
      <c r="BX36" s="81"/>
      <c r="BY36" s="81"/>
      <c r="BZ36" s="81"/>
      <c r="CA36" s="81"/>
      <c r="CB36" s="81"/>
      <c r="CC36" s="81"/>
      <c r="CD36" s="81"/>
      <c r="CE36" s="81"/>
      <c r="CF36" s="81"/>
      <c r="CG36" s="319"/>
      <c r="CH36" s="319"/>
      <c r="CI36" s="319"/>
      <c r="CJ36" s="319"/>
      <c r="CK36" s="319"/>
      <c r="CL36" s="319"/>
      <c r="CM36" s="319"/>
      <c r="CN36" s="319"/>
      <c r="CO36" s="315"/>
      <c r="CP36" s="316"/>
      <c r="CQ36" s="317"/>
      <c r="CR36" s="315"/>
      <c r="CS36" s="316"/>
      <c r="CT36" s="317"/>
      <c r="CU36" s="315"/>
      <c r="CV36" s="316"/>
      <c r="CW36" s="317"/>
      <c r="CX36" s="315"/>
      <c r="CY36" s="316"/>
      <c r="CZ36" s="317"/>
      <c r="DA36" s="315"/>
      <c r="DB36" s="316"/>
      <c r="DC36" s="317"/>
      <c r="DD36" s="315"/>
      <c r="DE36" s="316"/>
      <c r="DF36" s="317"/>
      <c r="DG36" s="315"/>
      <c r="DH36" s="316"/>
      <c r="DI36" s="317"/>
      <c r="DJ36" s="315"/>
      <c r="DK36" s="316"/>
      <c r="DL36" s="317"/>
      <c r="DM36" s="315"/>
      <c r="DN36" s="316"/>
      <c r="DO36" s="317"/>
      <c r="DP36" s="315"/>
      <c r="DQ36" s="316"/>
      <c r="DR36" s="325"/>
      <c r="DS36" s="67"/>
      <c r="DT36" s="200"/>
    </row>
    <row r="37" spans="1:124" ht="15" customHeight="1" x14ac:dyDescent="0.25">
      <c r="A37" s="240"/>
      <c r="B37" s="14"/>
      <c r="C37" s="324" t="s">
        <v>68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80"/>
      <c r="P37" s="323" t="str">
        <f>ф.7п!$AH$13</f>
        <v>Иванов Иван Иванович</v>
      </c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10"/>
      <c r="DT37" s="200"/>
    </row>
    <row r="38" spans="1:124" ht="5.85" customHeight="1" x14ac:dyDescent="0.25">
      <c r="A38" s="240"/>
      <c r="B38" s="14"/>
      <c r="C38" s="245" t="s">
        <v>67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10"/>
      <c r="DT38" s="200"/>
    </row>
    <row r="39" spans="1:124" ht="15" customHeight="1" x14ac:dyDescent="0.25">
      <c r="A39" s="240"/>
      <c r="B39" s="14"/>
      <c r="C39" s="313" t="s">
        <v>66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288" t="str">
        <f ca="1">ф.7п!$AH$18</f>
        <v>г. Москва ул. Московская кв 45</v>
      </c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10"/>
      <c r="DT39" s="200"/>
    </row>
    <row r="40" spans="1:124" ht="5.85" customHeight="1" x14ac:dyDescent="0.25">
      <c r="A40" s="240"/>
      <c r="B40" s="14"/>
      <c r="C40" s="245" t="s">
        <v>65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90"/>
      <c r="DA40" s="227" t="str">
        <f>ф.7п!$BE$23</f>
        <v>1</v>
      </c>
      <c r="DB40" s="227"/>
      <c r="DC40" s="227"/>
      <c r="DD40" s="227" t="str">
        <f>ф.7п!$BF$23</f>
        <v>1</v>
      </c>
      <c r="DE40" s="227"/>
      <c r="DF40" s="227"/>
      <c r="DG40" s="227" t="str">
        <f>ф.7п!$BG$23</f>
        <v>1</v>
      </c>
      <c r="DH40" s="227"/>
      <c r="DI40" s="227"/>
      <c r="DJ40" s="227" t="str">
        <f>ф.7п!$BH$23</f>
        <v>1</v>
      </c>
      <c r="DK40" s="227"/>
      <c r="DL40" s="227"/>
      <c r="DM40" s="227" t="str">
        <f>ф.7п!$BI$23</f>
        <v>2</v>
      </c>
      <c r="DN40" s="227"/>
      <c r="DO40" s="227"/>
      <c r="DP40" s="227" t="str">
        <f>ф.7п!$BJ$23</f>
        <v>5</v>
      </c>
      <c r="DQ40" s="227"/>
      <c r="DR40" s="227"/>
      <c r="DS40" s="10"/>
      <c r="DT40" s="200"/>
    </row>
    <row r="41" spans="1:124" ht="11.25" customHeight="1" x14ac:dyDescent="0.25">
      <c r="A41" s="240"/>
      <c r="B41" s="14"/>
      <c r="C41" s="331" t="str">
        <f ca="1">ф.7п!$AH$19</f>
        <v/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2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10"/>
      <c r="DT41" s="200"/>
    </row>
    <row r="42" spans="1:124" ht="5.85" customHeight="1" thickBot="1" x14ac:dyDescent="0.3">
      <c r="A42" s="240"/>
      <c r="B42" s="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333" t="s">
        <v>59</v>
      </c>
      <c r="DB42" s="333"/>
      <c r="DC42" s="333"/>
      <c r="DD42" s="333"/>
      <c r="DE42" s="333"/>
      <c r="DF42" s="333"/>
      <c r="DG42" s="333"/>
      <c r="DH42" s="333"/>
      <c r="DI42" s="333"/>
      <c r="DJ42" s="333"/>
      <c r="DK42" s="333"/>
      <c r="DL42" s="333"/>
      <c r="DM42" s="333"/>
      <c r="DN42" s="333"/>
      <c r="DO42" s="333"/>
      <c r="DP42" s="333"/>
      <c r="DQ42" s="333"/>
      <c r="DR42" s="333"/>
      <c r="DS42" s="5"/>
      <c r="DT42" s="200"/>
    </row>
    <row r="43" spans="1:124" ht="6.95" customHeight="1" thickTop="1" thickBot="1" x14ac:dyDescent="0.3">
      <c r="A43" s="78"/>
      <c r="B43" s="48"/>
      <c r="C43" s="48"/>
      <c r="D43" s="48"/>
      <c r="E43" s="48"/>
      <c r="F43" s="76"/>
      <c r="G43" s="48"/>
      <c r="H43" s="48"/>
      <c r="I43" s="48"/>
      <c r="J43" s="77" t="s">
        <v>0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76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76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7.100000000000001" customHeight="1" thickTop="1" x14ac:dyDescent="0.25">
      <c r="A44" s="240" t="s">
        <v>64</v>
      </c>
      <c r="B44" s="75"/>
      <c r="C44" s="74" t="s">
        <v>63</v>
      </c>
      <c r="D44" s="74"/>
      <c r="E44" s="74"/>
      <c r="F44" s="74"/>
      <c r="G44" s="74"/>
      <c r="H44" s="74"/>
      <c r="I44" s="74"/>
      <c r="J44" s="73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6"/>
      <c r="DJ44" s="326"/>
      <c r="DK44" s="326"/>
      <c r="DL44" s="326"/>
      <c r="DM44" s="326"/>
      <c r="DN44" s="326"/>
      <c r="DO44" s="326"/>
      <c r="DP44" s="326"/>
      <c r="DQ44" s="326"/>
      <c r="DR44" s="326"/>
      <c r="DS44" s="71"/>
      <c r="DT44" s="200" t="s">
        <v>62</v>
      </c>
    </row>
    <row r="45" spans="1:124" ht="5.85" customHeight="1" x14ac:dyDescent="0.25">
      <c r="A45" s="240"/>
      <c r="B45" s="14"/>
      <c r="C45" s="329" t="s">
        <v>61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4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10"/>
      <c r="DT45" s="200"/>
    </row>
    <row r="46" spans="1:124" ht="5.85" customHeight="1" x14ac:dyDescent="0.25">
      <c r="A46" s="240"/>
      <c r="B46" s="14"/>
      <c r="C46" s="7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327" t="s">
        <v>60</v>
      </c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  <c r="CX46" s="327"/>
      <c r="CY46" s="327"/>
      <c r="CZ46" s="328"/>
      <c r="DA46" s="334"/>
      <c r="DB46" s="334"/>
      <c r="DC46" s="334"/>
      <c r="DD46" s="334"/>
      <c r="DE46" s="334"/>
      <c r="DF46" s="334"/>
      <c r="DG46" s="334"/>
      <c r="DH46" s="334"/>
      <c r="DI46" s="334"/>
      <c r="DJ46" s="334"/>
      <c r="DK46" s="334"/>
      <c r="DL46" s="334"/>
      <c r="DM46" s="334"/>
      <c r="DN46" s="334"/>
      <c r="DO46" s="334"/>
      <c r="DP46" s="334"/>
      <c r="DQ46" s="334"/>
      <c r="DR46" s="334"/>
      <c r="DS46" s="10"/>
      <c r="DT46" s="200"/>
    </row>
    <row r="47" spans="1:124" ht="11.25" customHeight="1" x14ac:dyDescent="0.25">
      <c r="A47" s="240"/>
      <c r="B47" s="14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10"/>
      <c r="DT47" s="200"/>
    </row>
    <row r="48" spans="1:124" ht="5.85" customHeight="1" thickBot="1" x14ac:dyDescent="0.3">
      <c r="A48" s="240"/>
      <c r="B48" s="14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245" t="s">
        <v>59</v>
      </c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10"/>
      <c r="DT48" s="200"/>
    </row>
    <row r="49" spans="1:124" ht="8.4499999999999993" customHeight="1" x14ac:dyDescent="0.25">
      <c r="A49" s="240"/>
      <c r="B49" s="14"/>
      <c r="C49" s="336" t="s">
        <v>58</v>
      </c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8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3"/>
      <c r="DS49" s="10"/>
      <c r="DT49" s="200"/>
    </row>
    <row r="50" spans="1:124" ht="12.75" customHeight="1" x14ac:dyDescent="0.25">
      <c r="A50" s="240"/>
      <c r="B50" s="14"/>
      <c r="C50" s="308" t="s">
        <v>57</v>
      </c>
      <c r="D50" s="309"/>
      <c r="E50" s="309"/>
      <c r="F50" s="309"/>
      <c r="G50" s="309"/>
      <c r="H50" s="309"/>
      <c r="I50" s="309"/>
      <c r="J50" s="309"/>
      <c r="K50" s="4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311" t="s">
        <v>56</v>
      </c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314"/>
      <c r="DS50" s="10"/>
      <c r="DT50" s="200"/>
    </row>
    <row r="51" spans="1:124" ht="4.3499999999999996" customHeight="1" x14ac:dyDescent="0.25">
      <c r="A51" s="240"/>
      <c r="B51" s="14"/>
      <c r="C51" s="308"/>
      <c r="D51" s="309"/>
      <c r="E51" s="309"/>
      <c r="F51" s="309"/>
      <c r="G51" s="309"/>
      <c r="H51" s="309"/>
      <c r="I51" s="309"/>
      <c r="J51" s="309"/>
      <c r="K51" s="4"/>
      <c r="L51" s="210"/>
      <c r="M51" s="211"/>
      <c r="N51" s="212"/>
      <c r="O51" s="210"/>
      <c r="P51" s="211"/>
      <c r="Q51" s="212"/>
      <c r="R51" s="210"/>
      <c r="S51" s="211"/>
      <c r="T51" s="212"/>
      <c r="U51" s="210"/>
      <c r="V51" s="211"/>
      <c r="W51" s="212"/>
      <c r="X51" s="210"/>
      <c r="Y51" s="211"/>
      <c r="Z51" s="212"/>
      <c r="AA51" s="210"/>
      <c r="AB51" s="211"/>
      <c r="AC51" s="212"/>
      <c r="AD51" s="210"/>
      <c r="AE51" s="211"/>
      <c r="AF51" s="212"/>
      <c r="AG51" s="210"/>
      <c r="AH51" s="211"/>
      <c r="AI51" s="212"/>
      <c r="AJ51" s="210"/>
      <c r="AK51" s="211"/>
      <c r="AL51" s="211"/>
      <c r="AM51" s="211"/>
      <c r="AN51" s="210"/>
      <c r="AO51" s="211"/>
      <c r="AP51" s="211"/>
      <c r="AQ51" s="212"/>
      <c r="AR51" s="210"/>
      <c r="AS51" s="211"/>
      <c r="AT51" s="212"/>
      <c r="AU51" s="210"/>
      <c r="AV51" s="211"/>
      <c r="AW51" s="212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210"/>
      <c r="BL51" s="211"/>
      <c r="BM51" s="212"/>
      <c r="BN51" s="210"/>
      <c r="BO51" s="211"/>
      <c r="BP51" s="212"/>
      <c r="BQ51" s="210"/>
      <c r="BR51" s="211"/>
      <c r="BS51" s="212"/>
      <c r="BT51" s="210"/>
      <c r="BU51" s="211"/>
      <c r="BV51" s="212"/>
      <c r="BW51" s="210"/>
      <c r="BX51" s="211"/>
      <c r="BY51" s="212"/>
      <c r="BZ51" s="210"/>
      <c r="CA51" s="211"/>
      <c r="CB51" s="212"/>
      <c r="CC51" s="210"/>
      <c r="CD51" s="211"/>
      <c r="CE51" s="212"/>
      <c r="CF51" s="210"/>
      <c r="CG51" s="211"/>
      <c r="CH51" s="212"/>
      <c r="CI51" s="210"/>
      <c r="CJ51" s="211"/>
      <c r="CK51" s="212"/>
      <c r="CL51" s="210"/>
      <c r="CM51" s="211"/>
      <c r="CN51" s="212"/>
      <c r="CO51" s="210"/>
      <c r="CP51" s="211"/>
      <c r="CQ51" s="212"/>
      <c r="CR51" s="210"/>
      <c r="CS51" s="211"/>
      <c r="CT51" s="212"/>
      <c r="CU51" s="210"/>
      <c r="CV51" s="211"/>
      <c r="CW51" s="212"/>
      <c r="CX51" s="210"/>
      <c r="CY51" s="211"/>
      <c r="CZ51" s="212"/>
      <c r="DA51" s="210"/>
      <c r="DB51" s="211"/>
      <c r="DC51" s="212"/>
      <c r="DD51" s="210"/>
      <c r="DE51" s="211"/>
      <c r="DF51" s="212"/>
      <c r="DG51" s="210"/>
      <c r="DH51" s="211"/>
      <c r="DI51" s="212"/>
      <c r="DJ51" s="210"/>
      <c r="DK51" s="211"/>
      <c r="DL51" s="212"/>
      <c r="DM51" s="210"/>
      <c r="DN51" s="211"/>
      <c r="DO51" s="212"/>
      <c r="DP51" s="210"/>
      <c r="DQ51" s="211"/>
      <c r="DR51" s="310"/>
      <c r="DS51" s="10"/>
      <c r="DT51" s="200"/>
    </row>
    <row r="52" spans="1:124" ht="17.100000000000001" customHeight="1" x14ac:dyDescent="0.25">
      <c r="A52" s="240"/>
      <c r="B52" s="14"/>
      <c r="C52" s="312" t="s">
        <v>55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18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310"/>
      <c r="DS52" s="10"/>
      <c r="DT52" s="200"/>
    </row>
    <row r="53" spans="1:124" ht="12.75" customHeight="1" x14ac:dyDescent="0.25">
      <c r="A53" s="240"/>
      <c r="B53" s="14"/>
      <c r="C53" s="306" t="s">
        <v>54</v>
      </c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69"/>
      <c r="BY53" s="69"/>
      <c r="BZ53" s="69"/>
      <c r="CA53" s="69"/>
      <c r="CB53" s="69"/>
      <c r="CC53" s="69"/>
      <c r="CD53" s="69"/>
      <c r="CE53" s="69"/>
      <c r="CF53" s="69"/>
      <c r="CG53" s="318" t="s">
        <v>53</v>
      </c>
      <c r="CH53" s="318"/>
      <c r="CI53" s="318"/>
      <c r="CJ53" s="318"/>
      <c r="CK53" s="318"/>
      <c r="CL53" s="318"/>
      <c r="CM53" s="318"/>
      <c r="CN53" s="318"/>
      <c r="CO53" s="205"/>
      <c r="CP53" s="205"/>
      <c r="CQ53" s="205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314"/>
      <c r="DS53" s="10"/>
      <c r="DT53" s="200"/>
    </row>
    <row r="54" spans="1:124" ht="4.3499999999999996" customHeight="1" x14ac:dyDescent="0.25">
      <c r="A54" s="240"/>
      <c r="B54" s="14"/>
      <c r="C54" s="308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210"/>
      <c r="Q54" s="211"/>
      <c r="R54" s="212"/>
      <c r="S54" s="210"/>
      <c r="T54" s="211"/>
      <c r="U54" s="212"/>
      <c r="V54" s="210"/>
      <c r="W54" s="211"/>
      <c r="X54" s="212"/>
      <c r="Y54" s="210"/>
      <c r="Z54" s="211"/>
      <c r="AA54" s="212"/>
      <c r="AB54" s="210"/>
      <c r="AC54" s="211"/>
      <c r="AD54" s="212"/>
      <c r="AE54" s="210"/>
      <c r="AF54" s="211"/>
      <c r="AG54" s="212"/>
      <c r="AH54" s="210"/>
      <c r="AI54" s="211"/>
      <c r="AJ54" s="212"/>
      <c r="AK54" s="210"/>
      <c r="AL54" s="211"/>
      <c r="AM54" s="212"/>
      <c r="AN54" s="210"/>
      <c r="AO54" s="211"/>
      <c r="AP54" s="212"/>
      <c r="AQ54" s="210"/>
      <c r="AR54" s="211"/>
      <c r="AS54" s="212"/>
      <c r="AT54" s="210"/>
      <c r="AU54" s="211"/>
      <c r="AV54" s="212"/>
      <c r="AW54" s="210"/>
      <c r="AX54" s="211"/>
      <c r="AY54" s="212"/>
      <c r="AZ54" s="210"/>
      <c r="BA54" s="211"/>
      <c r="BB54" s="212"/>
      <c r="BC54" s="210"/>
      <c r="BD54" s="211"/>
      <c r="BE54" s="212"/>
      <c r="BF54" s="210"/>
      <c r="BG54" s="211"/>
      <c r="BH54" s="212"/>
      <c r="BI54" s="210"/>
      <c r="BJ54" s="211"/>
      <c r="BK54" s="212"/>
      <c r="BL54" s="210"/>
      <c r="BM54" s="211"/>
      <c r="BN54" s="212"/>
      <c r="BO54" s="210"/>
      <c r="BP54" s="211"/>
      <c r="BQ54" s="212"/>
      <c r="BR54" s="210"/>
      <c r="BS54" s="211"/>
      <c r="BT54" s="212"/>
      <c r="BU54" s="210"/>
      <c r="BV54" s="211"/>
      <c r="BW54" s="212"/>
      <c r="BX54" s="4"/>
      <c r="BY54" s="4"/>
      <c r="BZ54" s="4"/>
      <c r="CA54" s="4"/>
      <c r="CB54" s="4"/>
      <c r="CC54" s="4"/>
      <c r="CD54" s="4"/>
      <c r="CE54" s="4"/>
      <c r="CF54" s="4"/>
      <c r="CG54" s="335"/>
      <c r="CH54" s="335"/>
      <c r="CI54" s="335"/>
      <c r="CJ54" s="335"/>
      <c r="CK54" s="335"/>
      <c r="CL54" s="335"/>
      <c r="CM54" s="335"/>
      <c r="CN54" s="335"/>
      <c r="CO54" s="210"/>
      <c r="CP54" s="211"/>
      <c r="CQ54" s="212"/>
      <c r="CR54" s="210"/>
      <c r="CS54" s="211"/>
      <c r="CT54" s="212"/>
      <c r="CU54" s="210"/>
      <c r="CV54" s="211"/>
      <c r="CW54" s="212"/>
      <c r="CX54" s="210"/>
      <c r="CY54" s="211"/>
      <c r="CZ54" s="212"/>
      <c r="DA54" s="210"/>
      <c r="DB54" s="211"/>
      <c r="DC54" s="212"/>
      <c r="DD54" s="210"/>
      <c r="DE54" s="211"/>
      <c r="DF54" s="212"/>
      <c r="DG54" s="210"/>
      <c r="DH54" s="211"/>
      <c r="DI54" s="212"/>
      <c r="DJ54" s="210"/>
      <c r="DK54" s="211"/>
      <c r="DL54" s="212"/>
      <c r="DM54" s="210"/>
      <c r="DN54" s="211"/>
      <c r="DO54" s="212"/>
      <c r="DP54" s="210"/>
      <c r="DQ54" s="211"/>
      <c r="DR54" s="310"/>
      <c r="DS54" s="67"/>
      <c r="DT54" s="200"/>
    </row>
    <row r="55" spans="1:124" ht="12.75" customHeight="1" x14ac:dyDescent="0.25">
      <c r="A55" s="240"/>
      <c r="B55" s="14"/>
      <c r="C55" s="308" t="s">
        <v>52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320"/>
      <c r="BA55" s="320"/>
      <c r="BB55" s="320"/>
      <c r="BC55" s="320"/>
      <c r="BD55" s="320"/>
      <c r="BE55" s="320"/>
      <c r="BF55" s="320"/>
      <c r="BG55" s="320"/>
      <c r="BH55" s="320"/>
      <c r="BI55" s="68"/>
      <c r="BJ55" s="340" t="s">
        <v>51</v>
      </c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2" t="s">
        <v>50</v>
      </c>
      <c r="CX55" s="342"/>
      <c r="CY55" s="342"/>
      <c r="CZ55" s="342"/>
      <c r="DA55" s="342"/>
      <c r="DB55" s="342"/>
      <c r="DC55" s="342"/>
      <c r="DD55" s="342"/>
      <c r="DE55" s="342"/>
      <c r="DF55" s="342"/>
      <c r="DG55" s="342"/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10"/>
      <c r="DT55" s="200"/>
    </row>
    <row r="56" spans="1:124" ht="4.3499999999999996" customHeight="1" x14ac:dyDescent="0.25">
      <c r="A56" s="240"/>
      <c r="B56" s="14"/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210"/>
      <c r="Q56" s="211"/>
      <c r="R56" s="212"/>
      <c r="S56" s="210"/>
      <c r="T56" s="211"/>
      <c r="U56" s="212"/>
      <c r="V56" s="210"/>
      <c r="W56" s="211"/>
      <c r="X56" s="212"/>
      <c r="Y56" s="210"/>
      <c r="Z56" s="211"/>
      <c r="AA56" s="212"/>
      <c r="AB56" s="210"/>
      <c r="AC56" s="211"/>
      <c r="AD56" s="212"/>
      <c r="AE56" s="210"/>
      <c r="AF56" s="211"/>
      <c r="AG56" s="212"/>
      <c r="AH56" s="210"/>
      <c r="AI56" s="211"/>
      <c r="AJ56" s="212"/>
      <c r="AK56" s="210"/>
      <c r="AL56" s="211"/>
      <c r="AM56" s="212"/>
      <c r="AN56" s="210"/>
      <c r="AO56" s="211"/>
      <c r="AP56" s="212"/>
      <c r="AQ56" s="210"/>
      <c r="AR56" s="211"/>
      <c r="AS56" s="212"/>
      <c r="AT56" s="210"/>
      <c r="AU56" s="211"/>
      <c r="AV56" s="212"/>
      <c r="AW56" s="210"/>
      <c r="AX56" s="211"/>
      <c r="AY56" s="212"/>
      <c r="AZ56" s="210"/>
      <c r="BA56" s="211"/>
      <c r="BB56" s="212"/>
      <c r="BC56" s="210"/>
      <c r="BD56" s="211"/>
      <c r="BE56" s="212"/>
      <c r="BF56" s="210"/>
      <c r="BG56" s="211"/>
      <c r="BH56" s="212"/>
      <c r="BI56" s="2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0"/>
      <c r="CX56" s="340"/>
      <c r="CY56" s="340"/>
      <c r="CZ56" s="340"/>
      <c r="DA56" s="340"/>
      <c r="DB56" s="340"/>
      <c r="DC56" s="340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1"/>
      <c r="DQ56" s="341"/>
      <c r="DR56" s="341"/>
      <c r="DS56" s="67"/>
      <c r="DT56" s="200"/>
    </row>
    <row r="57" spans="1:124" ht="5.85" customHeight="1" thickBot="1" x14ac:dyDescent="0.3">
      <c r="A57" s="240"/>
      <c r="B57" s="14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339" t="s">
        <v>49</v>
      </c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10"/>
      <c r="DT57" s="200"/>
    </row>
    <row r="58" spans="1:124" ht="8.4499999999999993" customHeight="1" x14ac:dyDescent="0.25">
      <c r="A58" s="240"/>
      <c r="B58" s="14"/>
      <c r="C58" s="336" t="s">
        <v>48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8"/>
      <c r="BO58" s="66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3"/>
      <c r="DS58" s="10"/>
      <c r="DT58" s="200"/>
    </row>
    <row r="59" spans="1:124" ht="12.75" customHeight="1" x14ac:dyDescent="0.25">
      <c r="A59" s="240"/>
      <c r="B59" s="14"/>
      <c r="C59" s="344" t="s">
        <v>47</v>
      </c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6" t="s">
        <v>46</v>
      </c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5" t="s">
        <v>31</v>
      </c>
      <c r="BD59" s="345"/>
      <c r="BE59" s="345"/>
      <c r="BF59" s="345"/>
      <c r="BG59" s="345"/>
      <c r="BH59" s="345"/>
      <c r="BI59" s="345"/>
      <c r="BJ59" s="345"/>
      <c r="BK59" s="345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60" t="s">
        <v>30</v>
      </c>
      <c r="BY59" s="260"/>
      <c r="BZ59" s="260"/>
      <c r="CA59" s="62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60" t="s">
        <v>45</v>
      </c>
      <c r="CO59" s="260"/>
      <c r="CP59" s="260"/>
      <c r="CQ59" s="260"/>
      <c r="CR59" s="260"/>
      <c r="CS59" s="260"/>
      <c r="CT59" s="260"/>
      <c r="CU59" s="260"/>
      <c r="CV59" s="343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61"/>
      <c r="DS59" s="10"/>
      <c r="DT59" s="200"/>
    </row>
    <row r="60" spans="1:124" ht="5.85" customHeight="1" x14ac:dyDescent="0.25">
      <c r="A60" s="240"/>
      <c r="B60" s="14"/>
      <c r="C60" s="3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339" t="s">
        <v>44</v>
      </c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59"/>
      <c r="BE60" s="59"/>
      <c r="BF60" s="59"/>
      <c r="BG60" s="59"/>
      <c r="BH60" s="59"/>
      <c r="BI60" s="59"/>
      <c r="BJ60" s="59"/>
      <c r="BK60" s="59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59"/>
      <c r="BY60" s="59"/>
      <c r="BZ60" s="59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59"/>
      <c r="CO60" s="59"/>
      <c r="CP60" s="59"/>
      <c r="CQ60" s="59"/>
      <c r="CR60" s="59"/>
      <c r="CS60" s="59"/>
      <c r="CT60" s="59"/>
      <c r="CU60" s="59"/>
      <c r="CV60" s="245" t="s">
        <v>43</v>
      </c>
      <c r="CW60" s="245"/>
      <c r="CX60" s="245"/>
      <c r="CY60" s="245"/>
      <c r="CZ60" s="245"/>
      <c r="DA60" s="245"/>
      <c r="DB60" s="245"/>
      <c r="DC60" s="245"/>
      <c r="DD60" s="245"/>
      <c r="DE60" s="245"/>
      <c r="DF60" s="245"/>
      <c r="DG60" s="245"/>
      <c r="DH60" s="245"/>
      <c r="DI60" s="245"/>
      <c r="DJ60" s="245"/>
      <c r="DK60" s="245"/>
      <c r="DL60" s="245"/>
      <c r="DM60" s="245"/>
      <c r="DN60" s="245"/>
      <c r="DO60" s="245"/>
      <c r="DP60" s="245"/>
      <c r="DQ60" s="245"/>
      <c r="DR60" s="38"/>
      <c r="DS60" s="10"/>
      <c r="DT60" s="200"/>
    </row>
    <row r="61" spans="1:124" ht="12.75" customHeight="1" x14ac:dyDescent="0.25">
      <c r="A61" s="240"/>
      <c r="B61" s="14"/>
      <c r="C61" s="349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50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350"/>
      <c r="DS61" s="10"/>
      <c r="DT61" s="200"/>
    </row>
    <row r="62" spans="1:124" ht="6.2" customHeight="1" x14ac:dyDescent="0.25">
      <c r="A62" s="240"/>
      <c r="B62" s="14"/>
      <c r="C62" s="348" t="s">
        <v>42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59"/>
      <c r="CM62" s="339" t="s">
        <v>41</v>
      </c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  <c r="DR62" s="58"/>
      <c r="DS62" s="10"/>
      <c r="DT62" s="200"/>
    </row>
    <row r="63" spans="1:124" ht="8.4499999999999993" customHeight="1" x14ac:dyDescent="0.25">
      <c r="A63" s="240"/>
      <c r="B63" s="14"/>
      <c r="C63" s="259" t="s">
        <v>40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17" t="s">
        <v>39</v>
      </c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60" t="s">
        <v>38</v>
      </c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58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W63" s="57"/>
      <c r="BX63" s="57"/>
      <c r="BY63" s="57"/>
      <c r="BZ63" s="256" t="s">
        <v>37</v>
      </c>
      <c r="CA63" s="256"/>
      <c r="CB63" s="256"/>
      <c r="CC63" s="256"/>
      <c r="CD63" s="256"/>
      <c r="CE63" s="256"/>
      <c r="CF63" s="256"/>
      <c r="CG63" s="256"/>
      <c r="CH63" s="56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347"/>
      <c r="DS63" s="10"/>
      <c r="DT63" s="200"/>
    </row>
    <row r="64" spans="1:124" ht="5.25" customHeight="1" x14ac:dyDescent="0.25">
      <c r="A64" s="240"/>
      <c r="B64" s="14"/>
      <c r="C64" s="259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57" t="s">
        <v>36</v>
      </c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55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1"/>
      <c r="DR64" s="347"/>
      <c r="DS64" s="10"/>
      <c r="DT64" s="200"/>
    </row>
    <row r="65" spans="1:124" ht="5.85" customHeight="1" x14ac:dyDescent="0.25">
      <c r="A65" s="240"/>
      <c r="B65" s="46"/>
      <c r="C65" s="45"/>
      <c r="D65" s="17"/>
      <c r="E65" s="219" t="s">
        <v>35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4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54"/>
      <c r="DS65" s="41"/>
      <c r="DT65" s="200"/>
    </row>
    <row r="66" spans="1:124" ht="2.85" customHeight="1" x14ac:dyDescent="0.25">
      <c r="A66" s="240"/>
      <c r="B66" s="46"/>
      <c r="C66" s="45"/>
      <c r="D66" s="53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52"/>
      <c r="DR66" s="51"/>
      <c r="DS66" s="41"/>
      <c r="DT66" s="200"/>
    </row>
    <row r="67" spans="1:124" ht="8.4499999999999993" customHeight="1" x14ac:dyDescent="0.25">
      <c r="A67" s="240"/>
      <c r="B67" s="46"/>
      <c r="C67" s="45"/>
      <c r="D67" s="220" t="s">
        <v>34</v>
      </c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48"/>
      <c r="U67" s="48"/>
      <c r="V67" s="48"/>
      <c r="W67" s="48"/>
      <c r="X67" s="48"/>
      <c r="Y67" s="48"/>
      <c r="Z67" s="48"/>
      <c r="AA67" s="48"/>
      <c r="AB67" s="225"/>
      <c r="AC67" s="225"/>
      <c r="AD67" s="225"/>
      <c r="AE67" s="225"/>
      <c r="AF67" s="225"/>
      <c r="AG67" s="225"/>
      <c r="AH67" s="48"/>
      <c r="AI67" s="48"/>
      <c r="AJ67" s="48"/>
      <c r="AK67" s="48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49" t="s">
        <v>33</v>
      </c>
      <c r="AW67" s="48"/>
      <c r="AX67" s="48"/>
      <c r="AY67" s="48"/>
      <c r="AZ67" s="48"/>
      <c r="BA67" s="48"/>
      <c r="BB67" s="48"/>
      <c r="BC67" s="48"/>
      <c r="BD67" s="48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49" t="s">
        <v>33</v>
      </c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50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48"/>
      <c r="CX67" s="48"/>
      <c r="CY67" s="48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47"/>
      <c r="DR67" s="42"/>
      <c r="DS67" s="41"/>
      <c r="DT67" s="200"/>
    </row>
    <row r="68" spans="1:124" ht="8.4499999999999993" customHeight="1" x14ac:dyDescent="0.25">
      <c r="A68" s="240"/>
      <c r="B68" s="46"/>
      <c r="C68" s="45"/>
      <c r="D68" s="222" t="s">
        <v>32</v>
      </c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48"/>
      <c r="U68" s="49" t="s">
        <v>31</v>
      </c>
      <c r="V68" s="48"/>
      <c r="W68" s="48"/>
      <c r="X68" s="48"/>
      <c r="Y68" s="48"/>
      <c r="Z68" s="48"/>
      <c r="AA68" s="48"/>
      <c r="AB68" s="226"/>
      <c r="AC68" s="226"/>
      <c r="AD68" s="226"/>
      <c r="AE68" s="226"/>
      <c r="AF68" s="226"/>
      <c r="AG68" s="226"/>
      <c r="AH68" s="224" t="s">
        <v>30</v>
      </c>
      <c r="AI68" s="224"/>
      <c r="AJ68" s="224"/>
      <c r="AK68" s="224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49" t="s">
        <v>29</v>
      </c>
      <c r="AW68" s="48"/>
      <c r="AX68" s="48"/>
      <c r="AY68" s="48"/>
      <c r="AZ68" s="48"/>
      <c r="BA68" s="48"/>
      <c r="BB68" s="48"/>
      <c r="BC68" s="48"/>
      <c r="BD68" s="48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49" t="s">
        <v>28</v>
      </c>
      <c r="BR68" s="48"/>
      <c r="BT68" s="48"/>
      <c r="BU68" s="48"/>
      <c r="BW68" s="48"/>
      <c r="BX68" s="48"/>
      <c r="BY68" s="48"/>
      <c r="BZ68" s="48"/>
      <c r="CA68" s="48"/>
      <c r="CB68" s="48"/>
      <c r="CC68" s="48"/>
      <c r="CD68" s="48"/>
      <c r="CE68" s="50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49" t="s">
        <v>27</v>
      </c>
      <c r="CX68" s="48"/>
      <c r="CY68" s="48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47"/>
      <c r="DR68" s="42"/>
      <c r="DS68" s="41"/>
      <c r="DT68" s="200"/>
    </row>
    <row r="69" spans="1:124" ht="2.85" customHeight="1" x14ac:dyDescent="0.25">
      <c r="A69" s="240"/>
      <c r="B69" s="46"/>
      <c r="C69" s="45"/>
      <c r="D69" s="4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43"/>
      <c r="DR69" s="42"/>
      <c r="DS69" s="41"/>
      <c r="DT69" s="200"/>
    </row>
    <row r="70" spans="1:124" ht="17.100000000000001" customHeight="1" x14ac:dyDescent="0.25">
      <c r="A70" s="240"/>
      <c r="B70" s="40"/>
      <c r="C70" s="37"/>
      <c r="D70" s="215" t="s">
        <v>26</v>
      </c>
      <c r="E70" s="215"/>
      <c r="F70" s="215"/>
      <c r="G70" s="215"/>
      <c r="H70" s="215"/>
      <c r="I70" s="215"/>
      <c r="J70" s="215"/>
      <c r="K70" s="3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33"/>
      <c r="DS70" s="10"/>
      <c r="DT70" s="200"/>
    </row>
    <row r="71" spans="1:124" ht="6.2" customHeight="1" x14ac:dyDescent="0.25">
      <c r="A71" s="240"/>
      <c r="B71" s="14"/>
      <c r="C71" s="39"/>
      <c r="D71" s="245" t="s">
        <v>25</v>
      </c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245"/>
      <c r="CX71" s="245"/>
      <c r="CY71" s="245"/>
      <c r="CZ71" s="245"/>
      <c r="DA71" s="245"/>
      <c r="DB71" s="245"/>
      <c r="DC71" s="245"/>
      <c r="DD71" s="245"/>
      <c r="DE71" s="245"/>
      <c r="DF71" s="245"/>
      <c r="DG71" s="245"/>
      <c r="DH71" s="245"/>
      <c r="DI71" s="245"/>
      <c r="DJ71" s="245"/>
      <c r="DK71" s="245"/>
      <c r="DL71" s="245"/>
      <c r="DM71" s="245"/>
      <c r="DN71" s="245"/>
      <c r="DO71" s="245"/>
      <c r="DP71" s="245"/>
      <c r="DQ71" s="245"/>
      <c r="DR71" s="38"/>
      <c r="DS71" s="10"/>
      <c r="DT71" s="200"/>
    </row>
    <row r="72" spans="1:124" ht="17.100000000000001" customHeight="1" x14ac:dyDescent="0.25">
      <c r="A72" s="240"/>
      <c r="B72" s="14"/>
      <c r="C72" s="37"/>
      <c r="D72" s="36" t="s">
        <v>24</v>
      </c>
      <c r="E72" s="35"/>
      <c r="F72" s="35"/>
      <c r="G72" s="35"/>
      <c r="H72" s="35"/>
      <c r="I72" s="35"/>
      <c r="J72" s="3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33"/>
      <c r="DS72" s="10"/>
      <c r="DT72" s="200"/>
    </row>
    <row r="73" spans="1:124" ht="8.4499999999999993" customHeight="1" thickBot="1" x14ac:dyDescent="0.3">
      <c r="A73" s="240"/>
      <c r="B73" s="14"/>
      <c r="C73" s="32"/>
      <c r="D73" s="241" t="s">
        <v>23</v>
      </c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31"/>
      <c r="DS73" s="10"/>
      <c r="DT73" s="200"/>
    </row>
    <row r="74" spans="1:124" s="28" customFormat="1" ht="4.3499999999999996" customHeight="1" x14ac:dyDescent="0.25">
      <c r="A74" s="240"/>
      <c r="B74" s="30"/>
      <c r="DS74" s="29"/>
      <c r="DT74" s="200"/>
    </row>
    <row r="75" spans="1:124" s="28" customFormat="1" ht="6.95" customHeight="1" x14ac:dyDescent="0.25">
      <c r="A75" s="240"/>
      <c r="B75" s="30"/>
      <c r="C75" s="26" t="s">
        <v>22</v>
      </c>
      <c r="DC75" s="244"/>
      <c r="DD75" s="244"/>
      <c r="DE75" s="244"/>
      <c r="DF75" s="243" t="s">
        <v>21</v>
      </c>
      <c r="DG75" s="243"/>
      <c r="DH75" s="243"/>
      <c r="DI75" s="243"/>
      <c r="DJ75" s="243"/>
      <c r="DK75" s="244" t="s">
        <v>20</v>
      </c>
      <c r="DL75" s="244"/>
      <c r="DM75" s="244"/>
      <c r="DN75" s="243" t="s">
        <v>19</v>
      </c>
      <c r="DO75" s="243"/>
      <c r="DP75" s="243"/>
      <c r="DQ75" s="243"/>
      <c r="DR75" s="243"/>
      <c r="DS75" s="29"/>
      <c r="DT75" s="200"/>
    </row>
    <row r="76" spans="1:124" s="28" customFormat="1" ht="6.95" customHeight="1" x14ac:dyDescent="0.25">
      <c r="A76" s="240"/>
      <c r="B76" s="30"/>
      <c r="C76" s="26" t="s">
        <v>18</v>
      </c>
      <c r="DC76" s="244"/>
      <c r="DD76" s="244"/>
      <c r="DE76" s="244"/>
      <c r="DF76" s="243"/>
      <c r="DG76" s="243"/>
      <c r="DH76" s="243"/>
      <c r="DI76" s="243"/>
      <c r="DJ76" s="243"/>
      <c r="DK76" s="244"/>
      <c r="DL76" s="244"/>
      <c r="DM76" s="244"/>
      <c r="DN76" s="243"/>
      <c r="DO76" s="243"/>
      <c r="DP76" s="243"/>
      <c r="DQ76" s="243"/>
      <c r="DR76" s="243"/>
      <c r="DS76" s="29"/>
      <c r="DT76" s="200"/>
    </row>
    <row r="77" spans="1:124" s="28" customFormat="1" ht="6.95" customHeight="1" x14ac:dyDescent="0.25">
      <c r="A77" s="240"/>
      <c r="B77" s="30"/>
      <c r="C77" s="26" t="s">
        <v>17</v>
      </c>
      <c r="DS77" s="29"/>
      <c r="DT77" s="200"/>
    </row>
    <row r="78" spans="1:124" s="2" customFormat="1" ht="6.95" customHeight="1" x14ac:dyDescent="0.25">
      <c r="A78" s="240"/>
      <c r="B78" s="27"/>
      <c r="C78" s="26" t="s">
        <v>16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4"/>
      <c r="DM78" s="4"/>
      <c r="DN78" s="4"/>
      <c r="DO78" s="4"/>
      <c r="DP78" s="4"/>
      <c r="DQ78" s="4"/>
      <c r="DR78" s="4"/>
      <c r="DS78" s="10"/>
      <c r="DT78" s="200"/>
    </row>
    <row r="79" spans="1:124" s="2" customFormat="1" ht="7.35" customHeight="1" x14ac:dyDescent="0.25">
      <c r="A79" s="240"/>
      <c r="B79" s="27"/>
      <c r="C79" s="26" t="s">
        <v>15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201" t="s">
        <v>14</v>
      </c>
      <c r="CZ79" s="201"/>
      <c r="DA79" s="201"/>
      <c r="DB79" s="201"/>
      <c r="DC79" s="201"/>
      <c r="DD79" s="201"/>
      <c r="DE79" s="201"/>
      <c r="DF79" s="201"/>
      <c r="DG79" s="201"/>
      <c r="DH79" s="15"/>
      <c r="DI79" s="15"/>
      <c r="DJ79" s="25"/>
      <c r="DK79" s="25"/>
      <c r="DL79" s="4"/>
      <c r="DM79" s="4"/>
      <c r="DN79" s="4"/>
      <c r="DO79" s="4"/>
      <c r="DP79" s="4"/>
      <c r="DQ79" s="4"/>
      <c r="DR79" s="4"/>
      <c r="DS79" s="10"/>
      <c r="DT79" s="200"/>
    </row>
    <row r="80" spans="1:124" s="2" customFormat="1" ht="2.85" customHeight="1" x14ac:dyDescent="0.25">
      <c r="A80" s="240"/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0"/>
      <c r="DT80" s="200"/>
    </row>
    <row r="81" spans="1:124" s="2" customFormat="1" ht="2.85" customHeight="1" thickBot="1" x14ac:dyDescent="0.3">
      <c r="A81" s="240"/>
      <c r="B81" s="1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10"/>
      <c r="DT81" s="200"/>
    </row>
    <row r="82" spans="1:124" s="2" customFormat="1" ht="6.95" customHeight="1" x14ac:dyDescent="0.25">
      <c r="A82" s="240"/>
      <c r="B82" s="14"/>
      <c r="C82" s="24"/>
      <c r="D82" s="23"/>
      <c r="E82" s="22"/>
      <c r="F82" s="4"/>
      <c r="G82" s="11" t="s">
        <v>13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10"/>
      <c r="DT82" s="200"/>
    </row>
    <row r="83" spans="1:124" s="2" customFormat="1" ht="5.25" customHeight="1" thickBot="1" x14ac:dyDescent="0.3">
      <c r="A83" s="240"/>
      <c r="B83" s="14"/>
      <c r="C83" s="21"/>
      <c r="D83" s="20"/>
      <c r="E83" s="19"/>
      <c r="F83" s="4"/>
      <c r="G83" s="202" t="s">
        <v>12</v>
      </c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4"/>
      <c r="DR83" s="4"/>
      <c r="DS83" s="10"/>
      <c r="DT83" s="200"/>
    </row>
    <row r="84" spans="1:124" s="2" customFormat="1" ht="4.3499999999999996" customHeight="1" x14ac:dyDescent="0.25">
      <c r="A84" s="240"/>
      <c r="B84" s="14"/>
      <c r="C84" s="18"/>
      <c r="D84" s="18"/>
      <c r="E84" s="18"/>
      <c r="F84" s="17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17"/>
      <c r="DR84" s="17"/>
      <c r="DS84" s="10"/>
      <c r="DT84" s="200"/>
    </row>
    <row r="85" spans="1:124" s="2" customFormat="1" ht="2.85" customHeight="1" thickBot="1" x14ac:dyDescent="0.3">
      <c r="A85" s="240"/>
      <c r="B85" s="14"/>
      <c r="C85" s="12"/>
      <c r="D85" s="12"/>
      <c r="E85" s="12"/>
      <c r="F85" s="4"/>
      <c r="G85" s="1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5"/>
      <c r="DT85" s="200"/>
    </row>
    <row r="86" spans="1:124" s="2" customFormat="1" ht="4.5" customHeight="1" thickTop="1" x14ac:dyDescent="0.25">
      <c r="A86" s="240"/>
      <c r="B86" s="14"/>
      <c r="C86" s="13" t="s">
        <v>11</v>
      </c>
      <c r="D86" s="12"/>
      <c r="E86" s="12"/>
      <c r="F86" s="4"/>
      <c r="G86" s="1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204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6"/>
      <c r="CT86" s="10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</row>
    <row r="87" spans="1:124" s="2" customFormat="1" ht="5.85" customHeight="1" x14ac:dyDescent="0.25">
      <c r="A87" s="240"/>
      <c r="B87" s="14"/>
      <c r="C87" s="16" t="s">
        <v>10</v>
      </c>
      <c r="D87" s="12"/>
      <c r="E87" s="12"/>
      <c r="F87" s="4"/>
      <c r="G87" s="1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207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9"/>
      <c r="CT87" s="10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</row>
    <row r="88" spans="1:124" s="2" customFormat="1" ht="6.6" customHeight="1" x14ac:dyDescent="0.25">
      <c r="A88" s="240"/>
      <c r="B88" s="14"/>
      <c r="C88" s="13" t="s">
        <v>9</v>
      </c>
      <c r="D88" s="12"/>
      <c r="E88" s="12"/>
      <c r="F88" s="4"/>
      <c r="G88" s="1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207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9"/>
      <c r="CT88" s="10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</row>
    <row r="89" spans="1:124" s="2" customFormat="1" ht="6.6" customHeight="1" x14ac:dyDescent="0.25">
      <c r="A89" s="240"/>
      <c r="B89" s="14"/>
      <c r="C89" s="16" t="s">
        <v>8</v>
      </c>
      <c r="D89" s="12"/>
      <c r="E89" s="12"/>
      <c r="F89" s="4"/>
      <c r="G89" s="1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207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9"/>
      <c r="CT89" s="10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</row>
    <row r="90" spans="1:124" s="2" customFormat="1" ht="6.6" customHeight="1" x14ac:dyDescent="0.25">
      <c r="A90" s="240"/>
      <c r="B90" s="14"/>
      <c r="C90" s="13" t="s">
        <v>7</v>
      </c>
      <c r="D90" s="12"/>
      <c r="E90" s="12"/>
      <c r="F90" s="4"/>
      <c r="G90" s="1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207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9"/>
      <c r="CT90" s="10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</row>
    <row r="91" spans="1:124" s="2" customFormat="1" ht="6.75" customHeight="1" x14ac:dyDescent="0.25">
      <c r="A91" s="240"/>
      <c r="B91" s="14"/>
      <c r="C91" s="13" t="s">
        <v>6</v>
      </c>
      <c r="D91" s="12"/>
      <c r="E91" s="12"/>
      <c r="F91" s="4"/>
      <c r="G91" s="1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15" t="s">
        <v>5</v>
      </c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207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9"/>
      <c r="CT91" s="10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</row>
    <row r="92" spans="1:124" s="2" customFormat="1" ht="6.75" customHeight="1" x14ac:dyDescent="0.25">
      <c r="A92" s="240"/>
      <c r="B92" s="14"/>
      <c r="C92" s="13" t="s">
        <v>4</v>
      </c>
      <c r="D92" s="12"/>
      <c r="E92" s="12"/>
      <c r="F92" s="4"/>
      <c r="G92" s="1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15" t="s">
        <v>3</v>
      </c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207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9"/>
      <c r="CT92" s="10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</row>
    <row r="93" spans="1:124" s="2" customFormat="1" ht="6.6" customHeight="1" x14ac:dyDescent="0.25">
      <c r="A93" s="240"/>
      <c r="B93" s="14"/>
      <c r="C93" s="13" t="s">
        <v>2</v>
      </c>
      <c r="D93" s="12"/>
      <c r="E93" s="12"/>
      <c r="F93" s="4"/>
      <c r="G93" s="1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210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2"/>
      <c r="CT93" s="10"/>
      <c r="CU93" s="4"/>
      <c r="CV93" s="4"/>
      <c r="CW93" s="4"/>
      <c r="CX93" s="4"/>
      <c r="CY93" s="4"/>
      <c r="CZ93" s="213" t="s">
        <v>1</v>
      </c>
      <c r="DA93" s="213"/>
      <c r="DB93" s="213"/>
      <c r="DC93" s="213"/>
      <c r="DD93" s="213"/>
      <c r="DE93" s="213"/>
      <c r="DF93" s="213"/>
      <c r="DG93" s="213"/>
      <c r="DH93" s="213"/>
      <c r="DI93" s="213"/>
      <c r="DJ93" s="213"/>
      <c r="DK93" s="213"/>
      <c r="DL93" s="213"/>
      <c r="DM93" s="213"/>
      <c r="DN93" s="213"/>
      <c r="DO93" s="213"/>
      <c r="DP93" s="4"/>
      <c r="DQ93" s="4"/>
      <c r="DR93" s="4"/>
      <c r="DS93" s="4"/>
      <c r="DT93" s="4"/>
    </row>
    <row r="94" spans="1:124" s="2" customFormat="1" ht="2.85" customHeight="1" thickBot="1" x14ac:dyDescent="0.3">
      <c r="A94" s="240"/>
      <c r="B94" s="9"/>
      <c r="C94" s="8"/>
      <c r="D94" s="8"/>
      <c r="E94" s="8"/>
      <c r="F94" s="6"/>
      <c r="G94" s="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5"/>
      <c r="CU94" s="4"/>
      <c r="CV94" s="4"/>
      <c r="CW94" s="4"/>
      <c r="CX94" s="4"/>
      <c r="CY94" s="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4"/>
      <c r="DQ94" s="4"/>
      <c r="DR94" s="4"/>
      <c r="DS94" s="4"/>
      <c r="DT94" s="3"/>
    </row>
    <row r="95" spans="1:124" ht="15.75" thickTop="1" x14ac:dyDescent="0.25">
      <c r="C95" s="111"/>
    </row>
    <row r="99" spans="2:2" x14ac:dyDescent="0.25">
      <c r="B99" s="1"/>
    </row>
  </sheetData>
  <mergeCells count="576">
    <mergeCell ref="DJ63:DL64"/>
    <mergeCell ref="DM63:DO64"/>
    <mergeCell ref="DP63:DR64"/>
    <mergeCell ref="C62:CK62"/>
    <mergeCell ref="C61:CK61"/>
    <mergeCell ref="CM61:DR61"/>
    <mergeCell ref="CM62:DQ62"/>
    <mergeCell ref="CR63:CT64"/>
    <mergeCell ref="CU63:CW64"/>
    <mergeCell ref="CX63:CZ64"/>
    <mergeCell ref="DA63:DC64"/>
    <mergeCell ref="DD63:DF64"/>
    <mergeCell ref="DG63:DI64"/>
    <mergeCell ref="CL63:CN64"/>
    <mergeCell ref="CO63:CQ64"/>
    <mergeCell ref="R60:BC60"/>
    <mergeCell ref="CV60:DQ60"/>
    <mergeCell ref="CV59:DQ59"/>
    <mergeCell ref="CN59:CU59"/>
    <mergeCell ref="CB59:CM59"/>
    <mergeCell ref="AN56:AP56"/>
    <mergeCell ref="AQ56:AS56"/>
    <mergeCell ref="AT56:AV56"/>
    <mergeCell ref="AW56:AY56"/>
    <mergeCell ref="C58:BN58"/>
    <mergeCell ref="BX59:BZ59"/>
    <mergeCell ref="C59:Q59"/>
    <mergeCell ref="R59:BB59"/>
    <mergeCell ref="BL59:BW59"/>
    <mergeCell ref="BC59:BK59"/>
    <mergeCell ref="AZ56:BB56"/>
    <mergeCell ref="BC56:BE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CK57:DR57"/>
    <mergeCell ref="CK55:CV56"/>
    <mergeCell ref="DD55:DR56"/>
    <mergeCell ref="CW55:DC56"/>
    <mergeCell ref="BJ55:CJ56"/>
    <mergeCell ref="BF56:BH56"/>
    <mergeCell ref="BF55:BH55"/>
    <mergeCell ref="AH55:AJ55"/>
    <mergeCell ref="AK55:AM55"/>
    <mergeCell ref="AN55:AP55"/>
    <mergeCell ref="AQ55:AS55"/>
    <mergeCell ref="AT55:AV55"/>
    <mergeCell ref="AW55:AY55"/>
    <mergeCell ref="C49:CV49"/>
    <mergeCell ref="C55:O56"/>
    <mergeCell ref="P55:R55"/>
    <mergeCell ref="S55:U55"/>
    <mergeCell ref="V55:X55"/>
    <mergeCell ref="Y55:AA55"/>
    <mergeCell ref="AB55:AD55"/>
    <mergeCell ref="AE55:AG55"/>
    <mergeCell ref="CX53:CZ53"/>
    <mergeCell ref="BU53:BW53"/>
    <mergeCell ref="CR53:CT53"/>
    <mergeCell ref="CU53:CW53"/>
    <mergeCell ref="P54:R54"/>
    <mergeCell ref="S54:U54"/>
    <mergeCell ref="V54:X54"/>
    <mergeCell ref="Y54:AA54"/>
    <mergeCell ref="BU54:BW54"/>
    <mergeCell ref="CO54:CQ54"/>
    <mergeCell ref="CR54:CT54"/>
    <mergeCell ref="CU54:CW54"/>
    <mergeCell ref="BF53:BH53"/>
    <mergeCell ref="BI53:BK53"/>
    <mergeCell ref="AZ55:BB55"/>
    <mergeCell ref="BC55:BE55"/>
    <mergeCell ref="DM54:DO54"/>
    <mergeCell ref="DP54:DR54"/>
    <mergeCell ref="DA53:DC53"/>
    <mergeCell ref="DD53:DF53"/>
    <mergeCell ref="DG53:DI53"/>
    <mergeCell ref="DJ53:DL53"/>
    <mergeCell ref="DP53:DR53"/>
    <mergeCell ref="BO54:BQ54"/>
    <mergeCell ref="BR54:BT54"/>
    <mergeCell ref="CX54:CZ54"/>
    <mergeCell ref="DA54:DC54"/>
    <mergeCell ref="DD54:DF54"/>
    <mergeCell ref="DG54:DI54"/>
    <mergeCell ref="DJ54:DL54"/>
    <mergeCell ref="BF54:BH54"/>
    <mergeCell ref="BI54:BK54"/>
    <mergeCell ref="BL54:BN54"/>
    <mergeCell ref="CG53:CN54"/>
    <mergeCell ref="CO53:CQ53"/>
    <mergeCell ref="C50:J51"/>
    <mergeCell ref="L50:N50"/>
    <mergeCell ref="O50:Q50"/>
    <mergeCell ref="DM51:DO51"/>
    <mergeCell ref="CR50:CT50"/>
    <mergeCell ref="CU50:CW50"/>
    <mergeCell ref="CF50:CH50"/>
    <mergeCell ref="CI50:CK50"/>
    <mergeCell ref="AD50:AF50"/>
    <mergeCell ref="AG50:AI50"/>
    <mergeCell ref="DG51:DI51"/>
    <mergeCell ref="DJ51:DL51"/>
    <mergeCell ref="CL50:CN50"/>
    <mergeCell ref="CO50:CQ50"/>
    <mergeCell ref="BN50:BP50"/>
    <mergeCell ref="CF51:CH51"/>
    <mergeCell ref="CI51:CK51"/>
    <mergeCell ref="CL51:CN51"/>
    <mergeCell ref="CO51:CQ51"/>
    <mergeCell ref="AD51:AF51"/>
    <mergeCell ref="AG51:AI51"/>
    <mergeCell ref="AJ51:AM51"/>
    <mergeCell ref="BW50:BY50"/>
    <mergeCell ref="C53:O54"/>
    <mergeCell ref="P53:R53"/>
    <mergeCell ref="S53:U53"/>
    <mergeCell ref="V53:X53"/>
    <mergeCell ref="Y53:AA53"/>
    <mergeCell ref="BL53:BN53"/>
    <mergeCell ref="AZ54:BB54"/>
    <mergeCell ref="BC54:BE54"/>
    <mergeCell ref="AB54:AD54"/>
    <mergeCell ref="AE54:AG54"/>
    <mergeCell ref="AH54:AJ54"/>
    <mergeCell ref="AK54:AM54"/>
    <mergeCell ref="AN54:AP54"/>
    <mergeCell ref="AQ53:AS53"/>
    <mergeCell ref="AT53:AV53"/>
    <mergeCell ref="AW53:AY53"/>
    <mergeCell ref="AZ53:BB53"/>
    <mergeCell ref="BC53:BE53"/>
    <mergeCell ref="AQ54:AS54"/>
    <mergeCell ref="AT54:AV54"/>
    <mergeCell ref="AW54:AY54"/>
    <mergeCell ref="DG50:DI50"/>
    <mergeCell ref="DJ50:DL50"/>
    <mergeCell ref="AN51:AQ51"/>
    <mergeCell ref="AR51:AT51"/>
    <mergeCell ref="AU51:AW51"/>
    <mergeCell ref="DP50:DR50"/>
    <mergeCell ref="AB53:AD53"/>
    <mergeCell ref="AE53:AG53"/>
    <mergeCell ref="AH53:AJ53"/>
    <mergeCell ref="AK53:AM53"/>
    <mergeCell ref="AN53:AP53"/>
    <mergeCell ref="BO53:BQ53"/>
    <mergeCell ref="BR53:BT53"/>
    <mergeCell ref="DM53:DO53"/>
    <mergeCell ref="BN51:BP51"/>
    <mergeCell ref="BQ51:BS51"/>
    <mergeCell ref="BT51:BV51"/>
    <mergeCell ref="BW51:BY51"/>
    <mergeCell ref="BZ51:CB51"/>
    <mergeCell ref="DA51:DC51"/>
    <mergeCell ref="DD51:DF51"/>
    <mergeCell ref="CC51:CE51"/>
    <mergeCell ref="AU50:AW50"/>
    <mergeCell ref="DM50:DO50"/>
    <mergeCell ref="AX50:BJ51"/>
    <mergeCell ref="BK50:BM50"/>
    <mergeCell ref="BK51:BM51"/>
    <mergeCell ref="X50:Z50"/>
    <mergeCell ref="AA50:AC50"/>
    <mergeCell ref="AJ50:AM50"/>
    <mergeCell ref="DP51:DR51"/>
    <mergeCell ref="C52:Z52"/>
    <mergeCell ref="AB52:DR52"/>
    <mergeCell ref="CR51:CT51"/>
    <mergeCell ref="CU51:CW51"/>
    <mergeCell ref="CX51:CZ51"/>
    <mergeCell ref="CX50:CZ50"/>
    <mergeCell ref="DA50:DC50"/>
    <mergeCell ref="DD50:DF50"/>
    <mergeCell ref="CC50:CE50"/>
    <mergeCell ref="L51:N51"/>
    <mergeCell ref="O51:Q51"/>
    <mergeCell ref="R51:T51"/>
    <mergeCell ref="U51:W51"/>
    <mergeCell ref="X51:Z51"/>
    <mergeCell ref="AA51:AC51"/>
    <mergeCell ref="BT50:BV50"/>
    <mergeCell ref="BZ50:CB50"/>
    <mergeCell ref="C38:DR38"/>
    <mergeCell ref="R50:T50"/>
    <mergeCell ref="U50:W50"/>
    <mergeCell ref="DA48:DR48"/>
    <mergeCell ref="AW44:DR44"/>
    <mergeCell ref="BT46:CZ46"/>
    <mergeCell ref="C45:CZ45"/>
    <mergeCell ref="DM40:DO41"/>
    <mergeCell ref="DP40:DR41"/>
    <mergeCell ref="C41:CZ41"/>
    <mergeCell ref="DA42:DR42"/>
    <mergeCell ref="DA45:DC47"/>
    <mergeCell ref="DD45:DF47"/>
    <mergeCell ref="DG45:DI47"/>
    <mergeCell ref="DJ45:DL47"/>
    <mergeCell ref="DM45:DO47"/>
    <mergeCell ref="DP45:DR47"/>
    <mergeCell ref="DD40:DF41"/>
    <mergeCell ref="DG40:DI41"/>
    <mergeCell ref="DJ40:DL41"/>
    <mergeCell ref="BQ50:BS50"/>
    <mergeCell ref="C47:CZ47"/>
    <mergeCell ref="AN50:AQ50"/>
    <mergeCell ref="AR50:AT50"/>
    <mergeCell ref="P37:DR37"/>
    <mergeCell ref="C37:N37"/>
    <mergeCell ref="C39:AA39"/>
    <mergeCell ref="AB39:DR39"/>
    <mergeCell ref="C40:CZ40"/>
    <mergeCell ref="DA40:DC41"/>
    <mergeCell ref="DP36:DR36"/>
    <mergeCell ref="DG35:DI35"/>
    <mergeCell ref="DJ35:DL35"/>
    <mergeCell ref="DM35:DO35"/>
    <mergeCell ref="DP35:DR35"/>
    <mergeCell ref="BC36:BE36"/>
    <mergeCell ref="BF36:BH36"/>
    <mergeCell ref="BI36:BK36"/>
    <mergeCell ref="BI35:BK35"/>
    <mergeCell ref="BL35:BN35"/>
    <mergeCell ref="BO35:BQ35"/>
    <mergeCell ref="DG36:DI36"/>
    <mergeCell ref="DJ36:DL36"/>
    <mergeCell ref="DM36:DO36"/>
    <mergeCell ref="AE36:AG36"/>
    <mergeCell ref="AH36:AJ36"/>
    <mergeCell ref="AK36:AM36"/>
    <mergeCell ref="P35:R35"/>
    <mergeCell ref="S35:U35"/>
    <mergeCell ref="BC35:BE35"/>
    <mergeCell ref="C35:O36"/>
    <mergeCell ref="P36:R36"/>
    <mergeCell ref="S36:U36"/>
    <mergeCell ref="V36:X36"/>
    <mergeCell ref="Y36:AA36"/>
    <mergeCell ref="AB36:AD36"/>
    <mergeCell ref="V35:X35"/>
    <mergeCell ref="Y35:AA35"/>
    <mergeCell ref="AB35:AD35"/>
    <mergeCell ref="AE35:AG35"/>
    <mergeCell ref="AH35:AJ35"/>
    <mergeCell ref="BL36:BN36"/>
    <mergeCell ref="BO36:BQ36"/>
    <mergeCell ref="AK35:AM35"/>
    <mergeCell ref="AN36:AP36"/>
    <mergeCell ref="AQ36:AS36"/>
    <mergeCell ref="AT36:AV36"/>
    <mergeCell ref="AW36:AY36"/>
    <mergeCell ref="AZ36:BB36"/>
    <mergeCell ref="BF35:BH35"/>
    <mergeCell ref="AN35:AP35"/>
    <mergeCell ref="AQ35:AS35"/>
    <mergeCell ref="AT35:AV35"/>
    <mergeCell ref="AW35:AY35"/>
    <mergeCell ref="AZ35:BB35"/>
    <mergeCell ref="BR35:BT35"/>
    <mergeCell ref="BU35:BW35"/>
    <mergeCell ref="CX36:CZ36"/>
    <mergeCell ref="DA36:DC36"/>
    <mergeCell ref="DD36:DF36"/>
    <mergeCell ref="CO36:CQ36"/>
    <mergeCell ref="CG35:CN36"/>
    <mergeCell ref="BR36:BT36"/>
    <mergeCell ref="BU36:BW36"/>
    <mergeCell ref="CR35:CT35"/>
    <mergeCell ref="CR36:CT36"/>
    <mergeCell ref="CU36:CW36"/>
    <mergeCell ref="CU35:CW35"/>
    <mergeCell ref="CX35:CZ35"/>
    <mergeCell ref="DM32:DO32"/>
    <mergeCell ref="DP32:DR32"/>
    <mergeCell ref="CO32:CQ32"/>
    <mergeCell ref="CR32:CT32"/>
    <mergeCell ref="CU32:CW32"/>
    <mergeCell ref="CX32:CZ32"/>
    <mergeCell ref="DA32:DC32"/>
    <mergeCell ref="DA35:DC35"/>
    <mergeCell ref="DD35:DF35"/>
    <mergeCell ref="CO35:CQ35"/>
    <mergeCell ref="C34:Z34"/>
    <mergeCell ref="AG32:AI32"/>
    <mergeCell ref="AJ32:AM32"/>
    <mergeCell ref="AN32:AQ32"/>
    <mergeCell ref="AR32:AT32"/>
    <mergeCell ref="AU32:AW32"/>
    <mergeCell ref="R32:T32"/>
    <mergeCell ref="U32:W32"/>
    <mergeCell ref="X32:Z32"/>
    <mergeCell ref="AA32:AC32"/>
    <mergeCell ref="L32:N32"/>
    <mergeCell ref="O32:Q32"/>
    <mergeCell ref="BW33:BY33"/>
    <mergeCell ref="AB34:DR34"/>
    <mergeCell ref="DD33:DF33"/>
    <mergeCell ref="BZ33:CB33"/>
    <mergeCell ref="CC33:CE33"/>
    <mergeCell ref="CF33:CH33"/>
    <mergeCell ref="CI33:CK33"/>
    <mergeCell ref="CL33:CN33"/>
    <mergeCell ref="AX32:BJ33"/>
    <mergeCell ref="DG33:DI33"/>
    <mergeCell ref="DJ33:DL33"/>
    <mergeCell ref="DM33:DO33"/>
    <mergeCell ref="DP33:DR33"/>
    <mergeCell ref="CO33:CQ33"/>
    <mergeCell ref="CR33:CT33"/>
    <mergeCell ref="CU33:CW33"/>
    <mergeCell ref="CX33:CZ33"/>
    <mergeCell ref="DA33:DC33"/>
    <mergeCell ref="AJ33:AM33"/>
    <mergeCell ref="AN33:AQ33"/>
    <mergeCell ref="AD32:AF32"/>
    <mergeCell ref="DD32:DF32"/>
    <mergeCell ref="DG32:DI32"/>
    <mergeCell ref="DJ32:DL32"/>
    <mergeCell ref="C31:AZ31"/>
    <mergeCell ref="C32:J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DJ29:DL29"/>
    <mergeCell ref="DM29:DO29"/>
    <mergeCell ref="DP29:DR29"/>
    <mergeCell ref="CO29:CQ29"/>
    <mergeCell ref="CR29:CT29"/>
    <mergeCell ref="CU29:CW29"/>
    <mergeCell ref="CX29:CZ29"/>
    <mergeCell ref="DA29:DC29"/>
    <mergeCell ref="AR33:AT33"/>
    <mergeCell ref="AU33:AW33"/>
    <mergeCell ref="CF32:CH32"/>
    <mergeCell ref="CI32:CK32"/>
    <mergeCell ref="CL32:CN32"/>
    <mergeCell ref="BK32:BM32"/>
    <mergeCell ref="BN32:BP32"/>
    <mergeCell ref="BQ32:BS32"/>
    <mergeCell ref="BT32:BV32"/>
    <mergeCell ref="BW32:BY32"/>
    <mergeCell ref="BZ32:CB32"/>
    <mergeCell ref="CC32:CE32"/>
    <mergeCell ref="BK33:BM33"/>
    <mergeCell ref="BN33:BP33"/>
    <mergeCell ref="BQ33:BS33"/>
    <mergeCell ref="BT33:BV33"/>
    <mergeCell ref="CI29:CK29"/>
    <mergeCell ref="CL29:CN29"/>
    <mergeCell ref="BK29:BM29"/>
    <mergeCell ref="BN29:BP29"/>
    <mergeCell ref="BQ29:BS29"/>
    <mergeCell ref="BT29:BV29"/>
    <mergeCell ref="BW29:BY29"/>
    <mergeCell ref="DD29:DF29"/>
    <mergeCell ref="DG29:DI29"/>
    <mergeCell ref="AS29:AU29"/>
    <mergeCell ref="AV29:AX29"/>
    <mergeCell ref="AY29:BA29"/>
    <mergeCell ref="BB29:BD29"/>
    <mergeCell ref="BE29:BG29"/>
    <mergeCell ref="BH29:BJ29"/>
    <mergeCell ref="BZ29:CB29"/>
    <mergeCell ref="CC29:CE29"/>
    <mergeCell ref="CF29:CH29"/>
    <mergeCell ref="DM28:DO28"/>
    <mergeCell ref="DP28:DR28"/>
    <mergeCell ref="T29:V29"/>
    <mergeCell ref="W29:Y29"/>
    <mergeCell ref="Z29:AB29"/>
    <mergeCell ref="AC29:AE29"/>
    <mergeCell ref="AF29:AH29"/>
    <mergeCell ref="AI29:AL29"/>
    <mergeCell ref="AM29:AO29"/>
    <mergeCell ref="AP29:AR29"/>
    <mergeCell ref="BZ28:CB28"/>
    <mergeCell ref="CC28:CE28"/>
    <mergeCell ref="CF28:CH28"/>
    <mergeCell ref="BE28:BG28"/>
    <mergeCell ref="BH28:BJ28"/>
    <mergeCell ref="BK28:BM28"/>
    <mergeCell ref="BN28:BP28"/>
    <mergeCell ref="BQ28:BS28"/>
    <mergeCell ref="CX28:CZ28"/>
    <mergeCell ref="DA28:DC28"/>
    <mergeCell ref="DD28:DF28"/>
    <mergeCell ref="DG28:DI28"/>
    <mergeCell ref="DJ28:DL28"/>
    <mergeCell ref="CI28:CK28"/>
    <mergeCell ref="CX26:CZ26"/>
    <mergeCell ref="BZ27:CB27"/>
    <mergeCell ref="AY27:BA27"/>
    <mergeCell ref="BB27:BD27"/>
    <mergeCell ref="BE27:BG27"/>
    <mergeCell ref="BH27:BJ27"/>
    <mergeCell ref="AS28:AU28"/>
    <mergeCell ref="AV28:AX28"/>
    <mergeCell ref="BT26:BV26"/>
    <mergeCell ref="AY28:BA28"/>
    <mergeCell ref="AS27:AU27"/>
    <mergeCell ref="AV27:AX27"/>
    <mergeCell ref="AV26:AX26"/>
    <mergeCell ref="AY26:BA26"/>
    <mergeCell ref="BB26:BD26"/>
    <mergeCell ref="BE26:BG26"/>
    <mergeCell ref="BB28:BD28"/>
    <mergeCell ref="CI26:CK26"/>
    <mergeCell ref="BH26:BJ26"/>
    <mergeCell ref="BK26:BM26"/>
    <mergeCell ref="BN26:BP26"/>
    <mergeCell ref="BQ26:BS26"/>
    <mergeCell ref="CR28:CT28"/>
    <mergeCell ref="CU28:CW28"/>
    <mergeCell ref="BT28:BV28"/>
    <mergeCell ref="BW28:BY28"/>
    <mergeCell ref="CR27:CT27"/>
    <mergeCell ref="CL28:CN28"/>
    <mergeCell ref="CO28:CQ28"/>
    <mergeCell ref="BW26:BY26"/>
    <mergeCell ref="BZ26:CB26"/>
    <mergeCell ref="T26:V26"/>
    <mergeCell ref="W26:Y26"/>
    <mergeCell ref="Z26:AB26"/>
    <mergeCell ref="AC26:AE26"/>
    <mergeCell ref="AF26:AH26"/>
    <mergeCell ref="AI26:AL26"/>
    <mergeCell ref="AM26:AO26"/>
    <mergeCell ref="AP26:AR26"/>
    <mergeCell ref="AS26:AU26"/>
    <mergeCell ref="T28:V28"/>
    <mergeCell ref="W28:Y28"/>
    <mergeCell ref="Z28:AB28"/>
    <mergeCell ref="AC28:AE28"/>
    <mergeCell ref="AF28:AH28"/>
    <mergeCell ref="AI28:AL28"/>
    <mergeCell ref="AM28:AO28"/>
    <mergeCell ref="AP28:AR28"/>
    <mergeCell ref="C27:R29"/>
    <mergeCell ref="T27:V27"/>
    <mergeCell ref="W27:Y27"/>
    <mergeCell ref="Z27:AB27"/>
    <mergeCell ref="AC27:AE27"/>
    <mergeCell ref="AI27:AL27"/>
    <mergeCell ref="AM27:AO27"/>
    <mergeCell ref="AP27:AR27"/>
    <mergeCell ref="AF27:AH27"/>
    <mergeCell ref="BI13:CT16"/>
    <mergeCell ref="DJ27:DL27"/>
    <mergeCell ref="DM27:DO27"/>
    <mergeCell ref="DP27:DR27"/>
    <mergeCell ref="DG27:DI27"/>
    <mergeCell ref="CC27:CE27"/>
    <mergeCell ref="CF27:CH27"/>
    <mergeCell ref="CI27:CK27"/>
    <mergeCell ref="CL27:CN27"/>
    <mergeCell ref="CO27:CQ27"/>
    <mergeCell ref="DA27:DC27"/>
    <mergeCell ref="DD27:DF27"/>
    <mergeCell ref="DG26:DI26"/>
    <mergeCell ref="DJ26:DL26"/>
    <mergeCell ref="DM26:DO26"/>
    <mergeCell ref="CL26:CN26"/>
    <mergeCell ref="CO26:CQ26"/>
    <mergeCell ref="CR26:CT26"/>
    <mergeCell ref="CU26:CW26"/>
    <mergeCell ref="DA13:DB19"/>
    <mergeCell ref="DC13:DD19"/>
    <mergeCell ref="DA26:DC26"/>
    <mergeCell ref="DD26:DF26"/>
    <mergeCell ref="CF26:CH26"/>
    <mergeCell ref="DJ23:DL24"/>
    <mergeCell ref="DG23:DI24"/>
    <mergeCell ref="DD23:DF24"/>
    <mergeCell ref="DA23:DC24"/>
    <mergeCell ref="C24:CZ24"/>
    <mergeCell ref="C23:CZ23"/>
    <mergeCell ref="BK27:BM27"/>
    <mergeCell ref="DE13:DF19"/>
    <mergeCell ref="DG13:DH19"/>
    <mergeCell ref="CU27:CW27"/>
    <mergeCell ref="CX27:CZ27"/>
    <mergeCell ref="C20:I20"/>
    <mergeCell ref="K20:DR20"/>
    <mergeCell ref="C21:DR21"/>
    <mergeCell ref="C22:I22"/>
    <mergeCell ref="DP26:DR26"/>
    <mergeCell ref="CC26:CE26"/>
    <mergeCell ref="BN27:BP27"/>
    <mergeCell ref="BQ27:BS27"/>
    <mergeCell ref="BT27:BV27"/>
    <mergeCell ref="BW27:BY27"/>
    <mergeCell ref="CU13:CV19"/>
    <mergeCell ref="CW13:CX19"/>
    <mergeCell ref="CY13:CZ19"/>
    <mergeCell ref="AK7:AM11"/>
    <mergeCell ref="AK14:AM18"/>
    <mergeCell ref="DO13:DP19"/>
    <mergeCell ref="DQ13:DR19"/>
    <mergeCell ref="BI10:CT12"/>
    <mergeCell ref="BI17:CT19"/>
    <mergeCell ref="CW6:CX12"/>
    <mergeCell ref="CU6:CV12"/>
    <mergeCell ref="DA25:DR25"/>
    <mergeCell ref="AO7:BG11"/>
    <mergeCell ref="AO14:BG18"/>
    <mergeCell ref="DQ6:DR12"/>
    <mergeCell ref="DO6:DP12"/>
    <mergeCell ref="DM6:DN12"/>
    <mergeCell ref="DK6:DL12"/>
    <mergeCell ref="DI6:DJ12"/>
    <mergeCell ref="DG6:DH12"/>
    <mergeCell ref="BI6:CT9"/>
    <mergeCell ref="DK13:DL19"/>
    <mergeCell ref="DM13:DN19"/>
    <mergeCell ref="DP23:DR24"/>
    <mergeCell ref="DM23:DO24"/>
    <mergeCell ref="K22:DR22"/>
    <mergeCell ref="DI13:DJ19"/>
    <mergeCell ref="A3:A42"/>
    <mergeCell ref="A44:A94"/>
    <mergeCell ref="D73:DQ73"/>
    <mergeCell ref="Y72:DQ72"/>
    <mergeCell ref="DN75:DR76"/>
    <mergeCell ref="DF75:DJ76"/>
    <mergeCell ref="DC75:DE76"/>
    <mergeCell ref="DK75:DM76"/>
    <mergeCell ref="CZ67:DP68"/>
    <mergeCell ref="D71:DQ71"/>
    <mergeCell ref="AL67:AU68"/>
    <mergeCell ref="C4:AI4"/>
    <mergeCell ref="AJ4:DR4"/>
    <mergeCell ref="C5:D6"/>
    <mergeCell ref="E5:Q6"/>
    <mergeCell ref="R5:V6"/>
    <mergeCell ref="W5:AA6"/>
    <mergeCell ref="AB5:AH6"/>
    <mergeCell ref="BZ63:CG63"/>
    <mergeCell ref="BV64:CG64"/>
    <mergeCell ref="BB63:BU64"/>
    <mergeCell ref="C63:R64"/>
    <mergeCell ref="AI63:BA64"/>
    <mergeCell ref="CI63:CK64"/>
    <mergeCell ref="DT3:DT42"/>
    <mergeCell ref="DT44:DT85"/>
    <mergeCell ref="CY79:DG79"/>
    <mergeCell ref="G83:DP84"/>
    <mergeCell ref="BU86:CS93"/>
    <mergeCell ref="CZ93:DO94"/>
    <mergeCell ref="D70:J70"/>
    <mergeCell ref="L70:DQ70"/>
    <mergeCell ref="S63:AH64"/>
    <mergeCell ref="E65:AJ66"/>
    <mergeCell ref="D67:S67"/>
    <mergeCell ref="D68:S68"/>
    <mergeCell ref="AH68:AK68"/>
    <mergeCell ref="AB67:AG68"/>
    <mergeCell ref="BE67:BP68"/>
    <mergeCell ref="CF67:CV68"/>
    <mergeCell ref="DE6:DF12"/>
    <mergeCell ref="DC6:DD12"/>
    <mergeCell ref="DA6:DB12"/>
    <mergeCell ref="CY6:CZ12"/>
    <mergeCell ref="AL5:DR5"/>
    <mergeCell ref="D10:H17"/>
    <mergeCell ref="J10:AG13"/>
    <mergeCell ref="J14:AG18"/>
  </mergeCells>
  <hyperlinks>
    <hyperlink ref="J43" r:id="rId1"/>
    <hyperlink ref="AJ1" r:id="rId2"/>
  </hyperlinks>
  <pageMargins left="0.25" right="0.25" top="0.75" bottom="0.75" header="0.3" footer="0.3"/>
  <pageSetup paperSize="9" scale="69" fitToHeight="0" orientation="landscape" r:id="rId3"/>
  <headerFooter>
    <oddFooter>&amp;Lhttp://mw-online.ru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E13:E33"/>
  <sheetViews>
    <sheetView topLeftCell="A4" zoomScaleNormal="100" workbookViewId="0">
      <selection activeCell="J25" sqref="J25"/>
    </sheetView>
  </sheetViews>
  <sheetFormatPr defaultRowHeight="15" x14ac:dyDescent="0.25"/>
  <sheetData>
    <row r="13" spans="5:5" ht="36" x14ac:dyDescent="0.55000000000000004">
      <c r="E13" s="351" t="s">
        <v>136</v>
      </c>
    </row>
    <row r="33" spans="5:5" ht="36" x14ac:dyDescent="0.55000000000000004">
      <c r="E33" s="351" t="s">
        <v>137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Список</vt:lpstr>
      <vt:lpstr>Отправители</vt:lpstr>
      <vt:lpstr>ф.7п</vt:lpstr>
      <vt:lpstr>ф.112еп</vt:lpstr>
      <vt:lpstr>Печать</vt:lpstr>
      <vt:lpstr>ОтАдрес</vt:lpstr>
      <vt:lpstr>ОтИндекс</vt:lpstr>
      <vt:lpstr>ОтТел</vt:lpstr>
      <vt:lpstr>ОтФИО</vt:lpstr>
      <vt:lpstr>ПолАдрес</vt:lpstr>
      <vt:lpstr>ПолИндекс</vt:lpstr>
      <vt:lpstr>ПолТел</vt:lpstr>
      <vt:lpstr>ПолФио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Smaile</dc:creator>
  <cp:lastModifiedBy>Smaile</cp:lastModifiedBy>
  <cp:lastPrinted>2019-01-03T16:34:47Z</cp:lastPrinted>
  <dcterms:created xsi:type="dcterms:W3CDTF">2018-12-19T17:04:32Z</dcterms:created>
  <dcterms:modified xsi:type="dcterms:W3CDTF">2019-01-03T19:08:38Z</dcterms:modified>
</cp:coreProperties>
</file>