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akhramkina\Desktop\на подпись\"/>
    </mc:Choice>
  </mc:AlternateContent>
  <bookViews>
    <workbookView xWindow="0" yWindow="0" windowWidth="25200" windowHeight="11685" activeTab="1"/>
  </bookViews>
  <sheets>
    <sheet name="ТК1" sheetId="1" r:id="rId1"/>
    <sheet name="Расчёт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W39" i="2" l="1"/>
  <c r="R7" i="2" l="1"/>
  <c r="K36" i="1" l="1"/>
  <c r="K35" i="1"/>
  <c r="K34" i="1"/>
  <c r="K33" i="1"/>
  <c r="K43" i="1"/>
  <c r="AA28" i="2" s="1"/>
  <c r="AC7" i="2" l="1"/>
  <c r="AD7" i="2"/>
  <c r="AE7" i="2"/>
  <c r="AF7" i="2"/>
  <c r="AG7" i="2"/>
  <c r="AC8" i="2"/>
  <c r="AD8" i="2"/>
  <c r="AE8" i="2"/>
  <c r="AF8" i="2"/>
  <c r="AG8" i="2"/>
  <c r="AC9" i="2"/>
  <c r="AD9" i="2"/>
  <c r="AE9" i="2"/>
  <c r="AF9" i="2"/>
  <c r="AG9" i="2"/>
  <c r="AC11" i="2"/>
  <c r="AD11" i="2"/>
  <c r="AE11" i="2"/>
  <c r="AF11" i="2"/>
  <c r="AG11" i="2"/>
  <c r="AC12" i="2"/>
  <c r="AD12" i="2"/>
  <c r="AE12" i="2"/>
  <c r="AF12" i="2"/>
  <c r="AG12" i="2"/>
  <c r="AC13" i="2"/>
  <c r="AD13" i="2"/>
  <c r="AE13" i="2"/>
  <c r="AF13" i="2"/>
  <c r="AG13" i="2"/>
  <c r="AC14" i="2"/>
  <c r="AD14" i="2"/>
  <c r="AE14" i="2"/>
  <c r="AF14" i="2"/>
  <c r="AG14" i="2"/>
  <c r="AC15" i="2"/>
  <c r="AD15" i="2"/>
  <c r="AE15" i="2"/>
  <c r="AF15" i="2"/>
  <c r="AG15" i="2"/>
  <c r="AC16" i="2"/>
  <c r="AD16" i="2"/>
  <c r="AE16" i="2"/>
  <c r="AF16" i="2"/>
  <c r="AG16" i="2"/>
  <c r="AC17" i="2"/>
  <c r="AD17" i="2"/>
  <c r="AE17" i="2"/>
  <c r="AF17" i="2"/>
  <c r="AG17" i="2"/>
  <c r="AC18" i="2"/>
  <c r="AD18" i="2"/>
  <c r="AE18" i="2"/>
  <c r="AF18" i="2"/>
  <c r="AG18" i="2"/>
  <c r="AC19" i="2"/>
  <c r="AD19" i="2"/>
  <c r="AE19" i="2"/>
  <c r="AF19" i="2"/>
  <c r="AG19" i="2"/>
  <c r="AC20" i="2"/>
  <c r="AD20" i="2"/>
  <c r="AE20" i="2"/>
  <c r="AF20" i="2"/>
  <c r="AG20" i="2"/>
  <c r="AC21" i="2"/>
  <c r="AD21" i="2"/>
  <c r="AE21" i="2"/>
  <c r="AF21" i="2"/>
  <c r="AG21" i="2"/>
  <c r="AC22" i="2"/>
  <c r="AD22" i="2"/>
  <c r="AE22" i="2"/>
  <c r="AF22" i="2"/>
  <c r="AG22" i="2"/>
  <c r="AC23" i="2"/>
  <c r="AD23" i="2"/>
  <c r="AE23" i="2"/>
  <c r="AF23" i="2"/>
  <c r="AG23" i="2"/>
  <c r="AC24" i="2"/>
  <c r="AD24" i="2"/>
  <c r="AE24" i="2"/>
  <c r="AF24" i="2"/>
  <c r="AG24" i="2"/>
  <c r="AC25" i="2"/>
  <c r="AD25" i="2"/>
  <c r="AE25" i="2"/>
  <c r="AF25" i="2"/>
  <c r="AG25" i="2"/>
  <c r="AC26" i="2"/>
  <c r="AD26" i="2"/>
  <c r="AE26" i="2"/>
  <c r="AF26" i="2"/>
  <c r="AG26" i="2"/>
  <c r="AC27" i="2"/>
  <c r="AD27" i="2"/>
  <c r="AE27" i="2"/>
  <c r="AF27" i="2"/>
  <c r="AG27" i="2"/>
  <c r="AC28" i="2"/>
  <c r="AD28" i="2"/>
  <c r="AE28" i="2"/>
  <c r="AF28" i="2"/>
  <c r="AG28" i="2"/>
  <c r="AC29" i="2"/>
  <c r="AD29" i="2"/>
  <c r="AE29" i="2"/>
  <c r="AF29" i="2"/>
  <c r="AG29" i="2"/>
  <c r="AC30" i="2"/>
  <c r="AD30" i="2"/>
  <c r="AE30" i="2"/>
  <c r="AF30" i="2"/>
  <c r="AG30" i="2"/>
  <c r="AC37" i="2"/>
  <c r="AD37" i="2"/>
  <c r="AE37" i="2"/>
  <c r="AF37" i="2"/>
  <c r="AH14" i="2" l="1"/>
  <c r="AH27" i="2"/>
  <c r="AH24" i="2"/>
  <c r="AH12" i="2"/>
  <c r="AH29" i="2"/>
  <c r="AH16" i="2"/>
  <c r="AH7" i="2"/>
  <c r="AH18" i="2"/>
  <c r="AH21" i="2"/>
  <c r="AH26" i="2"/>
  <c r="AH30" i="2"/>
  <c r="AH9" i="2"/>
  <c r="AH22" i="2"/>
  <c r="AH20" i="2"/>
  <c r="AH28" i="2"/>
  <c r="AH19" i="2"/>
  <c r="AH13" i="2"/>
  <c r="AH37" i="2"/>
  <c r="AH25" i="2"/>
  <c r="AH17" i="2"/>
  <c r="AH8" i="2"/>
  <c r="AH11" i="2"/>
  <c r="AH23" i="2"/>
  <c r="AH15" i="2"/>
  <c r="AH46" i="2" l="1"/>
  <c r="AA8" i="2"/>
  <c r="AA9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7" i="2"/>
  <c r="Z8" i="2"/>
  <c r="Z9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7" i="2"/>
  <c r="Y8" i="2"/>
  <c r="Y9" i="2"/>
  <c r="Y11" i="2"/>
  <c r="Y12" i="2"/>
  <c r="Y13" i="2"/>
  <c r="Y14" i="2"/>
  <c r="Y15" i="2"/>
  <c r="Y16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7" i="2"/>
  <c r="X8" i="2"/>
  <c r="X9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7" i="2"/>
  <c r="W8" i="2"/>
  <c r="W9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40" i="2"/>
  <c r="W41" i="2"/>
  <c r="W7" i="2"/>
  <c r="I8" i="2"/>
  <c r="I9" i="2"/>
  <c r="I10" i="2"/>
  <c r="I11" i="2"/>
  <c r="I12" i="2"/>
  <c r="I7" i="2"/>
  <c r="G8" i="2"/>
  <c r="G9" i="2"/>
  <c r="G10" i="2"/>
  <c r="G11" i="2"/>
  <c r="G12" i="2"/>
  <c r="G7" i="2"/>
  <c r="F8" i="2"/>
  <c r="F9" i="2"/>
  <c r="F10" i="2"/>
  <c r="F11" i="2"/>
  <c r="F12" i="2"/>
  <c r="F7" i="2"/>
  <c r="B46" i="2" l="1"/>
  <c r="AB41" i="2"/>
  <c r="AI41" i="2" s="1"/>
  <c r="AB40" i="2"/>
  <c r="AI40" i="2" s="1"/>
  <c r="AB39" i="2"/>
  <c r="AI39" i="2" s="1"/>
  <c r="AB38" i="2"/>
  <c r="AI38" i="2" s="1"/>
  <c r="AB37" i="2"/>
  <c r="AB36" i="2"/>
  <c r="AI36" i="2" s="1"/>
  <c r="AB35" i="2"/>
  <c r="AI35" i="2" s="1"/>
  <c r="AB34" i="2"/>
  <c r="AI34" i="2" s="1"/>
  <c r="AB33" i="2"/>
  <c r="AI33" i="2" s="1"/>
  <c r="AB32" i="2"/>
  <c r="AI32" i="2" s="1"/>
  <c r="AB31" i="2"/>
  <c r="AI31" i="2" s="1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O15" i="2"/>
  <c r="AB14" i="2"/>
  <c r="O14" i="2"/>
  <c r="AB13" i="2"/>
  <c r="O13" i="2"/>
  <c r="AB12" i="2"/>
  <c r="J12" i="2"/>
  <c r="M12" i="2" s="1"/>
  <c r="N12" i="2" s="1"/>
  <c r="O12" i="2" s="1"/>
  <c r="AB11" i="2"/>
  <c r="J11" i="2"/>
  <c r="M11" i="2" s="1"/>
  <c r="N11" i="2" s="1"/>
  <c r="O11" i="2" s="1"/>
  <c r="J10" i="2"/>
  <c r="M10" i="2" s="1"/>
  <c r="N10" i="2" s="1"/>
  <c r="O10" i="2" s="1"/>
  <c r="J9" i="2"/>
  <c r="M9" i="2" s="1"/>
  <c r="N9" i="2" s="1"/>
  <c r="O9" i="2" s="1"/>
  <c r="AB8" i="2"/>
  <c r="J8" i="2"/>
  <c r="M8" i="2" s="1"/>
  <c r="N8" i="2" s="1"/>
  <c r="O8" i="2" s="1"/>
  <c r="AB7" i="2"/>
  <c r="V7" i="2"/>
  <c r="V46" i="2" s="1"/>
  <c r="J7" i="2"/>
  <c r="M7" i="2" s="1"/>
  <c r="AI15" i="2" l="1"/>
  <c r="AI17" i="2"/>
  <c r="AJ17" i="2" s="1"/>
  <c r="AK17" i="2" s="1"/>
  <c r="AL17" i="2" s="1"/>
  <c r="AI21" i="2"/>
  <c r="AJ21" i="2" s="1"/>
  <c r="AK21" i="2" s="1"/>
  <c r="AL21" i="2" s="1"/>
  <c r="AI25" i="2"/>
  <c r="AJ25" i="2" s="1"/>
  <c r="AK25" i="2" s="1"/>
  <c r="AI28" i="2"/>
  <c r="AJ28" i="2" s="1"/>
  <c r="AK28" i="2" s="1"/>
  <c r="AL28" i="2" s="1"/>
  <c r="AI29" i="2"/>
  <c r="AJ29" i="2" s="1"/>
  <c r="AI30" i="2"/>
  <c r="AJ30" i="2" s="1"/>
  <c r="AK30" i="2" s="1"/>
  <c r="AI27" i="2"/>
  <c r="AJ27" i="2" s="1"/>
  <c r="AK27" i="2" s="1"/>
  <c r="AL27" i="2" s="1"/>
  <c r="AI8" i="2"/>
  <c r="AJ8" i="2" s="1"/>
  <c r="AK8" i="2" s="1"/>
  <c r="AL8" i="2" s="1"/>
  <c r="AI12" i="2"/>
  <c r="AJ12" i="2" s="1"/>
  <c r="AK12" i="2" s="1"/>
  <c r="AL12" i="2" s="1"/>
  <c r="AI14" i="2"/>
  <c r="AJ14" i="2" s="1"/>
  <c r="AK14" i="2" s="1"/>
  <c r="M46" i="2"/>
  <c r="N7" i="2"/>
  <c r="AI16" i="2"/>
  <c r="AI18" i="2"/>
  <c r="AI22" i="2"/>
  <c r="AI24" i="2"/>
  <c r="AB9" i="2"/>
  <c r="AB46" i="2" s="1"/>
  <c r="AI11" i="2"/>
  <c r="AI13" i="2"/>
  <c r="AJ31" i="2"/>
  <c r="AK31" i="2" s="1"/>
  <c r="AL31" i="2" s="1"/>
  <c r="AJ34" i="2"/>
  <c r="AK34" i="2" s="1"/>
  <c r="AL34" i="2" s="1"/>
  <c r="AJ39" i="2"/>
  <c r="AK39" i="2" s="1"/>
  <c r="AL39" i="2" s="1"/>
  <c r="AI19" i="2"/>
  <c r="AI23" i="2"/>
  <c r="AJ32" i="2"/>
  <c r="AK32" i="2" s="1"/>
  <c r="AJ40" i="2"/>
  <c r="AJ33" i="2"/>
  <c r="AJ41" i="2"/>
  <c r="AI20" i="2"/>
  <c r="AI26" i="2"/>
  <c r="AJ35" i="2"/>
  <c r="AJ36" i="2"/>
  <c r="AK36" i="2" s="1"/>
  <c r="AL36" i="2" s="1"/>
  <c r="AI37" i="2"/>
  <c r="AJ38" i="2"/>
  <c r="AK38" i="2" s="1"/>
  <c r="AJ37" i="2" l="1"/>
  <c r="AK29" i="2"/>
  <c r="AL29" i="2" s="1"/>
  <c r="AK33" i="2"/>
  <c r="AL33" i="2" s="1"/>
  <c r="AK35" i="2"/>
  <c r="AL35" i="2" s="1"/>
  <c r="AL25" i="2"/>
  <c r="AK41" i="2"/>
  <c r="AL41" i="2" s="1"/>
  <c r="AK40" i="2"/>
  <c r="AL40" i="2" s="1"/>
  <c r="AL30" i="2"/>
  <c r="AJ24" i="2"/>
  <c r="AK24" i="2" s="1"/>
  <c r="AL24" i="2" s="1"/>
  <c r="AL38" i="2"/>
  <c r="AJ26" i="2"/>
  <c r="AJ20" i="2"/>
  <c r="AK20" i="2" s="1"/>
  <c r="AL20" i="2" s="1"/>
  <c r="AL14" i="2"/>
  <c r="AL32" i="2"/>
  <c r="AJ13" i="2"/>
  <c r="AJ22" i="2"/>
  <c r="AK22" i="2" s="1"/>
  <c r="AL22" i="2" s="1"/>
  <c r="N46" i="2"/>
  <c r="O7" i="2"/>
  <c r="AJ11" i="2"/>
  <c r="AJ18" i="2"/>
  <c r="AK18" i="2" s="1"/>
  <c r="AL18" i="2" s="1"/>
  <c r="AJ23" i="2"/>
  <c r="AK23" i="2" s="1"/>
  <c r="AL23" i="2" s="1"/>
  <c r="AJ19" i="2"/>
  <c r="AJ15" i="2"/>
  <c r="AJ16" i="2"/>
  <c r="AI9" i="2"/>
  <c r="O46" i="2" l="1"/>
  <c r="AI7" i="2"/>
  <c r="AK19" i="2"/>
  <c r="AL19" i="2" s="1"/>
  <c r="AK16" i="2"/>
  <c r="AL16" i="2" s="1"/>
  <c r="AK15" i="2"/>
  <c r="AL15" i="2" s="1"/>
  <c r="AK11" i="2"/>
  <c r="AL11" i="2" s="1"/>
  <c r="AK13" i="2"/>
  <c r="AL13" i="2" s="1"/>
  <c r="AK26" i="2"/>
  <c r="AL26" i="2" s="1"/>
  <c r="AK37" i="2"/>
  <c r="AL37" i="2" s="1"/>
  <c r="AJ9" i="2"/>
  <c r="AK9" i="2" l="1"/>
  <c r="AL9" i="2" s="1"/>
  <c r="AI46" i="2"/>
  <c r="AJ7" i="2"/>
  <c r="AJ46" i="2" s="1"/>
  <c r="AK7" i="2" l="1"/>
  <c r="AK46" i="2" s="1"/>
  <c r="AK47" i="2" s="1"/>
  <c r="AL7" i="2" l="1"/>
  <c r="AL46" i="2" l="1"/>
  <c r="AL47" i="2" s="1"/>
</calcChain>
</file>

<file path=xl/comments1.xml><?xml version="1.0" encoding="utf-8"?>
<comments xmlns="http://schemas.openxmlformats.org/spreadsheetml/2006/main">
  <authors>
    <author>Третьяков Сергей Николаевич</author>
  </authors>
  <commentList>
    <comment ref="G7" authorId="0" shapeId="0">
      <text>
        <r>
          <rPr>
            <b/>
            <sz val="9"/>
            <color indexed="81"/>
            <rFont val="Tahoma"/>
            <family val="2"/>
            <charset val="204"/>
          </rPr>
          <t>Третьяков Сергей Николаевич:</t>
        </r>
        <r>
          <rPr>
            <sz val="9"/>
            <color indexed="81"/>
            <rFont val="Tahoma"/>
            <family val="2"/>
            <charset val="204"/>
          </rPr>
          <t xml:space="preserve">
Усанова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04"/>
          </rPr>
          <t>Третьяков Сергей Николаевич:</t>
        </r>
        <r>
          <rPr>
            <sz val="9"/>
            <color indexed="81"/>
            <rFont val="Tahoma"/>
            <family val="2"/>
            <charset val="204"/>
          </rPr>
          <t xml:space="preserve">
Кочешкова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  <charset val="204"/>
          </rPr>
          <t>Третьяков Сергей Николаевич:</t>
        </r>
        <r>
          <rPr>
            <sz val="9"/>
            <color indexed="81"/>
            <rFont val="Tahoma"/>
            <family val="2"/>
            <charset val="204"/>
          </rPr>
          <t xml:space="preserve">
Степанова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  <charset val="204"/>
          </rPr>
          <t>Третьяков Сергей Николаевич:</t>
        </r>
        <r>
          <rPr>
            <sz val="9"/>
            <color indexed="81"/>
            <rFont val="Tahoma"/>
            <family val="2"/>
            <charset val="204"/>
          </rPr>
          <t xml:space="preserve">
Волков или Закутский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204"/>
          </rPr>
          <t>Третьяков Сергей Николаевич:</t>
        </r>
        <r>
          <rPr>
            <sz val="9"/>
            <color indexed="81"/>
            <rFont val="Tahoma"/>
            <family val="2"/>
            <charset val="204"/>
          </rPr>
          <t xml:space="preserve">
Горелышева</t>
        </r>
      </text>
    </comment>
  </commentList>
</comments>
</file>

<file path=xl/sharedStrings.xml><?xml version="1.0" encoding="utf-8"?>
<sst xmlns="http://schemas.openxmlformats.org/spreadsheetml/2006/main" count="303" uniqueCount="196">
  <si>
    <t>№</t>
  </si>
  <si>
    <t>Показатели</t>
  </si>
  <si>
    <t>Значения</t>
  </si>
  <si>
    <t>код услуги</t>
  </si>
  <si>
    <t>наименование услуги</t>
  </si>
  <si>
    <t>причина расчета</t>
  </si>
  <si>
    <t>введение новой услуги</t>
  </si>
  <si>
    <t>время оказания услуги, мин.</t>
  </si>
  <si>
    <t>кол-во человек, чел.</t>
  </si>
  <si>
    <t>ЛЦФО</t>
  </si>
  <si>
    <t>описание услуги</t>
  </si>
  <si>
    <t>специалисты, участвующие в оказании услуги</t>
  </si>
  <si>
    <t>время работы специалиста, мин.</t>
  </si>
  <si>
    <t>наименование специальности</t>
  </si>
  <si>
    <t>тип оплаты</t>
  </si>
  <si>
    <t xml:space="preserve">доплата за прием, % от цены услуги </t>
  </si>
  <si>
    <t>средний доход, руб.</t>
  </si>
  <si>
    <t>нормочасов на ставку</t>
  </si>
  <si>
    <t>врач-офтальмолог</t>
  </si>
  <si>
    <t>оклад</t>
  </si>
  <si>
    <t>операционная медсестра</t>
  </si>
  <si>
    <t>Операционная медсестра</t>
  </si>
  <si>
    <t>анестезиолог</t>
  </si>
  <si>
    <t>анестезистка</t>
  </si>
  <si>
    <t xml:space="preserve">медсестра </t>
  </si>
  <si>
    <t>площадь кабинета / помещения, кв. м.</t>
  </si>
  <si>
    <t>общая площадь кабинетов кв. м</t>
  </si>
  <si>
    <t>в т.ч. площадь общехозяйственного назначения, кв. м.</t>
  </si>
  <si>
    <t>расходные материалы и медикаменты</t>
  </si>
  <si>
    <t>наименование</t>
  </si>
  <si>
    <t>ед.измерения</t>
  </si>
  <si>
    <t>количество в упаковке в ед.изм.</t>
  </si>
  <si>
    <t>расход на 1 услугу в ед.изм.</t>
  </si>
  <si>
    <t>цена за 1 единицу, руб.</t>
  </si>
  <si>
    <t xml:space="preserve"> </t>
  </si>
  <si>
    <t>Чашки 4-х луночные</t>
  </si>
  <si>
    <t>Чашки ø35мм</t>
  </si>
  <si>
    <t>мл</t>
  </si>
  <si>
    <t xml:space="preserve">Дексаметазон, капли глазные </t>
  </si>
  <si>
    <t>Чашки ø90мм</t>
  </si>
  <si>
    <t>Чашки с центральной лункой</t>
  </si>
  <si>
    <t xml:space="preserve">Тимолол, капли глазные </t>
  </si>
  <si>
    <t>Пробирки центрифужные 15мл</t>
  </si>
  <si>
    <t>Трансфер-пипетки 3,5мл</t>
  </si>
  <si>
    <t>Микропипетка для оплодотворения</t>
  </si>
  <si>
    <t>Наконечники для дозатора на 1000мкл стерильные с фильтром</t>
  </si>
  <si>
    <t>Наконечники для дозатора на 200мкл стерильные с фильтром</t>
  </si>
  <si>
    <t>Ножницы конъюктивальные "WESTCOTT", Медин Урал</t>
  </si>
  <si>
    <t>Игла для ИКСИ</t>
  </si>
  <si>
    <t>шт</t>
  </si>
  <si>
    <t xml:space="preserve">Холдинг </t>
  </si>
  <si>
    <t xml:space="preserve">Лезвиедержатель микрохирургический глазной (прямой по Троутману), ЭТП "Микрохирургия глаза" </t>
  </si>
  <si>
    <t>Игла для аспирации фолликулов, однопросветная с трубками, коннектором и пробкой для вакуумной пробирки (игла 1,4/0,9х350 мм, трубка 900 мм</t>
  </si>
  <si>
    <t>Иглодержатель микрохирургический изогнутый глазной, ЭТП "Микрохирургия глаза"</t>
  </si>
  <si>
    <t xml:space="preserve">Катетер для простого переноса эмбрионов Delphin </t>
  </si>
  <si>
    <t xml:space="preserve">Векорасширитель микрохирургический титановый, ЭТП "Микроихирургия глаза" </t>
  </si>
  <si>
    <t>Катетер для  переноса эмбрионов   Tulip</t>
  </si>
  <si>
    <t>Одноразовый офтальмологический нож-расслаиватель, Alcon</t>
  </si>
  <si>
    <t>CONTINUOS SINGLE CULTURE Complete 2/20мл</t>
  </si>
  <si>
    <t>Пинцет глазной микрохирургический (склеральный изогнутый), ЭТП "Микрохирургия глаза"</t>
  </si>
  <si>
    <t>HYALURONIDASE SOLUTION, 5х1.0 ml</t>
  </si>
  <si>
    <t>Пинцет глазной микрохирургический (ирис-пинцет, прямой )</t>
  </si>
  <si>
    <t>10% PVP WITH HSA, 5х0,5 ml</t>
  </si>
  <si>
    <t>Микрогубки и тупферы (Network Medical Products)</t>
  </si>
  <si>
    <t>MULTIPURPOSE HANDLING MEDIUM™ (MHM™) COMPLETE,100 ML</t>
  </si>
  <si>
    <t>Среда для IVF-ET (для покрытия во время ЭКО и микроманипуляций) OVOILTM, 100 мл</t>
  </si>
  <si>
    <t xml:space="preserve">шт </t>
  </si>
  <si>
    <t xml:space="preserve">Офтальмологический шовный материал 10-0, Mani </t>
  </si>
  <si>
    <t>Среда для приготовления спермы SpermGradTM, 125 мл</t>
  </si>
  <si>
    <t xml:space="preserve">Офтальмологический шовный материал 8-0, Mani </t>
  </si>
  <si>
    <t>Среда для оплодотворения G-IVFTM PLUS, 60 мл</t>
  </si>
  <si>
    <t>Микродренаж офтальмологический Glautex</t>
  </si>
  <si>
    <t xml:space="preserve">Простыня нестер 200 х80  </t>
  </si>
  <si>
    <t xml:space="preserve">Перчатки нестерильные размер S </t>
  </si>
  <si>
    <t xml:space="preserve">пара </t>
  </si>
  <si>
    <t>Перчатки нестерильные размер L</t>
  </si>
  <si>
    <t>Перчатки нестерильные размер M</t>
  </si>
  <si>
    <t>Бахилы</t>
  </si>
  <si>
    <t>Шприц 10 мл.</t>
  </si>
  <si>
    <t>амп</t>
  </si>
  <si>
    <t>Шприц 20 мл.</t>
  </si>
  <si>
    <t>Набор стерильной одежды для пациента</t>
  </si>
  <si>
    <t>оснащение (используемое оборудование, приборы, оснащение кабинета)</t>
  </si>
  <si>
    <t>кол-во, шт.</t>
  </si>
  <si>
    <t>время использования оборудования, мин.</t>
  </si>
  <si>
    <t>первоначальная стоимость, руб.</t>
  </si>
  <si>
    <t>срок амортизации, мес.</t>
  </si>
  <si>
    <t>Офтальмологический комбайн IS-600II, Topcon</t>
  </si>
  <si>
    <t>Кровать медицинская функциональная Futura Plus 880 Ф, ВТ0287</t>
  </si>
  <si>
    <t>Авторефкератометр RC-5000 Tomey</t>
  </si>
  <si>
    <t>Бесконтактный тонометр FT-1000 Tomey</t>
  </si>
  <si>
    <t>Операционный стол XLE 600 USFK</t>
  </si>
  <si>
    <t>Операционный Микроскоп Zeiss Opmi Lumera 700</t>
  </si>
  <si>
    <t>Стул хирурга SurgiLine (UFSK)</t>
  </si>
  <si>
    <t>Аппарат наркозно дыхательный Drager Fabius plus</t>
  </si>
  <si>
    <t>Кассетный автоклав Statim 2000 S-cycle SciCan</t>
  </si>
  <si>
    <t xml:space="preserve">Автоклав Evroklav 23 VS+ MELAG  </t>
  </si>
  <si>
    <t>Ультразвуковой Б-скан UD-8000 Tomey</t>
  </si>
  <si>
    <t>Щелевая лампа Topcon Sl-d2 Slit Lamp</t>
  </si>
  <si>
    <t>Комбинированная операционная система Stellaris PC, B&amp;L</t>
  </si>
  <si>
    <t>Компьютеризированный фороптор CV-5000 Topcon</t>
  </si>
  <si>
    <t xml:space="preserve">Портативный тонометр Icare® PRO </t>
  </si>
  <si>
    <t>Монитор операционный Drager Infinity Gamma XL</t>
  </si>
  <si>
    <t>закупаемые услуги (услуги сторонних организаций)</t>
  </si>
  <si>
    <t>наименование контрагента</t>
  </si>
  <si>
    <t>ед. измерен.</t>
  </si>
  <si>
    <t>цена, руб.</t>
  </si>
  <si>
    <t>потребность в транспортном средстве</t>
  </si>
  <si>
    <t>вид транспортного средства и его наименование</t>
  </si>
  <si>
    <t>время использования транспорта, мин.</t>
  </si>
  <si>
    <t>расстояние, км</t>
  </si>
  <si>
    <t>прочие расходы, не учтенные в предыдущих разделах</t>
  </si>
  <si>
    <t>Действие</t>
  </si>
  <si>
    <t>Заполнение ТК</t>
  </si>
  <si>
    <t>Подпись</t>
  </si>
  <si>
    <t>ФИО ответственного исполнителя</t>
  </si>
  <si>
    <t>Согласование ТК</t>
  </si>
  <si>
    <t>ФИО ответственного лица, заполнившего ТК</t>
  </si>
  <si>
    <t>ФИО ответственного лица, согласовавшего ТК</t>
  </si>
  <si>
    <t>поля, обязательные для заполнения</t>
  </si>
  <si>
    <t>поля для заполнения в случае необходимости</t>
  </si>
  <si>
    <t>поля, обязательные для выбора</t>
  </si>
  <si>
    <t>наименование мед услуги</t>
  </si>
  <si>
    <t>Прием (осмотр, консультация) врача-офтальмолога первичный</t>
  </si>
  <si>
    <t>Осмотр (консультация) врачом-анестезиологом-реаниматологом первичный</t>
  </si>
  <si>
    <t>Офтальмоскопия</t>
  </si>
  <si>
    <t>Биомикроскопия глаза</t>
  </si>
  <si>
    <t>Офтальмометрия</t>
  </si>
  <si>
    <t>Оптическое исследование головки зрительного нерва и слоя нервных волокон с помощью компьютерного анализатора</t>
  </si>
  <si>
    <t>Компьютерная периметрия</t>
  </si>
  <si>
    <t>Ультразвуковое исследование глазного яблока</t>
  </si>
  <si>
    <t>Ультразвуковая биометрия глаза</t>
  </si>
  <si>
    <t>Непроникающая глубокая склерэктомия</t>
  </si>
  <si>
    <t>Медицинские мероприятия для диагностики и лечения заболевания, состояния</t>
  </si>
  <si>
    <t>Процедуры сестринского ухода при подготовке пациента к операции</t>
  </si>
  <si>
    <t>Местная анестезия</t>
  </si>
  <si>
    <t>Послеоперационный осмотр</t>
  </si>
  <si>
    <t>время  мин.</t>
  </si>
  <si>
    <t>стоимость</t>
  </si>
  <si>
    <t>Тобрамицин,капли глазные (Тобрадекс)</t>
  </si>
  <si>
    <t>Индометацин, капли глазные (Индоколлир)</t>
  </si>
  <si>
    <t>Травопрост, капли глазные (Траватан)</t>
  </si>
  <si>
    <t>Проксиметакаин, капли глазные (Алкаин)</t>
  </si>
  <si>
    <t>Лидокаин,раствор для инъекций (2%)</t>
  </si>
  <si>
    <t>Левофлоксацин, капли глазные (Офтаквикс)</t>
  </si>
  <si>
    <t xml:space="preserve">спиртовая салфетка (60*100) </t>
  </si>
  <si>
    <t>Халат хирургический стерильный (Евростандарт)</t>
  </si>
  <si>
    <t>Простыня стерильная (офтольмологическая 100*90)</t>
  </si>
  <si>
    <t>Пеленки впитывающие (60*60)</t>
  </si>
  <si>
    <t>Губка гемостатическая коллагеновая (Hemostatic collagen sponge) (5*5)</t>
  </si>
  <si>
    <t>Лезвия офтальмомикрохирургические остроконечные, одноразовые, ЭТП "Микрохирургия глаза" (под углом 45)</t>
  </si>
  <si>
    <t>6 (30)</t>
  </si>
  <si>
    <t>№ п/п</t>
  </si>
  <si>
    <t>Код услуги</t>
  </si>
  <si>
    <t>Наименование услуги</t>
  </si>
  <si>
    <t>Время работы кабинета</t>
  </si>
  <si>
    <t>Нормативная загрузка</t>
  </si>
  <si>
    <t>ФОТ</t>
  </si>
  <si>
    <t>Аренда и содержание помещений мед.назначения</t>
  </si>
  <si>
    <t>Медикаменты и расходные материалы</t>
  </si>
  <si>
    <t>Амортизация оборудования (и мебели)</t>
  </si>
  <si>
    <t>Итого Прямые затраты</t>
  </si>
  <si>
    <t>Управленческие и коммерческие расходы (указан прогнозный %)</t>
  </si>
  <si>
    <t>Норма прибыли</t>
  </si>
  <si>
    <t>Итого  ЦЕНА</t>
  </si>
  <si>
    <t>ч/мес</t>
  </si>
  <si>
    <t>%</t>
  </si>
  <si>
    <t>Время работы персонала для оказания услуги, мин.</t>
  </si>
  <si>
    <t>Специальность</t>
  </si>
  <si>
    <t>Оклад (с надбавками), р.</t>
  </si>
  <si>
    <t>Нормативное время работы в мес., ч.</t>
  </si>
  <si>
    <t>ФОТ на услугу Постоянная часть, р.</t>
  </si>
  <si>
    <t>Доплата за прием, р.</t>
  </si>
  <si>
    <t>Доплата за прием, % от выручки,%</t>
  </si>
  <si>
    <t>ФОТ без налогов, р.</t>
  </si>
  <si>
    <t>Страховые взносы, р.</t>
  </si>
  <si>
    <t>Всего, р.</t>
  </si>
  <si>
    <t>Площадь кабинета, м2</t>
  </si>
  <si>
    <t>Площадь  поликлиники (стационара, операционных), м2</t>
  </si>
  <si>
    <t>Расходы на аренду, р.</t>
  </si>
  <si>
    <t>Эксплуатационные расходы, р.</t>
  </si>
  <si>
    <t>Расходы на охрану, р.</t>
  </si>
  <si>
    <t>Амортизация здания (неотд.улучшения), р.</t>
  </si>
  <si>
    <t>Наименование (без сокращений, как в БУ)</t>
  </si>
  <si>
    <t>Ед.измерения</t>
  </si>
  <si>
    <t>Количество в упаковке в ед.изм.</t>
  </si>
  <si>
    <t>Расход на 1 услугу в ед.изм.</t>
  </si>
  <si>
    <t>Цена упаковки</t>
  </si>
  <si>
    <t>Время использования оборудования для оказания услуги , мин.</t>
  </si>
  <si>
    <t>Наименование</t>
  </si>
  <si>
    <t>кол-во</t>
  </si>
  <si>
    <t>Первоначальная стоимость, р.</t>
  </si>
  <si>
    <t>Срок эксплуатации, мес.</t>
  </si>
  <si>
    <t xml:space="preserve">«Комплексное хирургическое лечение глаукомы, включая микроинвазивную энергетическую оптико-реконструктивную и лазерную хирургию, имплантацию различных видов дренажей» </t>
  </si>
  <si>
    <t>Усредненные показатели норм расходов средств ОМС по услуге «Комплексное хирургическое лечение глаукомы, включая микроинвазивную энергетическую оптико-реконструктивную и лазерную хирургию, имплантацию различных видов дренажей» (код услуги 11.00.001)</t>
  </si>
  <si>
    <t>Перчатки стерильные (р.7,5 ПЕХА-ПРОФИЛЬ)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</si>
</sst>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4">
    <numFmt numFmtId="164" formatCode="\?\ #,##0_);[Red]\(\?\ #,##0\)"/>
    <numFmt numFmtId="165" formatCode="\£\ #,##0_);[Red]\(\£\ #,##0\)"/>
    <numFmt numFmtId="166" formatCode="\¥\ #,##0_);[Red]\(\¥\ #,##0\)"/>
    <numFmt numFmtId="167" formatCode="#,##0;\(#,##0\)"/>
    <numFmt numFmtId="168" formatCode="#,##0.0;\(#,##0.0\)"/>
    <numFmt numFmtId="169" formatCode="#,##0.00;\(#,##0.00\)"/>
    <numFmt numFmtId="170" formatCode="_(* #,##0_);_(* \(#,##0\);_(* &quot;-&quot;??_);_(@_)"/>
    <numFmt numFmtId="171" formatCode="#,##0,,,_);[Red]\(#,##0,,,\)"/>
    <numFmt numFmtId="172" formatCode="\•\ \ @"/>
    <numFmt numFmtId="173" formatCode="&quot;error&quot;;&quot;error&quot;;&quot;OK&quot;;&quot;  &quot;@"/>
    <numFmt numFmtId="174" formatCode="&quot;$&quot;#,##0_);\(&quot;$&quot;#,##0\)"/>
    <numFmt numFmtId="175" formatCode="_ * #,##0_ ;_ * \-#,##0_ ;_ * &quot;-&quot;_ ;_ @_ "/>
    <numFmt numFmtId="176" formatCode="#,##0_%_);\(#,##0\)_%"/>
    <numFmt numFmtId="177" formatCode="#,##0.00_%_);\(#,##0.00\)_%"/>
    <numFmt numFmtId="178" formatCode="#,##0.00_%_);\(#,##0.00\)_%;**;@_%_)"/>
    <numFmt numFmtId="179" formatCode="_(* #,##0,_);_(* \(#,##0,\)"/>
    <numFmt numFmtId="180" formatCode="_ * #,##0.00_ ;_ * \-#,##0.00_ ;_ * &quot;-&quot;??_ ;_ @_ "/>
    <numFmt numFmtId="181" formatCode="General_)"/>
    <numFmt numFmtId="182" formatCode="#,##0.0;[Red]\(#,##0.0\)"/>
    <numFmt numFmtId="183" formatCode="#,##0;[Red]\(#,##0\)"/>
    <numFmt numFmtId="184" formatCode="* \(#,##0\);* #,##0_);&quot;-&quot;??_);@"/>
    <numFmt numFmtId="185" formatCode="_(&quot;$&quot;* #,##0.00_);_(&quot;$&quot;* \(#,##0.00\)"/>
    <numFmt numFmtId="186" formatCode="#,##0&quot;$&quot;;\-#,##0&quot;$&quot;"/>
    <numFmt numFmtId="187" formatCode="&quot;$&quot;#,##0.00_%_);\(&quot;$&quot;#,##0.00\)_%"/>
    <numFmt numFmtId="188" formatCode="_(&quot;$&quot;* #,##0,_);_(&quot;$&quot;* \(#,##0,\)"/>
    <numFmt numFmtId="189" formatCode="_(&quot;$&quot;* #,##0.00_);_(&quot;$&quot;* \(#,##0.00\);_(&quot;$&quot;* &quot;-&quot;??_);_(@_)"/>
    <numFmt numFmtId="190" formatCode="mmmm\-yy"/>
    <numFmt numFmtId="191" formatCode="\ \ _•\–\ \ \ \ @"/>
    <numFmt numFmtId="192" formatCode="dd\ mmm\ yyyy_);;;&quot;  &quot;@"/>
    <numFmt numFmtId="193" formatCode="* #,##0_);* \(#,##0\);&quot;-&quot;??_);@"/>
    <numFmt numFmtId="194" formatCode="#,##0_);\(#,##0\);&quot;- &quot;;&quot;  &quot;@"/>
    <numFmt numFmtId="195" formatCode="_-* #,##0_-;\-* #,##0_-;_-* &quot;-&quot;_-;_-@_-"/>
    <numFmt numFmtId="196" formatCode="_-* #,##0.00_-;\-* #,##0.00_-;_-* &quot;-&quot;??_-;_-@_-"/>
    <numFmt numFmtId="197" formatCode="&quot;$&quot;#,##0.0;[Red]\(&quot;$&quot;#,##0.0\)"/>
    <numFmt numFmtId="198" formatCode="&quot;$&quot;#,##0.00_);[Red]\(&quot;$&quot;#,##0.00\)"/>
    <numFmt numFmtId="199" formatCode="_-[$€-2]* #,##0.00_-;\-[$€-2]* #,##0.00_-;_-[$€-2]* &quot;-&quot;??_-"/>
    <numFmt numFmtId="200" formatCode="_(* #,##0.0_);_(* \(#,##0.0\);_(* &quot; - &quot;_);_(@_)"/>
    <numFmt numFmtId="201" formatCode="_-* #,##0\ _€_-;\-* #,##0\ _€_-;_-* &quot;-&quot;\ _€_-;_-@_-"/>
    <numFmt numFmtId="202" formatCode="#,##0.0000_);\(#,##0.0000\);&quot;- &quot;;&quot;  &quot;@"/>
    <numFmt numFmtId="203" formatCode="0."/>
    <numFmt numFmtId="204" formatCode=";;;"/>
    <numFmt numFmtId="205" formatCode="###0"/>
    <numFmt numFmtId="206" formatCode="_ &quot;$&quot;* #,##0_ ;_ &quot;$&quot;* \-#,##0_ ;_ &quot;$&quot;* &quot;-&quot;_ ;_ @_ "/>
    <numFmt numFmtId="207" formatCode="&quot;$&quot;#,##0.0_%_);\(&quot;$&quot;#,##0.0\)_%"/>
    <numFmt numFmtId="208" formatCode="0.0\x_)_);&quot;NM    &quot;;0.0\x_)_)"/>
    <numFmt numFmtId="209" formatCode="0.0%_);\(0.0%\)"/>
    <numFmt numFmtId="210" formatCode="&quot;$&quot;#,##0.00_);\(&quot;$&quot;#,##0.00\)"/>
    <numFmt numFmtId="211" formatCode="&quot;$&quot;#.#"/>
    <numFmt numFmtId="212" formatCode="#,##0.00\ ;\(#,##0.00\)"/>
    <numFmt numFmtId="213" formatCode="0%_);\(0%\)"/>
    <numFmt numFmtId="214" formatCode="#,##0.0\%_);\(#,##0.0\%\);#,##0.0\%_);@_)"/>
    <numFmt numFmtId="215" formatCode="#,##0.0,,_);[Red]\(#,##0.0,,\)"/>
    <numFmt numFmtId="216" formatCode="0_%_);\(0\)_%;0_%_);@_%_)"/>
    <numFmt numFmtId="217" formatCode="#,##0.0_%_);\(#,##0.0\)_%"/>
    <numFmt numFmtId="218" formatCode="_-&quot;L.&quot;\ * #,##0_-;\-&quot;L.&quot;\ * #,##0_-;_-&quot;L.&quot;\ * &quot;-&quot;_-;_-@_-"/>
    <numFmt numFmtId="219" formatCode="_-&quot;L.&quot;\ * #,##0.00_-;\-&quot;L.&quot;\ * #,##0.00_-;_-&quot;L.&quot;\ * &quot;-&quot;??_-;_-@_-"/>
    <numFmt numFmtId="220" formatCode="_-* #,##0&quot;р.&quot;_-;\-* #,##0&quot;р.&quot;_-;_-* &quot;-&quot;&quot;р.&quot;_-;_-@_-"/>
    <numFmt numFmtId="221" formatCode="_-* #,##0.00&quot;р.&quot;_-;\-* #,##0.00&quot;р.&quot;_-;_-* &quot;-&quot;??&quot;р.&quot;_-;_-@_-"/>
    <numFmt numFmtId="222" formatCode="&quot;$&quot;#,##0.0000_);[Red]\(&quot;$&quot;#,##0.0000\)"/>
    <numFmt numFmtId="223" formatCode="_(&quot;$&quot;* #,##0.0_);_(&quot;$&quot;* \(#,##0.0\);_(&quot;$&quot;* &quot;-&quot;??_);_(@_)"/>
    <numFmt numFmtId="224" formatCode=";;&quot;zero&quot;;&quot;  &quot;@"/>
    <numFmt numFmtId="225" formatCode="_-* #,##0_р_._-;\-* #,##0_р_._-;_-* &quot;-&quot;_р_._-;_-@_-"/>
    <numFmt numFmtId="226" formatCode="_(* #,##0.0_);_(* \(#,##0.0\);_(* &quot;-&quot;?_);_(@_)"/>
    <numFmt numFmtId="227" formatCode="_-* #,##0.00&quot;р.&quot;_-;\-* #,##0.00&quot;р.&quot;_-;_-* \-??&quot;р.&quot;_-;_-@_-"/>
    <numFmt numFmtId="228" formatCode="_(* #,##0_);_(* \(#,##0\);_(* &quot;-&quot;_);_(@_)"/>
    <numFmt numFmtId="229" formatCode="_(* #,##0.00_);_(* \(#,##0.00\);_(* &quot;-&quot;??_);_(@_)"/>
    <numFmt numFmtId="230" formatCode="_(&quot;$&quot;* #,##0_);_(&quot;$&quot;* \(#,##0\);_(&quot;$&quot;* &quot;-&quot;??_);_(@_)"/>
    <numFmt numFmtId="231" formatCode="_-* #,##0.00_р_._-;\-* #,##0.00_р_._-;_-* &quot;-&quot;??_р_._-;_-@_-"/>
    <numFmt numFmtId="232" formatCode="#,##0.0000,"/>
    <numFmt numFmtId="233" formatCode="#,##0.0"/>
    <numFmt numFmtId="234" formatCode="_-* #,##0_р_._-;\-* #,##0_р_._-;_-* &quot;-&quot;??_р_._-;_-@_-"/>
    <numFmt numFmtId="235" formatCode="_-* #,##0.0_р_._-;\-* #,##0.0_р_._-;_-* &quot;-&quot;??_р_._-;_-@_-"/>
    <numFmt numFmtId="236" formatCode="#,##0.00_ ;\-#,##0.00\ "/>
    <numFmt numFmtId="237" formatCode="_-* #,##0.0\ _₽_-;\-* #,##0.0\ _₽_-;_-* &quot;-&quot;?\ _₽_-;_-@_-"/>
  </numFmts>
  <fonts count="19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indexed="12"/>
      <name val="Times New Roman"/>
      <family val="1"/>
    </font>
    <font>
      <sz val="12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name val="Helv"/>
      <charset val="204"/>
    </font>
    <font>
      <sz val="10"/>
      <name val="Arial Cyr"/>
      <family val="2"/>
      <charset val="204"/>
    </font>
    <font>
      <sz val="10"/>
      <name val="Helv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04"/>
    </font>
    <font>
      <b/>
      <u val="singleAccounting"/>
      <sz val="10"/>
      <color indexed="18"/>
      <name val="Arial"/>
      <family val="2"/>
    </font>
    <font>
      <b/>
      <u val="singleAccounting"/>
      <sz val="10"/>
      <color indexed="18"/>
      <name val="Arial"/>
      <family val="2"/>
      <charset val="204"/>
    </font>
    <font>
      <sz val="10"/>
      <name val="Helv"/>
      <family val="2"/>
    </font>
    <font>
      <sz val="10"/>
      <name val="Times New Roman"/>
      <family val="1"/>
    </font>
    <font>
      <sz val="10"/>
      <name val="Times New Roman"/>
      <family val="1"/>
      <charset val="204"/>
    </font>
    <font>
      <sz val="12"/>
      <name val="Times New Roman"/>
      <family val="1"/>
    </font>
    <font>
      <b/>
      <sz val="11"/>
      <name val="Book Antiqua"/>
      <family val="1"/>
    </font>
    <font>
      <sz val="8"/>
      <name val="Helv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10"/>
      <color indexed="18"/>
      <name val="Arial"/>
      <family val="2"/>
    </font>
    <font>
      <b/>
      <i/>
      <u/>
      <sz val="10"/>
      <color indexed="8"/>
      <name val="Arial"/>
      <family val="2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20"/>
      <name val="Calibri"/>
      <family val="2"/>
      <charset val="204"/>
    </font>
    <font>
      <sz val="9"/>
      <name val="Arial"/>
      <family val="2"/>
      <charset val="177"/>
    </font>
    <font>
      <sz val="10"/>
      <color indexed="8"/>
      <name val="Book Antiqua"/>
      <family val="1"/>
    </font>
    <font>
      <sz val="8"/>
      <color indexed="12"/>
      <name val="Tms Rmn"/>
    </font>
    <font>
      <b/>
      <sz val="12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sz val="10"/>
      <color indexed="18"/>
      <name val="Times New Roman"/>
      <family val="1"/>
      <charset val="204"/>
    </font>
    <font>
      <sz val="10"/>
      <name val="Arial"/>
      <family val="2"/>
    </font>
    <font>
      <b/>
      <sz val="11"/>
      <color indexed="9"/>
      <name val="Calibri"/>
      <family val="2"/>
      <charset val="204"/>
    </font>
    <font>
      <sz val="11"/>
      <name val="Tms Rmn"/>
      <family val="1"/>
    </font>
    <font>
      <sz val="11"/>
      <name val="Book Antiqua"/>
      <family val="1"/>
    </font>
    <font>
      <sz val="8"/>
      <name val="Palatino"/>
      <family val="1"/>
    </font>
    <font>
      <sz val="8"/>
      <name val="Palatino"/>
      <family val="1"/>
      <charset val="204"/>
    </font>
    <font>
      <sz val="9"/>
      <name val="Arial"/>
      <family val="2"/>
      <charset val="204"/>
    </font>
    <font>
      <sz val="10"/>
      <name val="BERNHARD"/>
    </font>
    <font>
      <b/>
      <sz val="11"/>
      <name val="Times New Roman"/>
      <family val="1"/>
      <charset val="204"/>
    </font>
    <font>
      <sz val="10"/>
      <name val="Century Schoolbook"/>
      <family val="1"/>
      <charset val="204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2"/>
      <color indexed="8"/>
      <name val="Book Antiqua"/>
      <family val="1"/>
    </font>
    <font>
      <b/>
      <sz val="10"/>
      <name val="Arial"/>
      <family val="2"/>
    </font>
    <font>
      <sz val="8"/>
      <color indexed="8"/>
      <name val="MS Sans Serif"/>
      <family val="2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sz val="8"/>
      <name val="Tms Rmn"/>
    </font>
    <font>
      <sz val="12"/>
      <name val="Tms Rmn"/>
      <charset val="204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u/>
      <sz val="10"/>
      <color indexed="36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2"/>
      <name val="Arial"/>
      <family val="2"/>
    </font>
    <font>
      <sz val="12"/>
      <name val="Arial"/>
      <family val="2"/>
      <charset val="177"/>
    </font>
    <font>
      <sz val="11"/>
      <color indexed="17"/>
      <name val="Calibri"/>
      <family val="2"/>
      <charset val="204"/>
    </font>
    <font>
      <sz val="8"/>
      <name val="Arial"/>
      <family val="2"/>
      <charset val="238"/>
    </font>
    <font>
      <sz val="12"/>
      <color indexed="9"/>
      <name val="Times New Roman"/>
      <family val="1"/>
    </font>
    <font>
      <sz val="12"/>
      <color indexed="9"/>
      <name val="Times New Roman"/>
      <family val="1"/>
      <charset val="204"/>
    </font>
    <font>
      <sz val="6"/>
      <name val="Palatino"/>
      <family val="1"/>
    </font>
    <font>
      <b/>
      <sz val="12"/>
      <name val="Arial"/>
      <family val="2"/>
    </font>
    <font>
      <b/>
      <sz val="12"/>
      <name val="Tahoma"/>
      <family val="2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sz val="8"/>
      <color indexed="8"/>
      <name val="Helvetica"/>
      <family val="2"/>
    </font>
    <font>
      <u/>
      <sz val="10"/>
      <color indexed="12"/>
      <name val="Arial"/>
      <family val="2"/>
    </font>
    <font>
      <sz val="10"/>
      <name val="Times New Roman Cyr"/>
      <charset val="204"/>
    </font>
    <font>
      <sz val="10"/>
      <name val="Tahoma"/>
      <family val="2"/>
    </font>
    <font>
      <sz val="8"/>
      <name val="Tahoma"/>
      <family val="2"/>
      <charset val="204"/>
    </font>
    <font>
      <sz val="8"/>
      <color indexed="12"/>
      <name val="Helvetica"/>
      <family val="2"/>
    </font>
    <font>
      <sz val="8"/>
      <color indexed="16"/>
      <name val="Palatino"/>
      <family val="1"/>
    </font>
    <font>
      <sz val="8"/>
      <color indexed="16"/>
      <name val="Palatino"/>
      <family val="1"/>
      <charset val="204"/>
    </font>
    <font>
      <sz val="10"/>
      <color indexed="12"/>
      <name val="MS Sans Serif"/>
      <family val="2"/>
      <charset val="204"/>
    </font>
    <font>
      <b/>
      <i/>
      <sz val="10"/>
      <color indexed="8"/>
      <name val="Arial"/>
      <family val="2"/>
      <charset val="204"/>
    </font>
    <font>
      <sz val="8"/>
      <color indexed="16"/>
      <name val="Helvetica"/>
      <family val="2"/>
    </font>
    <font>
      <b/>
      <sz val="22"/>
      <color indexed="16"/>
      <name val="Arial"/>
      <family val="2"/>
    </font>
    <font>
      <sz val="10"/>
      <name val="Arial"/>
      <family val="2"/>
      <charset val="177"/>
    </font>
    <font>
      <sz val="11"/>
      <color indexed="52"/>
      <name val="Calibri"/>
      <family val="2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</font>
    <font>
      <sz val="10"/>
      <name val="Arial Narrow"/>
      <family val="2"/>
    </font>
    <font>
      <sz val="11"/>
      <color indexed="60"/>
      <name val="Calibri"/>
      <family val="2"/>
      <charset val="204"/>
    </font>
    <font>
      <sz val="12"/>
      <color indexed="8"/>
      <name val="Times New Roman"/>
      <family val="1"/>
    </font>
    <font>
      <sz val="7"/>
      <name val="Small Fonts"/>
      <family val="2"/>
      <charset val="204"/>
    </font>
    <font>
      <sz val="10"/>
      <name val="Arial Cyr"/>
      <charset val="204"/>
    </font>
    <font>
      <sz val="9"/>
      <color indexed="8"/>
      <name val="Calibri"/>
      <family val="2"/>
      <charset val="204"/>
    </font>
    <font>
      <i/>
      <sz val="10"/>
      <name val="Helv"/>
    </font>
    <font>
      <b/>
      <sz val="11"/>
      <color indexed="63"/>
      <name val="Calibri"/>
      <family val="2"/>
      <charset val="204"/>
    </font>
    <font>
      <b/>
      <sz val="26"/>
      <name val="Times New Roman"/>
      <family val="1"/>
    </font>
    <font>
      <b/>
      <sz val="18"/>
      <name val="Times New Roman"/>
      <family val="1"/>
    </font>
    <font>
      <i/>
      <sz val="12"/>
      <color indexed="8"/>
      <name val="Times New Roman"/>
      <family val="1"/>
      <charset val="204"/>
    </font>
    <font>
      <i/>
      <sz val="9"/>
      <name val="Book Antiqua"/>
      <family val="1"/>
    </font>
    <font>
      <sz val="8"/>
      <name val="Times New Roman"/>
      <family val="1"/>
      <charset val="204"/>
    </font>
    <font>
      <sz val="12"/>
      <name val="Book Antiqua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Arial"/>
      <family val="2"/>
    </font>
    <font>
      <sz val="10"/>
      <color indexed="8"/>
      <name val="Times New Roman"/>
      <family val="1"/>
      <charset val="204"/>
    </font>
    <font>
      <b/>
      <i/>
      <sz val="10"/>
      <color rgb="FF000000"/>
      <name val="Arial"/>
      <family val="2"/>
      <charset val="204"/>
    </font>
    <font>
      <b/>
      <i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1"/>
      <color rgb="FF00008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19"/>
      <color indexed="48"/>
      <name val="Arial"/>
      <family val="2"/>
      <charset val="204"/>
    </font>
    <font>
      <sz val="12"/>
      <color indexed="14"/>
      <name val="Arial"/>
      <family val="2"/>
      <charset val="204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color indexed="12"/>
      <name val="Times New Roman"/>
      <family val="1"/>
    </font>
    <font>
      <b/>
      <sz val="16"/>
      <color indexed="16"/>
      <name val="Arial"/>
      <family val="2"/>
    </font>
    <font>
      <i/>
      <sz val="8"/>
      <name val="Times New Roman"/>
      <family val="1"/>
    </font>
    <font>
      <sz val="10"/>
      <name val="Arial CE"/>
      <charset val="238"/>
    </font>
    <font>
      <b/>
      <sz val="10"/>
      <name val="Tahoma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b/>
      <sz val="10"/>
      <color indexed="16"/>
      <name val="Arial"/>
      <family val="2"/>
    </font>
    <font>
      <sz val="12"/>
      <name val="Palatino"/>
      <family val="1"/>
    </font>
    <font>
      <sz val="11"/>
      <name val="Helvetica-Black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9"/>
      <name val="Arial"/>
      <family val="2"/>
    </font>
    <font>
      <b/>
      <sz val="14"/>
      <color indexed="32"/>
      <name val="Arial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sz val="10"/>
      <name val="Courier"/>
      <family val="3"/>
    </font>
    <font>
      <sz val="11"/>
      <color indexed="10"/>
      <name val="Calibri"/>
      <family val="2"/>
      <charset val="204"/>
    </font>
    <font>
      <sz val="8"/>
      <name val="Garamond"/>
      <family val="1"/>
    </font>
    <font>
      <u/>
      <sz val="8"/>
      <color theme="10"/>
      <name val="Times New Roman"/>
      <family val="2"/>
      <charset val="204"/>
    </font>
    <font>
      <u/>
      <sz val="8.5"/>
      <color theme="10"/>
      <name val="Arial Cyr"/>
      <charset val="204"/>
    </font>
    <font>
      <u/>
      <sz val="10"/>
      <color theme="10"/>
      <name val="Arial Cyr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Arial"/>
      <family val="2"/>
      <charset val="204"/>
    </font>
    <font>
      <sz val="8"/>
      <name val="Arial"/>
      <family val="2"/>
      <charset val="1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b/>
      <u/>
      <sz val="10"/>
      <name val="Times New Roman Cyr"/>
      <family val="1"/>
      <charset val="204"/>
    </font>
    <font>
      <sz val="10"/>
      <color indexed="8"/>
      <name val="Times New Roman"/>
      <family val="2"/>
      <charset val="204"/>
    </font>
    <font>
      <sz val="12"/>
      <color indexed="8"/>
      <name val="Times New Roman"/>
      <family val="2"/>
      <charset val="204"/>
    </font>
    <font>
      <sz val="11"/>
      <name val="Arial Cyr"/>
      <charset val="204"/>
    </font>
    <font>
      <sz val="11"/>
      <name val="ＭＳ 明朝"/>
      <family val="1"/>
      <charset val="128"/>
    </font>
    <font>
      <sz val="11"/>
      <color rgb="FFFF0000"/>
      <name val="Times New Roman"/>
      <family val="1"/>
      <charset val="204"/>
    </font>
    <font>
      <sz val="11"/>
      <color theme="3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theme="0"/>
      <name val="Calibri"/>
      <family val="2"/>
      <charset val="204"/>
    </font>
    <font>
      <sz val="12"/>
      <color theme="0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color theme="6" tint="0.79998168889431442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u val="singleAccounting"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70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3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darkGray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darkGray">
        <fgColor indexed="9"/>
        <bgColor indexed="34"/>
      </patternFill>
    </fill>
    <fill>
      <patternFill patternType="solid">
        <fgColor indexed="22"/>
        <bgColor indexed="64"/>
      </patternFill>
    </fill>
    <fill>
      <patternFill patternType="gray0625">
        <fgColor indexed="22"/>
      </patternFill>
    </fill>
    <fill>
      <patternFill patternType="solid">
        <fgColor indexed="1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26"/>
      </patternFill>
    </fill>
    <fill>
      <patternFill patternType="darkGray">
        <fgColor indexed="9"/>
        <bgColor indexed="13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lightGray">
        <fgColor indexed="43"/>
        <bgColor indexed="9"/>
      </patternFill>
    </fill>
    <fill>
      <patternFill patternType="gray0625"/>
    </fill>
    <fill>
      <patternFill patternType="solid">
        <fgColor indexed="3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5"/>
      </patternFill>
    </fill>
    <fill>
      <patternFill patternType="gray0625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2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ck">
        <color indexed="3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6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7" fillId="0" borderId="0"/>
    <xf numFmtId="10" fontId="8" fillId="0" borderId="0"/>
    <xf numFmtId="10" fontId="8" fillId="0" borderId="0"/>
    <xf numFmtId="0" fontId="7" fillId="0" borderId="0"/>
    <xf numFmtId="0" fontId="7" fillId="0" borderId="0"/>
    <xf numFmtId="10" fontId="8" fillId="0" borderId="0"/>
    <xf numFmtId="10" fontId="8" fillId="0" borderId="0"/>
    <xf numFmtId="10" fontId="9" fillId="0" borderId="0"/>
    <xf numFmtId="10" fontId="8" fillId="0" borderId="0"/>
    <xf numFmtId="0" fontId="7" fillId="0" borderId="0"/>
    <xf numFmtId="0" fontId="7" fillId="0" borderId="0"/>
    <xf numFmtId="9" fontId="10" fillId="0" borderId="0"/>
    <xf numFmtId="9" fontId="10" fillId="0" borderId="0"/>
    <xf numFmtId="0" fontId="10" fillId="0" borderId="0"/>
    <xf numFmtId="0" fontId="10" fillId="0" borderId="0"/>
    <xf numFmtId="10" fontId="10" fillId="0" borderId="0"/>
    <xf numFmtId="10" fontId="10" fillId="0" borderId="0"/>
    <xf numFmtId="0" fontId="11" fillId="0" borderId="0" applyNumberFormat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7" fillId="6" borderId="0" applyNumberFormat="0" applyFont="0" applyAlignment="0" applyProtection="0"/>
    <xf numFmtId="0" fontId="7" fillId="6" borderId="0" applyNumberFormat="0" applyFont="0" applyAlignment="0" applyProtection="0"/>
    <xf numFmtId="0" fontId="12" fillId="0" borderId="0"/>
    <xf numFmtId="0" fontId="14" fillId="0" borderId="0"/>
    <xf numFmtId="0" fontId="11" fillId="0" borderId="0" applyNumberFormat="0" applyFill="0" applyBorder="0" applyAlignment="0" applyProtection="0"/>
    <xf numFmtId="0" fontId="14" fillId="0" borderId="0"/>
    <xf numFmtId="0" fontId="11" fillId="0" borderId="0" applyNumberFormat="0" applyFont="0" applyFill="0" applyBorder="0" applyAlignment="0" applyProtection="0"/>
    <xf numFmtId="0" fontId="12" fillId="0" borderId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2" fillId="0" borderId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4" fillId="0" borderId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5" fillId="0" borderId="6" applyNumberFormat="0" applyFill="0" applyProtection="0">
      <alignment horizontal="center"/>
    </xf>
    <xf numFmtId="0" fontId="15" fillId="0" borderId="6" applyNumberFormat="0" applyFill="0" applyProtection="0">
      <alignment horizontal="center"/>
    </xf>
    <xf numFmtId="0" fontId="15" fillId="0" borderId="6" applyNumberFormat="0" applyFill="0" applyProtection="0">
      <alignment horizontal="center"/>
    </xf>
    <xf numFmtId="0" fontId="16" fillId="0" borderId="6" applyNumberFormat="0" applyFill="0" applyProtection="0">
      <alignment horizontal="center"/>
    </xf>
    <xf numFmtId="0" fontId="15" fillId="0" borderId="0" applyNumberFormat="0" applyFill="0" applyBorder="0" applyProtection="0">
      <alignment horizontal="left"/>
    </xf>
    <xf numFmtId="0" fontId="16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centerContinuous"/>
    </xf>
    <xf numFmtId="0" fontId="18" fillId="0" borderId="0" applyNumberFormat="0" applyFill="0" applyBorder="0" applyProtection="0">
      <alignment horizontal="centerContinuous"/>
    </xf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9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7" fillId="0" borderId="0"/>
    <xf numFmtId="0" fontId="20" fillId="0" borderId="0"/>
    <xf numFmtId="0" fontId="21" fillId="0" borderId="0"/>
    <xf numFmtId="167" fontId="22" fillId="0" borderId="0"/>
    <xf numFmtId="0" fontId="23" fillId="0" borderId="7" applyFont="0" applyFill="0" applyBorder="0" applyAlignment="0" applyProtection="0"/>
    <xf numFmtId="0" fontId="23" fillId="0" borderId="7" applyFont="0" applyFill="0" applyBorder="0" applyAlignment="0" applyProtection="0"/>
    <xf numFmtId="167" fontId="10" fillId="0" borderId="0"/>
    <xf numFmtId="168" fontId="24" fillId="0" borderId="0" applyFont="0" applyAlignment="0" applyProtection="0">
      <protection locked="0" hidden="1"/>
    </xf>
    <xf numFmtId="0" fontId="25" fillId="7" borderId="0"/>
    <xf numFmtId="0" fontId="25" fillId="7" borderId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169" fontId="24" fillId="0" borderId="0" applyFill="0" applyBorder="0" applyProtection="0">
      <alignment horizontal="right"/>
    </xf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5" borderId="0" applyNumberFormat="0" applyBorder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170" fontId="29" fillId="26" borderId="9"/>
    <xf numFmtId="170" fontId="29" fillId="26" borderId="9"/>
    <xf numFmtId="0" fontId="30" fillId="27" borderId="0" applyNumberFormat="0" applyFill="0" applyBorder="0" applyAlignment="0"/>
    <xf numFmtId="0" fontId="31" fillId="0" borderId="10" applyFont="0">
      <alignment horizontal="centerContinuous"/>
    </xf>
    <xf numFmtId="0" fontId="31" fillId="0" borderId="10" applyFont="0">
      <alignment horizontal="centerContinuous"/>
    </xf>
    <xf numFmtId="0" fontId="31" fillId="0" borderId="10" applyFont="0">
      <alignment horizontal="centerContinuous"/>
    </xf>
    <xf numFmtId="0" fontId="32" fillId="0" borderId="0"/>
    <xf numFmtId="0" fontId="32" fillId="0" borderId="0"/>
    <xf numFmtId="9" fontId="8" fillId="0" borderId="0"/>
    <xf numFmtId="0" fontId="8" fillId="0" borderId="0"/>
    <xf numFmtId="0" fontId="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33" fillId="9" borderId="0" applyNumberFormat="0" applyBorder="0" applyAlignment="0" applyProtection="0"/>
    <xf numFmtId="171" fontId="34" fillId="28" borderId="9" applyFont="0" applyFill="0" applyBorder="0" applyAlignment="0" applyProtection="0"/>
    <xf numFmtId="38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" fillId="0" borderId="0"/>
    <xf numFmtId="0" fontId="10" fillId="0" borderId="0"/>
    <xf numFmtId="0" fontId="37" fillId="0" borderId="10" applyNumberFormat="0" applyFill="0" applyAlignment="0" applyProtection="0"/>
    <xf numFmtId="0" fontId="37" fillId="0" borderId="10" applyNumberFormat="0" applyFill="0" applyAlignment="0" applyProtection="0"/>
    <xf numFmtId="0" fontId="38" fillId="0" borderId="11" applyNumberFormat="0" applyFont="0" applyFill="0" applyAlignment="0" applyProtection="0"/>
    <xf numFmtId="0" fontId="20" fillId="0" borderId="12" applyNumberFormat="0" applyFont="0" applyFill="0" applyAlignment="0" applyProtection="0"/>
    <xf numFmtId="0" fontId="20" fillId="0" borderId="12" applyNumberFormat="0" applyFont="0" applyFill="0" applyAlignment="0" applyProtection="0"/>
    <xf numFmtId="0" fontId="35" fillId="0" borderId="10" applyNumberFormat="0" applyFont="0" applyFill="0" applyAlignment="0" applyProtection="0"/>
    <xf numFmtId="0" fontId="35" fillId="0" borderId="10" applyNumberFormat="0" applyFont="0" applyFill="0" applyAlignment="0" applyProtection="0"/>
    <xf numFmtId="0" fontId="32" fillId="0" borderId="13"/>
    <xf numFmtId="0" fontId="32" fillId="0" borderId="13"/>
    <xf numFmtId="0" fontId="32" fillId="0" borderId="13"/>
    <xf numFmtId="0" fontId="32" fillId="0" borderId="13"/>
    <xf numFmtId="0" fontId="22" fillId="0" borderId="10">
      <alignment horizontal="centerContinuous"/>
    </xf>
    <xf numFmtId="0" fontId="22" fillId="0" borderId="10">
      <alignment horizontal="centerContinuous"/>
    </xf>
    <xf numFmtId="0" fontId="7" fillId="0" borderId="11" applyBorder="0">
      <alignment horizontal="centerContinuous"/>
    </xf>
    <xf numFmtId="0" fontId="7" fillId="0" borderId="11" applyBorder="0">
      <alignment horizontal="centerContinuous"/>
    </xf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" fillId="0" borderId="0"/>
    <xf numFmtId="0" fontId="9" fillId="0" borderId="0"/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2" fillId="0" borderId="0">
      <alignment horizontal="right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37" fontId="22" fillId="0" borderId="0">
      <alignment horizontal="center"/>
    </xf>
    <xf numFmtId="0" fontId="31" fillId="0" borderId="0"/>
    <xf numFmtId="0" fontId="31" fillId="0" borderId="0"/>
    <xf numFmtId="0" fontId="40" fillId="29" borderId="14" applyNumberFormat="0" applyAlignment="0" applyProtection="0"/>
    <xf numFmtId="0" fontId="40" fillId="29" borderId="14" applyNumberFormat="0" applyAlignment="0" applyProtection="0"/>
    <xf numFmtId="1" fontId="41" fillId="0" borderId="0"/>
    <xf numFmtId="1" fontId="41" fillId="0" borderId="0"/>
    <xf numFmtId="173" fontId="42" fillId="0" borderId="0" applyFont="0" applyFill="0" applyBorder="0" applyAlignment="0" applyProtection="0"/>
    <xf numFmtId="0" fontId="43" fillId="30" borderId="15" applyNumberFormat="0" applyAlignment="0" applyProtection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4" fontId="44" fillId="0" borderId="0"/>
    <xf numFmtId="174" fontId="44" fillId="0" borderId="0"/>
    <xf numFmtId="174" fontId="44" fillId="0" borderId="0"/>
    <xf numFmtId="175" fontId="21" fillId="0" borderId="0" applyFont="0" applyFill="0" applyBorder="0" applyAlignment="0" applyProtection="0"/>
    <xf numFmtId="0" fontId="45" fillId="0" borderId="0" applyFont="0" applyFill="0" applyBorder="0" applyAlignment="0" applyProtection="0"/>
    <xf numFmtId="40" fontId="45" fillId="0" borderId="0" applyFont="0" applyFill="0" applyBorder="0" applyAlignment="0" applyProtection="0"/>
    <xf numFmtId="176" fontId="46" fillId="0" borderId="0" applyFill="0" applyBorder="0" applyProtection="0"/>
    <xf numFmtId="177" fontId="46" fillId="0" borderId="0" applyFill="0" applyBorder="0" applyProtection="0">
      <alignment horizontal="right"/>
    </xf>
    <xf numFmtId="178" fontId="46" fillId="0" borderId="0" applyFont="0" applyFill="0" applyBorder="0" applyAlignment="0" applyProtection="0"/>
    <xf numFmtId="177" fontId="47" fillId="0" borderId="0" applyFill="0" applyBorder="0" applyProtection="0">
      <alignment horizontal="right"/>
    </xf>
    <xf numFmtId="179" fontId="48" fillId="0" borderId="10" applyFont="0" applyFill="0" applyBorder="0" applyAlignment="0" applyProtection="0"/>
    <xf numFmtId="179" fontId="34" fillId="0" borderId="0" applyFont="0" applyFill="0" applyBorder="0" applyAlignment="0" applyProtection="0"/>
    <xf numFmtId="180" fontId="21" fillId="0" borderId="0" applyFont="0" applyFill="0" applyBorder="0" applyAlignment="0" applyProtection="0"/>
    <xf numFmtId="37" fontId="7" fillId="0" borderId="0" applyFill="0" applyBorder="0" applyAlignment="0" applyProtection="0"/>
    <xf numFmtId="0" fontId="49" fillId="0" borderId="0"/>
    <xf numFmtId="0" fontId="14" fillId="0" borderId="0"/>
    <xf numFmtId="37" fontId="7" fillId="0" borderId="0" applyFill="0" applyBorder="0" applyAlignment="0" applyProtection="0"/>
    <xf numFmtId="0" fontId="49" fillId="0" borderId="0"/>
    <xf numFmtId="0" fontId="14" fillId="0" borderId="0"/>
    <xf numFmtId="181" fontId="50" fillId="0" borderId="0" applyFill="0" applyBorder="0">
      <alignment horizontal="left"/>
    </xf>
    <xf numFmtId="181" fontId="50" fillId="0" borderId="0" applyFill="0" applyBorder="0">
      <alignment horizontal="left"/>
    </xf>
    <xf numFmtId="168" fontId="51" fillId="0" borderId="0"/>
    <xf numFmtId="168" fontId="51" fillId="0" borderId="0"/>
    <xf numFmtId="182" fontId="51" fillId="0" borderId="0"/>
    <xf numFmtId="182" fontId="51" fillId="0" borderId="0"/>
    <xf numFmtId="183" fontId="51" fillId="0" borderId="0"/>
    <xf numFmtId="183" fontId="51" fillId="0" borderId="0"/>
    <xf numFmtId="0" fontId="52" fillId="0" borderId="0">
      <alignment horizontal="left"/>
    </xf>
    <xf numFmtId="0" fontId="53" fillId="0" borderId="0"/>
    <xf numFmtId="0" fontId="54" fillId="0" borderId="0">
      <alignment horizontal="left"/>
    </xf>
    <xf numFmtId="184" fontId="20" fillId="0" borderId="0" applyFill="0" applyBorder="0" applyProtection="0"/>
    <xf numFmtId="184" fontId="20" fillId="0" borderId="13" applyFill="0" applyProtection="0"/>
    <xf numFmtId="184" fontId="20" fillId="0" borderId="13" applyFill="0" applyProtection="0"/>
    <xf numFmtId="184" fontId="20" fillId="0" borderId="16" applyFill="0" applyProtection="0"/>
    <xf numFmtId="184" fontId="21" fillId="0" borderId="0" applyFill="0" applyBorder="0" applyProtection="0"/>
    <xf numFmtId="185" fontId="34" fillId="0" borderId="0" applyFont="0" applyFill="0" applyBorder="0" applyAlignment="0" applyProtection="0"/>
    <xf numFmtId="186" fontId="25" fillId="0" borderId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87" fontId="46" fillId="0" borderId="0" applyFill="0" applyBorder="0" applyProtection="0">
      <alignment horizontal="right"/>
    </xf>
    <xf numFmtId="188" fontId="48" fillId="0" borderId="10" applyFont="0" applyFill="0" applyBorder="0" applyAlignment="0" applyProtection="0"/>
    <xf numFmtId="189" fontId="7" fillId="0" borderId="0" applyFont="0" applyFill="0" applyBorder="0" applyAlignment="0" applyProtection="0"/>
    <xf numFmtId="174" fontId="7" fillId="0" borderId="0" applyFill="0" applyBorder="0" applyAlignment="0" applyProtection="0"/>
    <xf numFmtId="3" fontId="2" fillId="31" borderId="0" applyBorder="0" applyAlignment="0"/>
    <xf numFmtId="0" fontId="56" fillId="32" borderId="0" applyNumberFormat="0" applyFont="0" applyFill="0" applyBorder="0" applyProtection="0">
      <alignment horizontal="left"/>
    </xf>
    <xf numFmtId="190" fontId="57" fillId="33" borderId="17" applyNumberFormat="0" applyBorder="0"/>
    <xf numFmtId="190" fontId="57" fillId="33" borderId="17" applyNumberFormat="0" applyBorder="0"/>
    <xf numFmtId="191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192" fontId="42" fillId="0" borderId="0" applyFont="0" applyFill="0" applyBorder="0" applyAlignment="0" applyProtection="0"/>
    <xf numFmtId="193" fontId="20" fillId="0" borderId="0" applyFill="0" applyBorder="0" applyProtection="0"/>
    <xf numFmtId="193" fontId="20" fillId="0" borderId="13" applyFill="0" applyProtection="0"/>
    <xf numFmtId="193" fontId="20" fillId="0" borderId="13" applyFill="0" applyProtection="0"/>
    <xf numFmtId="193" fontId="20" fillId="0" borderId="16" applyFill="0" applyProtection="0"/>
    <xf numFmtId="193" fontId="21" fillId="0" borderId="0" applyFill="0" applyBorder="0" applyProtection="0"/>
    <xf numFmtId="194" fontId="56" fillId="34" borderId="0" applyNumberFormat="0" applyBorder="0" applyAlignment="0" applyProtection="0"/>
    <xf numFmtId="195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58" fillId="0" borderId="0">
      <protection locked="0"/>
    </xf>
    <xf numFmtId="0" fontId="59" fillId="0" borderId="0">
      <protection locked="0"/>
    </xf>
    <xf numFmtId="197" fontId="60" fillId="0" borderId="0"/>
    <xf numFmtId="0" fontId="61" fillId="0" borderId="0" applyNumberFormat="0" applyFill="0" applyBorder="0" applyAlignment="0" applyProtection="0"/>
    <xf numFmtId="0" fontId="62" fillId="0" borderId="0">
      <protection locked="0"/>
    </xf>
    <xf numFmtId="0" fontId="63" fillId="0" borderId="0">
      <protection locked="0"/>
    </xf>
    <xf numFmtId="0" fontId="62" fillId="0" borderId="0">
      <protection locked="0"/>
    </xf>
    <xf numFmtId="0" fontId="63" fillId="0" borderId="0">
      <protection locked="0"/>
    </xf>
    <xf numFmtId="198" fontId="7" fillId="0" borderId="0">
      <alignment horizontal="center"/>
      <protection locked="0"/>
    </xf>
    <xf numFmtId="199" fontId="28" fillId="0" borderId="0" applyFont="0" applyFill="0" applyBorder="0" applyAlignment="0" applyProtection="0"/>
    <xf numFmtId="0" fontId="13" fillId="0" borderId="0"/>
    <xf numFmtId="0" fontId="26" fillId="0" borderId="0"/>
    <xf numFmtId="0" fontId="64" fillId="0" borderId="0" applyNumberFormat="0" applyFill="0" applyBorder="0" applyAlignment="0" applyProtection="0"/>
    <xf numFmtId="200" fontId="65" fillId="0" borderId="0" applyFill="0" applyBorder="0">
      <alignment horizontal="right" vertical="top"/>
    </xf>
    <xf numFmtId="0" fontId="66" fillId="0" borderId="0">
      <alignment horizontal="center" wrapText="1"/>
    </xf>
    <xf numFmtId="201" fontId="65" fillId="0" borderId="0" applyFill="0" applyBorder="0" applyAlignment="0" applyProtection="0">
      <alignment horizontal="right" vertical="top"/>
    </xf>
    <xf numFmtId="0" fontId="65" fillId="0" borderId="0" applyFill="0" applyBorder="0">
      <alignment horizontal="left" vertical="top"/>
    </xf>
    <xf numFmtId="0" fontId="58" fillId="0" borderId="0">
      <protection locked="0"/>
    </xf>
    <xf numFmtId="0" fontId="59" fillId="0" borderId="0">
      <protection locked="0"/>
    </xf>
    <xf numFmtId="0" fontId="58" fillId="0" borderId="0">
      <protection locked="0"/>
    </xf>
    <xf numFmtId="0" fontId="59" fillId="0" borderId="0">
      <protection locked="0"/>
    </xf>
    <xf numFmtId="0" fontId="58" fillId="0" borderId="0">
      <protection locked="0"/>
    </xf>
    <xf numFmtId="0" fontId="59" fillId="0" borderId="0">
      <protection locked="0"/>
    </xf>
    <xf numFmtId="0" fontId="58" fillId="0" borderId="0">
      <protection locked="0"/>
    </xf>
    <xf numFmtId="0" fontId="59" fillId="0" borderId="0">
      <protection locked="0"/>
    </xf>
    <xf numFmtId="0" fontId="58" fillId="0" borderId="0">
      <protection locked="0"/>
    </xf>
    <xf numFmtId="0" fontId="59" fillId="0" borderId="0">
      <protection locked="0"/>
    </xf>
    <xf numFmtId="0" fontId="58" fillId="0" borderId="0">
      <protection locked="0"/>
    </xf>
    <xf numFmtId="0" fontId="59" fillId="0" borderId="0">
      <protection locked="0"/>
    </xf>
    <xf numFmtId="0" fontId="58" fillId="0" borderId="0">
      <protection locked="0"/>
    </xf>
    <xf numFmtId="0" fontId="59" fillId="0" borderId="0">
      <protection locked="0"/>
    </xf>
    <xf numFmtId="202" fontId="42" fillId="0" borderId="0" applyFont="0" applyFill="0" applyBorder="0" applyAlignment="0" applyProtection="0"/>
    <xf numFmtId="0" fontId="58" fillId="0" borderId="0">
      <protection locked="0"/>
    </xf>
    <xf numFmtId="0" fontId="59" fillId="0" borderId="0">
      <protection locked="0"/>
    </xf>
    <xf numFmtId="0" fontId="58" fillId="0" borderId="0">
      <protection locked="0"/>
    </xf>
    <xf numFmtId="0" fontId="59" fillId="0" borderId="0">
      <protection locked="0"/>
    </xf>
    <xf numFmtId="0" fontId="42" fillId="0" borderId="0"/>
    <xf numFmtId="182" fontId="60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>
      <alignment horizontal="left"/>
    </xf>
    <xf numFmtId="0" fontId="69" fillId="0" borderId="0">
      <alignment horizontal="left"/>
    </xf>
    <xf numFmtId="0" fontId="70" fillId="0" borderId="0">
      <alignment horizontal="left"/>
    </xf>
    <xf numFmtId="0" fontId="70" fillId="0" borderId="0" applyNumberFormat="0" applyFill="0" applyBorder="0" applyProtection="0">
      <alignment horizontal="left"/>
    </xf>
    <xf numFmtId="0" fontId="70" fillId="0" borderId="0" applyFill="0" applyBorder="0" applyProtection="0">
      <alignment horizontal="left"/>
    </xf>
    <xf numFmtId="194" fontId="71" fillId="0" borderId="0" applyNumberFormat="0" applyFill="0" applyBorder="0" applyAlignment="0" applyProtection="0"/>
    <xf numFmtId="0" fontId="72" fillId="0" borderId="0"/>
    <xf numFmtId="0" fontId="73" fillId="10" borderId="0" applyNumberFormat="0" applyBorder="0" applyAlignment="0" applyProtection="0"/>
    <xf numFmtId="38" fontId="74" fillId="32" borderId="0" applyNumberFormat="0" applyBorder="0" applyAlignment="0" applyProtection="0"/>
    <xf numFmtId="0" fontId="75" fillId="0" borderId="0" applyNumberFormat="0" applyFill="0" applyProtection="0">
      <alignment horizontal="left"/>
    </xf>
    <xf numFmtId="0" fontId="76" fillId="0" borderId="0" applyNumberFormat="0" applyFill="0" applyProtection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7" fillId="0" borderId="0">
      <alignment horizontal="left"/>
    </xf>
    <xf numFmtId="0" fontId="78" fillId="0" borderId="18" applyNumberFormat="0" applyAlignment="0" applyProtection="0">
      <alignment horizontal="left" vertical="center"/>
    </xf>
    <xf numFmtId="0" fontId="78" fillId="0" borderId="3">
      <alignment horizontal="left" vertical="center"/>
    </xf>
    <xf numFmtId="203" fontId="79" fillId="35" borderId="0">
      <alignment horizontal="left" vertical="top"/>
    </xf>
    <xf numFmtId="0" fontId="80" fillId="0" borderId="5">
      <alignment horizontal="left" vertical="top"/>
    </xf>
    <xf numFmtId="0" fontId="80" fillId="0" borderId="5">
      <alignment horizontal="left" vertical="top"/>
    </xf>
    <xf numFmtId="0" fontId="80" fillId="0" borderId="5">
      <alignment horizontal="left" vertical="top"/>
    </xf>
    <xf numFmtId="0" fontId="80" fillId="0" borderId="5">
      <alignment horizontal="left" vertical="top"/>
    </xf>
    <xf numFmtId="0" fontId="80" fillId="0" borderId="5">
      <alignment horizontal="left" vertical="top"/>
    </xf>
    <xf numFmtId="0" fontId="80" fillId="0" borderId="5">
      <alignment horizontal="left" vertical="top"/>
    </xf>
    <xf numFmtId="0" fontId="80" fillId="0" borderId="5">
      <alignment horizontal="left" vertical="top"/>
    </xf>
    <xf numFmtId="0" fontId="80" fillId="0" borderId="5">
      <alignment horizontal="left" vertical="top"/>
    </xf>
    <xf numFmtId="0" fontId="80" fillId="0" borderId="5">
      <alignment horizontal="left" vertical="top"/>
    </xf>
    <xf numFmtId="0" fontId="81" fillId="0" borderId="0">
      <alignment horizontal="left"/>
    </xf>
    <xf numFmtId="0" fontId="80" fillId="0" borderId="5">
      <alignment horizontal="left" vertical="top"/>
    </xf>
    <xf numFmtId="0" fontId="80" fillId="0" borderId="5">
      <alignment horizontal="left" vertical="top"/>
    </xf>
    <xf numFmtId="0" fontId="82" fillId="0" borderId="5">
      <alignment horizontal="left" vertical="top"/>
    </xf>
    <xf numFmtId="0" fontId="82" fillId="0" borderId="5">
      <alignment horizontal="left" vertical="top"/>
    </xf>
    <xf numFmtId="0" fontId="82" fillId="0" borderId="5">
      <alignment horizontal="left" vertical="top"/>
    </xf>
    <xf numFmtId="0" fontId="82" fillId="0" borderId="5">
      <alignment horizontal="left" vertical="top"/>
    </xf>
    <xf numFmtId="0" fontId="82" fillId="0" borderId="5">
      <alignment horizontal="left" vertical="top"/>
    </xf>
    <xf numFmtId="0" fontId="82" fillId="0" borderId="5">
      <alignment horizontal="left" vertical="top"/>
    </xf>
    <xf numFmtId="0" fontId="82" fillId="0" borderId="5">
      <alignment horizontal="left" vertical="top"/>
    </xf>
    <xf numFmtId="0" fontId="82" fillId="0" borderId="5">
      <alignment horizontal="left" vertical="top"/>
    </xf>
    <xf numFmtId="0" fontId="82" fillId="0" borderId="5">
      <alignment horizontal="left" vertical="top"/>
    </xf>
    <xf numFmtId="0" fontId="83" fillId="0" borderId="0">
      <alignment horizontal="left"/>
    </xf>
    <xf numFmtId="0" fontId="82" fillId="0" borderId="5">
      <alignment horizontal="left" vertical="top"/>
    </xf>
    <xf numFmtId="0" fontId="84" fillId="0" borderId="5">
      <alignment horizontal="left" vertical="top"/>
    </xf>
    <xf numFmtId="0" fontId="85" fillId="0" borderId="0">
      <alignment horizontal="left"/>
    </xf>
    <xf numFmtId="0" fontId="85" fillId="0" borderId="0">
      <alignment horizontal="left"/>
    </xf>
    <xf numFmtId="0" fontId="85" fillId="0" borderId="0">
      <alignment horizontal="left"/>
    </xf>
    <xf numFmtId="0" fontId="85" fillId="0" borderId="0">
      <alignment horizontal="left"/>
    </xf>
    <xf numFmtId="0" fontId="85" fillId="0" borderId="0">
      <alignment horizontal="left"/>
    </xf>
    <xf numFmtId="0" fontId="85" fillId="0" borderId="0">
      <alignment horizontal="left"/>
    </xf>
    <xf numFmtId="0" fontId="85" fillId="0" borderId="0">
      <alignment horizontal="left"/>
    </xf>
    <xf numFmtId="0" fontId="85" fillId="0" borderId="0">
      <alignment horizontal="left"/>
    </xf>
    <xf numFmtId="0" fontId="85" fillId="0" borderId="0">
      <alignment horizontal="left"/>
    </xf>
    <xf numFmtId="0" fontId="85" fillId="0" borderId="0">
      <alignment horizontal="left"/>
    </xf>
    <xf numFmtId="0" fontId="86" fillId="0" borderId="0" applyNumberFormat="0" applyFill="0" applyBorder="0" applyAlignment="0" applyProtection="0"/>
    <xf numFmtId="204" fontId="72" fillId="0" borderId="0" applyFont="0" applyFill="0" applyBorder="0" applyAlignment="0" applyProtection="0"/>
    <xf numFmtId="205" fontId="87" fillId="0" borderId="0" applyNumberFormat="0" applyFill="0" applyBorder="0" applyAlignment="0"/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/>
    <xf numFmtId="0" fontId="90" fillId="35" borderId="0">
      <alignment horizontal="left" wrapText="1" indent="2"/>
    </xf>
    <xf numFmtId="206" fontId="91" fillId="0" borderId="0" applyNumberFormat="0"/>
    <xf numFmtId="205" fontId="92" fillId="0" borderId="0" applyNumberFormat="0" applyFill="0" applyBorder="0" applyAlignment="0">
      <protection locked="0"/>
    </xf>
    <xf numFmtId="194" fontId="42" fillId="36" borderId="1" applyNumberFormat="0" applyFont="0" applyAlignment="0">
      <protection locked="0"/>
    </xf>
    <xf numFmtId="10" fontId="74" fillId="35" borderId="1" applyNumberFormat="0" applyBorder="0" applyAlignment="0" applyProtection="0"/>
    <xf numFmtId="10" fontId="74" fillId="35" borderId="1" applyNumberFormat="0" applyBorder="0" applyAlignment="0" applyProtection="0"/>
    <xf numFmtId="194" fontId="42" fillId="36" borderId="1" applyNumberFormat="0" applyFont="0" applyAlignment="0">
      <protection locked="0"/>
    </xf>
    <xf numFmtId="194" fontId="42" fillId="36" borderId="1" applyNumberFormat="0" applyFont="0" applyAlignment="0">
      <protection locked="0"/>
    </xf>
    <xf numFmtId="194" fontId="42" fillId="36" borderId="1" applyNumberFormat="0" applyFont="0" applyAlignment="0">
      <protection locked="0"/>
    </xf>
    <xf numFmtId="194" fontId="42" fillId="36" borderId="1" applyNumberFormat="0" applyFont="0" applyAlignment="0">
      <protection locked="0"/>
    </xf>
    <xf numFmtId="194" fontId="42" fillId="36" borderId="1" applyNumberFormat="0" applyFont="0" applyAlignment="0">
      <protection locked="0"/>
    </xf>
    <xf numFmtId="194" fontId="42" fillId="36" borderId="1" applyNumberFormat="0" applyFont="0" applyAlignment="0">
      <protection locked="0"/>
    </xf>
    <xf numFmtId="194" fontId="42" fillId="36" borderId="1" applyNumberFormat="0" applyFont="0" applyAlignment="0">
      <protection locked="0"/>
    </xf>
    <xf numFmtId="194" fontId="42" fillId="36" borderId="1" applyNumberFormat="0" applyFont="0" applyAlignment="0">
      <protection locked="0"/>
    </xf>
    <xf numFmtId="194" fontId="42" fillId="36" borderId="1" applyNumberFormat="0" applyFont="0" applyAlignment="0">
      <protection locked="0"/>
    </xf>
    <xf numFmtId="194" fontId="42" fillId="36" borderId="1" applyNumberFormat="0" applyFont="0" applyAlignment="0">
      <protection locked="0"/>
    </xf>
    <xf numFmtId="194" fontId="42" fillId="36" borderId="1" applyNumberFormat="0" applyFont="0" applyAlignment="0">
      <protection locked="0"/>
    </xf>
    <xf numFmtId="194" fontId="42" fillId="36" borderId="1" applyNumberFormat="0" applyFont="0" applyAlignment="0">
      <protection locked="0"/>
    </xf>
    <xf numFmtId="194" fontId="42" fillId="36" borderId="1" applyNumberFormat="0" applyFont="0" applyAlignment="0">
      <protection locked="0"/>
    </xf>
    <xf numFmtId="194" fontId="42" fillId="36" borderId="1" applyNumberFormat="0" applyFont="0" applyAlignment="0">
      <protection locked="0"/>
    </xf>
    <xf numFmtId="194" fontId="42" fillId="36" borderId="1" applyNumberFormat="0" applyFont="0" applyAlignment="0">
      <protection locked="0"/>
    </xf>
    <xf numFmtId="194" fontId="42" fillId="36" borderId="1" applyNumberFormat="0" applyFont="0" applyAlignment="0">
      <protection locked="0"/>
    </xf>
    <xf numFmtId="194" fontId="42" fillId="36" borderId="1" applyNumberFormat="0" applyFont="0" applyAlignment="0">
      <protection locked="0"/>
    </xf>
    <xf numFmtId="207" fontId="93" fillId="0" borderId="0" applyFill="0" applyBorder="0" applyProtection="0"/>
    <xf numFmtId="187" fontId="93" fillId="0" borderId="0" applyFill="0" applyBorder="0" applyProtection="0"/>
    <xf numFmtId="207" fontId="94" fillId="0" borderId="0" applyFill="0" applyBorder="0" applyProtection="0"/>
    <xf numFmtId="208" fontId="93" fillId="0" borderId="0" applyFill="0" applyBorder="0" applyProtection="0"/>
    <xf numFmtId="209" fontId="93" fillId="0" borderId="0" applyFill="0" applyBorder="0" applyProtection="0"/>
    <xf numFmtId="194" fontId="42" fillId="36" borderId="1" applyNumberFormat="0" applyFont="0" applyAlignment="0">
      <protection locked="0"/>
    </xf>
    <xf numFmtId="3" fontId="95" fillId="0" borderId="0"/>
    <xf numFmtId="0" fontId="71" fillId="0" borderId="0" applyNumberFormat="0" applyFill="0" applyBorder="0" applyAlignment="0">
      <protection locked="0"/>
    </xf>
    <xf numFmtId="0" fontId="71" fillId="0" borderId="0" applyNumberFormat="0" applyFill="0" applyBorder="0" applyAlignment="0"/>
    <xf numFmtId="183" fontId="60" fillId="0" borderId="0"/>
    <xf numFmtId="0" fontId="96" fillId="37" borderId="5" applyBorder="0"/>
    <xf numFmtId="3" fontId="97" fillId="0" borderId="19" applyFill="0" applyBorder="0">
      <protection locked="0"/>
    </xf>
    <xf numFmtId="0" fontId="98" fillId="0" borderId="0" applyNumberFormat="0">
      <alignment horizontal="left"/>
    </xf>
    <xf numFmtId="38" fontId="99" fillId="36" borderId="9" applyNumberFormat="0" applyFont="0" applyAlignment="0" applyProtection="0"/>
    <xf numFmtId="38" fontId="99" fillId="36" borderId="9" applyNumberFormat="0" applyFont="0" applyAlignment="0" applyProtection="0"/>
    <xf numFmtId="0" fontId="100" fillId="0" borderId="20" applyNumberFormat="0" applyFill="0" applyAlignment="0" applyProtection="0"/>
    <xf numFmtId="0" fontId="14" fillId="0" borderId="0"/>
    <xf numFmtId="0" fontId="101" fillId="0" borderId="0" applyNumberFormat="0" applyFill="0" applyBorder="0" applyProtection="0">
      <alignment horizontal="left" vertical="center"/>
    </xf>
    <xf numFmtId="0" fontId="102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24" fillId="0" borderId="21" applyFont="0" applyFill="0" applyBorder="0" applyAlignment="0"/>
    <xf numFmtId="196" fontId="103" fillId="38" borderId="0" applyFill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0" fontId="103" fillId="38" borderId="0" applyFill="0"/>
    <xf numFmtId="208" fontId="46" fillId="0" borderId="0" applyFill="0" applyBorder="0" applyProtection="0">
      <alignment horizontal="right"/>
    </xf>
    <xf numFmtId="0" fontId="104" fillId="6" borderId="0" applyNumberFormat="0" applyBorder="0" applyAlignment="0" applyProtection="0"/>
    <xf numFmtId="0" fontId="105" fillId="0" borderId="0">
      <alignment horizontal="left"/>
    </xf>
    <xf numFmtId="37" fontId="106" fillId="0" borderId="0"/>
    <xf numFmtId="0" fontId="25" fillId="0" borderId="0"/>
    <xf numFmtId="0" fontId="25" fillId="0" borderId="0"/>
    <xf numFmtId="0" fontId="32" fillId="0" borderId="0">
      <alignment horizontal="left"/>
    </xf>
    <xf numFmtId="0" fontId="107" fillId="0" borderId="0"/>
    <xf numFmtId="0" fontId="7" fillId="0" borderId="0"/>
    <xf numFmtId="0" fontId="25" fillId="0" borderId="22"/>
    <xf numFmtId="0" fontId="25" fillId="0" borderId="22"/>
    <xf numFmtId="211" fontId="7" fillId="0" borderId="0"/>
    <xf numFmtId="211" fontId="7" fillId="0" borderId="0"/>
    <xf numFmtId="38" fontId="34" fillId="0" borderId="0" applyNumberFormat="0" applyFill="0" applyBorder="0" applyAlignment="0" applyProtection="0"/>
    <xf numFmtId="0" fontId="107" fillId="0" borderId="0"/>
    <xf numFmtId="0" fontId="7" fillId="0" borderId="0"/>
    <xf numFmtId="0" fontId="7" fillId="0" borderId="0"/>
    <xf numFmtId="0" fontId="25" fillId="0" borderId="0"/>
    <xf numFmtId="0" fontId="108" fillId="39" borderId="23" applyNumberFormat="0" applyFont="0" applyAlignment="0" applyProtection="0"/>
    <xf numFmtId="0" fontId="108" fillId="39" borderId="23" applyNumberFormat="0" applyFont="0" applyAlignment="0" applyProtection="0"/>
    <xf numFmtId="0" fontId="109" fillId="0" borderId="24"/>
    <xf numFmtId="212" fontId="24" fillId="0" borderId="0" applyBorder="0" applyProtection="0">
      <protection locked="0" hidden="1"/>
    </xf>
    <xf numFmtId="196" fontId="21" fillId="0" borderId="0" applyFont="0" applyFill="0" applyBorder="0" applyAlignment="0" applyProtection="0"/>
    <xf numFmtId="195" fontId="21" fillId="0" borderId="0" applyFont="0" applyFill="0" applyBorder="0" applyAlignment="0" applyProtection="0"/>
    <xf numFmtId="0" fontId="110" fillId="29" borderId="25" applyNumberFormat="0" applyAlignment="0" applyProtection="0"/>
    <xf numFmtId="0" fontId="110" fillId="29" borderId="25" applyNumberFormat="0" applyAlignment="0" applyProtection="0"/>
    <xf numFmtId="0" fontId="7" fillId="0" borderId="0" applyNumberFormat="0" applyFont="0" applyBorder="0" applyAlignment="0"/>
    <xf numFmtId="10" fontId="22" fillId="0" borderId="26"/>
    <xf numFmtId="10" fontId="22" fillId="0" borderId="26"/>
    <xf numFmtId="10" fontId="22" fillId="0" borderId="26"/>
    <xf numFmtId="10" fontId="10" fillId="0" borderId="26"/>
    <xf numFmtId="0" fontId="111" fillId="0" borderId="0" applyFill="0" applyBorder="0" applyProtection="0">
      <alignment horizontal="left"/>
    </xf>
    <xf numFmtId="0" fontId="112" fillId="0" borderId="0" applyFill="0" applyBorder="0" applyProtection="0">
      <alignment horizontal="left"/>
    </xf>
    <xf numFmtId="0" fontId="81" fillId="0" borderId="0" applyNumberFormat="0" applyFill="0" applyBorder="0" applyProtection="0">
      <alignment horizontal="left"/>
    </xf>
    <xf numFmtId="0" fontId="32" fillId="0" borderId="0"/>
    <xf numFmtId="0" fontId="32" fillId="0" borderId="0"/>
    <xf numFmtId="0" fontId="113" fillId="0" borderId="0"/>
    <xf numFmtId="0" fontId="113" fillId="0" borderId="0"/>
    <xf numFmtId="213" fontId="7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14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214" fontId="115" fillId="0" borderId="0" applyFont="0" applyFill="0" applyBorder="0" applyProtection="0">
      <alignment horizontal="right"/>
    </xf>
    <xf numFmtId="0" fontId="116" fillId="0" borderId="0" applyFont="0" applyFill="0" applyBorder="0" applyAlignment="0" applyProtection="0">
      <alignment horizontal="center"/>
    </xf>
    <xf numFmtId="0" fontId="116" fillId="0" borderId="0" applyFont="0" applyFill="0" applyBorder="0" applyAlignment="0" applyProtection="0">
      <alignment horizontal="center"/>
    </xf>
    <xf numFmtId="0" fontId="116" fillId="0" borderId="0" applyFont="0" applyFill="0" applyBorder="0" applyAlignment="0" applyProtection="0">
      <alignment horizontal="center"/>
    </xf>
    <xf numFmtId="0" fontId="2" fillId="40" borderId="0" applyNumberFormat="0" applyFill="0" applyBorder="0" applyAlignment="0"/>
    <xf numFmtId="0" fontId="117" fillId="0" borderId="10"/>
    <xf numFmtId="0" fontId="117" fillId="0" borderId="10"/>
    <xf numFmtId="0" fontId="117" fillId="0" borderId="10"/>
    <xf numFmtId="10" fontId="32" fillId="0" borderId="1"/>
    <xf numFmtId="10" fontId="32" fillId="0" borderId="1"/>
    <xf numFmtId="10" fontId="32" fillId="0" borderId="1"/>
    <xf numFmtId="10" fontId="32" fillId="0" borderId="1"/>
    <xf numFmtId="10" fontId="7" fillId="0" borderId="0"/>
    <xf numFmtId="10" fontId="7" fillId="0" borderId="0"/>
    <xf numFmtId="2" fontId="22" fillId="0" borderId="0">
      <alignment horizontal="right"/>
    </xf>
    <xf numFmtId="215" fontId="118" fillId="0" borderId="27" applyNumberFormat="0" applyFont="0" applyFill="0" applyAlignment="0" applyProtection="0"/>
    <xf numFmtId="215" fontId="118" fillId="0" borderId="27" applyNumberFormat="0" applyFont="0" applyFill="0" applyAlignment="0" applyProtection="0"/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7">
      <protection locked="0"/>
    </xf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20" fillId="0" borderId="0">
      <alignment horizontal="center"/>
    </xf>
    <xf numFmtId="0" fontId="21" fillId="0" borderId="0">
      <alignment horizontal="center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19" fillId="0" borderId="7">
      <alignment horizontal="centerContinuous"/>
    </xf>
    <xf numFmtId="0" fontId="120" fillId="0" borderId="0">
      <alignment horizontal="right" vertical="top"/>
    </xf>
    <xf numFmtId="0" fontId="121" fillId="0" borderId="0">
      <alignment horizontal="center" vertical="top"/>
    </xf>
    <xf numFmtId="0" fontId="122" fillId="0" borderId="0">
      <alignment horizontal="right" vertical="top"/>
    </xf>
    <xf numFmtId="0" fontId="123" fillId="0" borderId="0">
      <alignment horizontal="left" vertical="center"/>
    </xf>
    <xf numFmtId="0" fontId="124" fillId="0" borderId="0">
      <alignment horizontal="left" vertical="top"/>
    </xf>
    <xf numFmtId="0" fontId="125" fillId="0" borderId="0">
      <alignment horizontal="left" vertical="top"/>
    </xf>
    <xf numFmtId="0" fontId="122" fillId="0" borderId="0">
      <alignment horizontal="left" vertical="top"/>
    </xf>
    <xf numFmtId="0" fontId="126" fillId="0" borderId="0">
      <alignment horizontal="right" vertical="center"/>
    </xf>
    <xf numFmtId="0" fontId="121" fillId="0" borderId="0">
      <alignment horizontal="center" vertical="top"/>
    </xf>
    <xf numFmtId="0" fontId="127" fillId="0" borderId="0">
      <alignment horizontal="center" vertical="top"/>
    </xf>
    <xf numFmtId="0" fontId="127" fillId="0" borderId="0">
      <alignment horizontal="left" vertical="top"/>
    </xf>
    <xf numFmtId="0" fontId="124" fillId="0" borderId="0">
      <alignment horizontal="center" vertical="center"/>
    </xf>
    <xf numFmtId="0" fontId="124" fillId="0" borderId="0">
      <alignment horizontal="center" vertical="center"/>
    </xf>
    <xf numFmtId="0" fontId="128" fillId="0" borderId="0">
      <alignment horizontal="center" vertical="top"/>
    </xf>
    <xf numFmtId="0" fontId="122" fillId="0" borderId="0">
      <alignment horizontal="left" vertical="top"/>
    </xf>
    <xf numFmtId="0" fontId="129" fillId="0" borderId="0">
      <alignment horizontal="left" vertical="top"/>
    </xf>
    <xf numFmtId="4" fontId="130" fillId="36" borderId="28" applyNumberFormat="0" applyProtection="0">
      <alignment vertical="center"/>
    </xf>
    <xf numFmtId="4" fontId="130" fillId="36" borderId="28" applyNumberFormat="0" applyProtection="0">
      <alignment vertical="center"/>
    </xf>
    <xf numFmtId="4" fontId="131" fillId="36" borderId="28" applyNumberFormat="0" applyProtection="0">
      <alignment vertical="center"/>
    </xf>
    <xf numFmtId="4" fontId="131" fillId="36" borderId="28" applyNumberFormat="0" applyProtection="0">
      <alignment vertical="center"/>
    </xf>
    <xf numFmtId="4" fontId="132" fillId="36" borderId="28" applyNumberFormat="0" applyProtection="0">
      <alignment horizontal="left" vertical="center" indent="1"/>
    </xf>
    <xf numFmtId="4" fontId="132" fillId="36" borderId="28" applyNumberFormat="0" applyProtection="0">
      <alignment horizontal="left" vertical="center" indent="1"/>
    </xf>
    <xf numFmtId="4" fontId="132" fillId="41" borderId="0" applyNumberFormat="0" applyProtection="0">
      <alignment horizontal="left" vertical="center" wrapText="1" indent="1"/>
    </xf>
    <xf numFmtId="4" fontId="132" fillId="42" borderId="28" applyNumberFormat="0" applyProtection="0">
      <alignment horizontal="right" vertical="center"/>
    </xf>
    <xf numFmtId="4" fontId="132" fillId="42" borderId="28" applyNumberFormat="0" applyProtection="0">
      <alignment horizontal="right" vertical="center"/>
    </xf>
    <xf numFmtId="4" fontId="132" fillId="43" borderId="28" applyNumberFormat="0" applyProtection="0">
      <alignment horizontal="right" vertical="center"/>
    </xf>
    <xf numFmtId="4" fontId="132" fillId="43" borderId="28" applyNumberFormat="0" applyProtection="0">
      <alignment horizontal="right" vertical="center"/>
    </xf>
    <xf numFmtId="4" fontId="132" fillId="44" borderId="28" applyNumberFormat="0" applyProtection="0">
      <alignment horizontal="right" vertical="center"/>
    </xf>
    <xf numFmtId="4" fontId="132" fillId="44" borderId="28" applyNumberFormat="0" applyProtection="0">
      <alignment horizontal="right" vertical="center"/>
    </xf>
    <xf numFmtId="4" fontId="132" fillId="28" borderId="28" applyNumberFormat="0" applyProtection="0">
      <alignment horizontal="right" vertical="center"/>
    </xf>
    <xf numFmtId="4" fontId="132" fillId="28" borderId="28" applyNumberFormat="0" applyProtection="0">
      <alignment horizontal="right" vertical="center"/>
    </xf>
    <xf numFmtId="4" fontId="132" fillId="45" borderId="28" applyNumberFormat="0" applyProtection="0">
      <alignment horizontal="right" vertical="center"/>
    </xf>
    <xf numFmtId="4" fontId="132" fillId="45" borderId="28" applyNumberFormat="0" applyProtection="0">
      <alignment horizontal="right" vertical="center"/>
    </xf>
    <xf numFmtId="4" fontId="132" fillId="46" borderId="28" applyNumberFormat="0" applyProtection="0">
      <alignment horizontal="right" vertical="center"/>
    </xf>
    <xf numFmtId="4" fontId="132" fillId="46" borderId="28" applyNumberFormat="0" applyProtection="0">
      <alignment horizontal="right" vertical="center"/>
    </xf>
    <xf numFmtId="4" fontId="132" fillId="47" borderId="28" applyNumberFormat="0" applyProtection="0">
      <alignment horizontal="right" vertical="center"/>
    </xf>
    <xf numFmtId="4" fontId="132" fillId="47" borderId="28" applyNumberFormat="0" applyProtection="0">
      <alignment horizontal="right" vertical="center"/>
    </xf>
    <xf numFmtId="4" fontId="132" fillId="48" borderId="28" applyNumberFormat="0" applyProtection="0">
      <alignment horizontal="right" vertical="center"/>
    </xf>
    <xf numFmtId="4" fontId="132" fillId="48" borderId="28" applyNumberFormat="0" applyProtection="0">
      <alignment horizontal="right" vertical="center"/>
    </xf>
    <xf numFmtId="4" fontId="132" fillId="49" borderId="28" applyNumberFormat="0" applyProtection="0">
      <alignment horizontal="right" vertical="center"/>
    </xf>
    <xf numFmtId="4" fontId="132" fillId="49" borderId="28" applyNumberFormat="0" applyProtection="0">
      <alignment horizontal="right" vertical="center"/>
    </xf>
    <xf numFmtId="4" fontId="130" fillId="50" borderId="29" applyNumberFormat="0" applyProtection="0">
      <alignment horizontal="left" vertical="center" indent="1"/>
    </xf>
    <xf numFmtId="4" fontId="130" fillId="51" borderId="0" applyNumberFormat="0" applyProtection="0">
      <alignment horizontal="left" vertical="center" indent="1"/>
    </xf>
    <xf numFmtId="4" fontId="130" fillId="41" borderId="0" applyNumberFormat="0" applyProtection="0">
      <alignment horizontal="left" vertical="center" indent="1"/>
    </xf>
    <xf numFmtId="4" fontId="132" fillId="51" borderId="28" applyNumberFormat="0" applyProtection="0">
      <alignment horizontal="right" vertical="center"/>
    </xf>
    <xf numFmtId="4" fontId="132" fillId="51" borderId="28" applyNumberFormat="0" applyProtection="0">
      <alignment horizontal="right" vertical="center"/>
    </xf>
    <xf numFmtId="4" fontId="126" fillId="51" borderId="0" applyNumberFormat="0" applyProtection="0">
      <alignment horizontal="left" vertical="center" indent="1"/>
    </xf>
    <xf numFmtId="4" fontId="126" fillId="41" borderId="0" applyNumberFormat="0" applyProtection="0">
      <alignment horizontal="left" vertical="center" indent="1"/>
    </xf>
    <xf numFmtId="4" fontId="132" fillId="38" borderId="28" applyNumberFormat="0" applyProtection="0">
      <alignment vertical="center"/>
    </xf>
    <xf numFmtId="4" fontId="132" fillId="38" borderId="28" applyNumberFormat="0" applyProtection="0">
      <alignment vertical="center"/>
    </xf>
    <xf numFmtId="4" fontId="133" fillId="38" borderId="28" applyNumberFormat="0" applyProtection="0">
      <alignment vertical="center"/>
    </xf>
    <xf numFmtId="4" fontId="133" fillId="38" borderId="28" applyNumberFormat="0" applyProtection="0">
      <alignment vertical="center"/>
    </xf>
    <xf numFmtId="4" fontId="130" fillId="51" borderId="30" applyNumberFormat="0" applyProtection="0">
      <alignment horizontal="left" vertical="center" indent="1"/>
    </xf>
    <xf numFmtId="4" fontId="130" fillId="51" borderId="30" applyNumberFormat="0" applyProtection="0">
      <alignment horizontal="left" vertical="center" indent="1"/>
    </xf>
    <xf numFmtId="4" fontId="132" fillId="38" borderId="28" applyNumberFormat="0" applyProtection="0">
      <alignment horizontal="right" vertical="center"/>
    </xf>
    <xf numFmtId="4" fontId="132" fillId="38" borderId="28" applyNumberFormat="0" applyProtection="0">
      <alignment horizontal="right" vertical="center"/>
    </xf>
    <xf numFmtId="4" fontId="133" fillId="38" borderId="28" applyNumberFormat="0" applyProtection="0">
      <alignment horizontal="right" vertical="center"/>
    </xf>
    <xf numFmtId="4" fontId="133" fillId="38" borderId="28" applyNumberFormat="0" applyProtection="0">
      <alignment horizontal="right" vertical="center"/>
    </xf>
    <xf numFmtId="4" fontId="130" fillId="51" borderId="28" applyNumberFormat="0" applyProtection="0">
      <alignment horizontal="left" vertical="center" wrapText="1" indent="1"/>
    </xf>
    <xf numFmtId="4" fontId="130" fillId="51" borderId="28" applyNumberFormat="0" applyProtection="0">
      <alignment horizontal="left" vertical="center" wrapText="1" indent="1"/>
    </xf>
    <xf numFmtId="4" fontId="134" fillId="52" borderId="30" applyNumberFormat="0" applyProtection="0">
      <alignment horizontal="left" vertical="center" indent="1"/>
    </xf>
    <xf numFmtId="4" fontId="134" fillId="52" borderId="30" applyNumberFormat="0" applyProtection="0">
      <alignment horizontal="left" vertical="center" indent="1"/>
    </xf>
    <xf numFmtId="4" fontId="135" fillId="38" borderId="28" applyNumberFormat="0" applyProtection="0">
      <alignment horizontal="right" vertical="center"/>
    </xf>
    <xf numFmtId="4" fontId="135" fillId="38" borderId="28" applyNumberFormat="0" applyProtection="0">
      <alignment horizontal="right" vertical="center"/>
    </xf>
    <xf numFmtId="49" fontId="136" fillId="53" borderId="8">
      <alignment horizontal="center"/>
    </xf>
    <xf numFmtId="49" fontId="136" fillId="53" borderId="8">
      <alignment horizontal="center"/>
    </xf>
    <xf numFmtId="49" fontId="7" fillId="53" borderId="8">
      <alignment horizontal="center"/>
    </xf>
    <xf numFmtId="49" fontId="7" fillId="53" borderId="8">
      <alignment horizontal="center"/>
    </xf>
    <xf numFmtId="49" fontId="137" fillId="0" borderId="0"/>
    <xf numFmtId="0" fontId="7" fillId="54" borderId="31"/>
    <xf numFmtId="0" fontId="7" fillId="54" borderId="31"/>
    <xf numFmtId="0" fontId="7" fillId="55" borderId="31"/>
    <xf numFmtId="0" fontId="7" fillId="55" borderId="31"/>
    <xf numFmtId="0" fontId="7" fillId="56" borderId="31"/>
    <xf numFmtId="0" fontId="7" fillId="56" borderId="31"/>
    <xf numFmtId="49" fontId="136" fillId="53" borderId="8">
      <alignment vertical="center"/>
    </xf>
    <xf numFmtId="49" fontId="136" fillId="53" borderId="8">
      <alignment vertical="center"/>
    </xf>
    <xf numFmtId="49" fontId="7" fillId="53" borderId="8">
      <alignment vertical="center"/>
    </xf>
    <xf numFmtId="49" fontId="7" fillId="53" borderId="8">
      <alignment vertical="center"/>
    </xf>
    <xf numFmtId="49" fontId="7" fillId="0" borderId="0">
      <alignment horizontal="right"/>
    </xf>
    <xf numFmtId="0" fontId="7" fillId="57" borderId="31"/>
    <xf numFmtId="0" fontId="7" fillId="57" borderId="31"/>
    <xf numFmtId="0" fontId="138" fillId="0" borderId="0" applyNumberFormat="0" applyFill="0" applyBorder="0" applyProtection="0">
      <alignment horizontal="left" vertical="center"/>
    </xf>
    <xf numFmtId="0" fontId="56" fillId="41" borderId="0" applyNumberFormat="0" applyBorder="0" applyProtection="0">
      <alignment horizontal="centerContinuous"/>
    </xf>
    <xf numFmtId="0" fontId="139" fillId="58" borderId="0" applyNumberFormat="0" applyFont="0" applyBorder="0" applyAlignment="0" applyProtection="0"/>
    <xf numFmtId="0" fontId="140" fillId="0" borderId="0" applyNumberFormat="0">
      <alignment horizontal="left"/>
    </xf>
    <xf numFmtId="0" fontId="141" fillId="0" borderId="7"/>
    <xf numFmtId="0" fontId="141" fillId="0" borderId="7"/>
    <xf numFmtId="0" fontId="142" fillId="0" borderId="0" applyBorder="0"/>
    <xf numFmtId="0" fontId="143" fillId="35" borderId="0">
      <alignment wrapText="1"/>
    </xf>
    <xf numFmtId="0" fontId="144" fillId="0" borderId="0"/>
    <xf numFmtId="0" fontId="145" fillId="0" borderId="0"/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Continuous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31" fillId="0" borderId="10">
      <alignment horizontal="center"/>
    </xf>
    <xf numFmtId="0" fontId="146" fillId="0" borderId="0" applyFill="0" applyBorder="0" applyProtection="0">
      <alignment horizontal="center" vertical="center"/>
    </xf>
    <xf numFmtId="0" fontId="147" fillId="0" borderId="0" applyNumberFormat="0" applyFill="0" applyBorder="0" applyProtection="0">
      <alignment horizontal="left"/>
    </xf>
    <xf numFmtId="216" fontId="148" fillId="0" borderId="10" applyBorder="0" applyProtection="0">
      <alignment horizontal="right" vertical="center"/>
    </xf>
    <xf numFmtId="0" fontId="148" fillId="0" borderId="0" applyFill="0" applyBorder="0" applyProtection="0">
      <alignment vertical="center"/>
    </xf>
    <xf numFmtId="0" fontId="70" fillId="0" borderId="0" applyNumberFormat="0" applyFill="0" applyBorder="0" applyProtection="0">
      <alignment horizontal="left"/>
    </xf>
    <xf numFmtId="0" fontId="146" fillId="0" borderId="0" applyFill="0" applyBorder="0" applyProtection="0"/>
    <xf numFmtId="0" fontId="149" fillId="0" borderId="0" applyNumberFormat="0">
      <alignment horizontal="left"/>
    </xf>
    <xf numFmtId="0" fontId="83" fillId="0" borderId="0" applyNumberFormat="0" applyFill="0" applyBorder="0" applyProtection="0"/>
    <xf numFmtId="0" fontId="81" fillId="0" borderId="0" applyNumberFormat="0" applyFill="0" applyBorder="0" applyProtection="0"/>
    <xf numFmtId="0" fontId="70" fillId="0" borderId="0" applyNumberFormat="0" applyFill="0" applyBorder="0" applyProtection="0"/>
    <xf numFmtId="0" fontId="150" fillId="0" borderId="0" applyNumberFormat="0" applyFill="0" applyBorder="0" applyProtection="0"/>
    <xf numFmtId="0" fontId="150" fillId="0" borderId="0" applyNumberFormat="0" applyFill="0" applyBorder="0" applyProtection="0"/>
    <xf numFmtId="0" fontId="151" fillId="0" borderId="0" applyNumberFormat="0" applyFill="0" applyBorder="0" applyProtection="0"/>
    <xf numFmtId="0" fontId="151" fillId="0" borderId="0" applyNumberFormat="0" applyFill="0" applyBorder="0" applyProtection="0"/>
    <xf numFmtId="0" fontId="150" fillId="0" borderId="0" applyNumberFormat="0" applyFill="0" applyBorder="0" applyProtection="0"/>
    <xf numFmtId="0" fontId="150" fillId="0" borderId="0"/>
    <xf numFmtId="0" fontId="152" fillId="0" borderId="0" applyFill="0" applyBorder="0" applyProtection="0">
      <alignment horizontal="left" vertical="top"/>
    </xf>
    <xf numFmtId="0" fontId="153" fillId="0" borderId="0" applyNumberFormat="0" applyFill="0" applyBorder="0" applyAlignment="0" applyProtection="0"/>
    <xf numFmtId="167" fontId="154" fillId="59" borderId="0" applyNumberFormat="0">
      <alignment vertical="center"/>
    </xf>
    <xf numFmtId="168" fontId="155" fillId="60" borderId="32" applyNumberFormat="0">
      <alignment vertical="center"/>
    </xf>
    <xf numFmtId="194" fontId="156" fillId="0" borderId="0" applyNumberFormat="0" applyFill="0" applyBorder="0" applyAlignment="0" applyProtection="0"/>
    <xf numFmtId="0" fontId="151" fillId="0" borderId="0"/>
    <xf numFmtId="0" fontId="150" fillId="0" borderId="0"/>
    <xf numFmtId="0" fontId="35" fillId="0" borderId="16" applyNumberFormat="0" applyFont="0" applyFill="0" applyAlignment="0" applyProtection="0"/>
    <xf numFmtId="0" fontId="157" fillId="0" borderId="33" applyNumberFormat="0" applyFill="0" applyAlignment="0" applyProtection="0"/>
    <xf numFmtId="207" fontId="158" fillId="0" borderId="0" applyFill="0" applyBorder="0" applyProtection="0"/>
    <xf numFmtId="217" fontId="158" fillId="0" borderId="0" applyFill="0" applyBorder="0" applyProtection="0"/>
    <xf numFmtId="0" fontId="157" fillId="0" borderId="33" applyNumberFormat="0" applyFill="0" applyAlignment="0" applyProtection="0"/>
    <xf numFmtId="0" fontId="159" fillId="0" borderId="0"/>
    <xf numFmtId="0" fontId="2" fillId="61" borderId="13" applyNumberFormat="0" applyFill="0" applyBorder="0" applyAlignment="0">
      <alignment horizontal="left"/>
      <protection locked="0"/>
    </xf>
    <xf numFmtId="0" fontId="2" fillId="61" borderId="13" applyNumberFormat="0" applyFill="0" applyBorder="0" applyAlignment="0">
      <alignment horizontal="left"/>
      <protection locked="0"/>
    </xf>
    <xf numFmtId="218" fontId="25" fillId="0" borderId="0" applyFont="0" applyFill="0" applyBorder="0" applyAlignment="0" applyProtection="0"/>
    <xf numFmtId="219" fontId="25" fillId="0" borderId="0" applyFont="0" applyFill="0" applyBorder="0" applyAlignment="0" applyProtection="0"/>
    <xf numFmtId="220" fontId="107" fillId="0" borderId="0" applyFont="0" applyFill="0" applyBorder="0" applyAlignment="0" applyProtection="0"/>
    <xf numFmtId="221" fontId="107" fillId="0" borderId="0" applyFont="0" applyFill="0" applyBorder="0" applyAlignment="0" applyProtection="0"/>
    <xf numFmtId="0" fontId="152" fillId="62" borderId="0" applyNumberFormat="0" applyFill="0" applyBorder="0" applyAlignment="0"/>
    <xf numFmtId="0" fontId="160" fillId="0" borderId="0" applyNumberFormat="0" applyFill="0" applyBorder="0" applyAlignment="0" applyProtection="0"/>
    <xf numFmtId="0" fontId="42" fillId="16" borderId="0" applyNumberFormat="0" applyBorder="0" applyAlignment="0" applyProtection="0"/>
    <xf numFmtId="0" fontId="21" fillId="63" borderId="0" applyNumberFormat="0" applyBorder="0" applyProtection="0">
      <alignment horizontal="left"/>
    </xf>
    <xf numFmtId="222" fontId="89" fillId="0" borderId="0" applyFont="0" applyFill="0" applyBorder="0" applyAlignment="0" applyProtection="0"/>
    <xf numFmtId="223" fontId="89" fillId="0" borderId="0" applyFont="0" applyFill="0" applyBorder="0" applyAlignment="0" applyProtection="0"/>
    <xf numFmtId="1" fontId="161" fillId="0" borderId="0">
      <alignment horizontal="right"/>
    </xf>
    <xf numFmtId="224" fontId="42" fillId="0" borderId="0" applyFont="0" applyFill="0" applyBorder="0" applyAlignment="0" applyProtection="0"/>
    <xf numFmtId="0" fontId="162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0" fontId="164" fillId="0" borderId="0" applyNumberFormat="0" applyFill="0" applyBorder="0" applyAlignment="0" applyProtection="0">
      <alignment vertical="top"/>
      <protection locked="0"/>
    </xf>
    <xf numFmtId="0" fontId="165" fillId="0" borderId="0" applyBorder="0"/>
    <xf numFmtId="225" fontId="21" fillId="0" borderId="1" applyAlignment="0">
      <alignment horizontal="left" vertical="center"/>
    </xf>
    <xf numFmtId="225" fontId="21" fillId="0" borderId="1" applyAlignment="0">
      <alignment horizontal="left" vertical="center"/>
    </xf>
    <xf numFmtId="221" fontId="107" fillId="0" borderId="0" applyFont="0" applyFill="0" applyBorder="0" applyAlignment="0" applyProtection="0"/>
    <xf numFmtId="221" fontId="26" fillId="0" borderId="0" applyFont="0" applyFill="0" applyBorder="0" applyAlignment="0" applyProtection="0"/>
    <xf numFmtId="226" fontId="107" fillId="0" borderId="0" applyFont="0" applyFill="0" applyBorder="0" applyAlignment="0" applyProtection="0"/>
    <xf numFmtId="189" fontId="107" fillId="0" borderId="0" applyFont="0" applyFill="0" applyBorder="0" applyAlignment="0" applyProtection="0"/>
    <xf numFmtId="226" fontId="107" fillId="0" borderId="0" applyFont="0" applyFill="0" applyBorder="0" applyAlignment="0" applyProtection="0"/>
    <xf numFmtId="221" fontId="107" fillId="0" borderId="0" applyFont="0" applyFill="0" applyBorder="0" applyAlignment="0" applyProtection="0"/>
    <xf numFmtId="227" fontId="26" fillId="0" borderId="0" applyFill="0" applyBorder="0" applyAlignment="0" applyProtection="0"/>
    <xf numFmtId="0" fontId="166" fillId="0" borderId="0" applyBorder="0">
      <alignment horizontal="left"/>
    </xf>
    <xf numFmtId="0" fontId="31" fillId="0" borderId="0" applyBorder="0"/>
    <xf numFmtId="0" fontId="21" fillId="0" borderId="10" applyBorder="0">
      <alignment horizontal="center" wrapText="1"/>
    </xf>
    <xf numFmtId="0" fontId="167" fillId="29" borderId="25">
      <alignment horizontal="center" vertical="center"/>
    </xf>
    <xf numFmtId="0" fontId="167" fillId="29" borderId="25">
      <alignment horizontal="center" vertical="center"/>
    </xf>
    <xf numFmtId="0" fontId="10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69" fillId="0" borderId="0"/>
    <xf numFmtId="0" fontId="107" fillId="0" borderId="0"/>
    <xf numFmtId="0" fontId="107" fillId="0" borderId="0"/>
    <xf numFmtId="0" fontId="26" fillId="0" borderId="0"/>
    <xf numFmtId="0" fontId="10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7" fillId="0" borderId="0" applyAlignment="0"/>
    <xf numFmtId="0" fontId="1" fillId="0" borderId="0"/>
    <xf numFmtId="0" fontId="7" fillId="0" borderId="0"/>
    <xf numFmtId="0" fontId="7" fillId="0" borderId="0"/>
    <xf numFmtId="0" fontId="7" fillId="0" borderId="0"/>
    <xf numFmtId="0" fontId="170" fillId="0" borderId="0"/>
    <xf numFmtId="0" fontId="1" fillId="0" borderId="0"/>
    <xf numFmtId="0" fontId="108" fillId="0" borderId="0"/>
    <xf numFmtId="0" fontId="108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6" fillId="0" borderId="0"/>
    <xf numFmtId="0" fontId="107" fillId="0" borderId="0"/>
    <xf numFmtId="0" fontId="107" fillId="0" borderId="0"/>
    <xf numFmtId="0" fontId="107" fillId="0" borderId="0"/>
    <xf numFmtId="0" fontId="1" fillId="0" borderId="0"/>
    <xf numFmtId="0" fontId="1" fillId="0" borderId="0"/>
    <xf numFmtId="0" fontId="107" fillId="0" borderId="0"/>
    <xf numFmtId="0" fontId="107" fillId="0" borderId="0"/>
    <xf numFmtId="0" fontId="1" fillId="0" borderId="0"/>
    <xf numFmtId="0" fontId="1" fillId="0" borderId="0"/>
    <xf numFmtId="0" fontId="107" fillId="0" borderId="0"/>
    <xf numFmtId="0" fontId="107" fillId="0" borderId="0"/>
    <xf numFmtId="0" fontId="1" fillId="0" borderId="0"/>
    <xf numFmtId="0" fontId="1" fillId="0" borderId="0"/>
    <xf numFmtId="0" fontId="107" fillId="0" borderId="0"/>
    <xf numFmtId="0" fontId="107" fillId="0" borderId="0"/>
    <xf numFmtId="0" fontId="170" fillId="0" borderId="0"/>
    <xf numFmtId="0" fontId="7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71" fillId="61" borderId="0"/>
    <xf numFmtId="9" fontId="1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1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10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73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8" fillId="0" borderId="0"/>
    <xf numFmtId="0" fontId="21" fillId="0" borderId="0" applyBorder="0"/>
    <xf numFmtId="0" fontId="14" fillId="0" borderId="0"/>
    <xf numFmtId="228" fontId="174" fillId="0" borderId="0" applyFont="0" applyFill="0" applyBorder="0" applyAlignment="0" applyProtection="0"/>
    <xf numFmtId="229" fontId="174" fillId="0" borderId="0" applyFont="0" applyFill="0" applyBorder="0" applyAlignment="0" applyProtection="0"/>
    <xf numFmtId="230" fontId="107" fillId="0" borderId="0" applyFont="0" applyFill="0" applyBorder="0" applyAlignment="0" applyProtection="0"/>
    <xf numFmtId="230" fontId="107" fillId="0" borderId="0" applyFont="0" applyFill="0" applyBorder="0" applyAlignment="0" applyProtection="0"/>
    <xf numFmtId="230" fontId="107" fillId="0" borderId="0" applyFont="0" applyFill="0" applyBorder="0" applyAlignment="0" applyProtection="0"/>
    <xf numFmtId="230" fontId="107" fillId="0" borderId="0" applyFont="0" applyFill="0" applyBorder="0" applyAlignment="0" applyProtection="0"/>
    <xf numFmtId="230" fontId="107" fillId="0" borderId="0" applyFont="0" applyFill="0" applyBorder="0" applyAlignment="0" applyProtection="0"/>
    <xf numFmtId="225" fontId="107" fillId="0" borderId="0" applyFont="0" applyFill="0" applyBorder="0" applyAlignment="0" applyProtection="0"/>
    <xf numFmtId="225" fontId="107" fillId="0" borderId="0" applyFont="0" applyFill="0" applyBorder="0" applyAlignment="0" applyProtection="0"/>
    <xf numFmtId="230" fontId="107" fillId="0" borderId="0" applyFont="0" applyFill="0" applyBorder="0" applyAlignment="0" applyProtection="0"/>
    <xf numFmtId="230" fontId="107" fillId="0" borderId="0" applyFont="0" applyFill="0" applyBorder="0" applyAlignment="0" applyProtection="0"/>
    <xf numFmtId="230" fontId="107" fillId="0" borderId="0" applyFont="0" applyFill="0" applyBorder="0" applyAlignment="0" applyProtection="0"/>
    <xf numFmtId="230" fontId="107" fillId="0" borderId="0" applyFont="0" applyFill="0" applyBorder="0" applyAlignment="0" applyProtection="0"/>
    <xf numFmtId="230" fontId="107" fillId="0" borderId="0" applyFont="0" applyFill="0" applyBorder="0" applyAlignment="0" applyProtection="0"/>
    <xf numFmtId="230" fontId="107" fillId="0" borderId="0" applyFont="0" applyFill="0" applyBorder="0" applyAlignment="0" applyProtection="0"/>
    <xf numFmtId="230" fontId="107" fillId="0" borderId="0" applyFont="0" applyFill="0" applyBorder="0" applyAlignment="0" applyProtection="0"/>
    <xf numFmtId="0" fontId="168" fillId="0" borderId="0"/>
    <xf numFmtId="231" fontId="107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69" fillId="0" borderId="0" applyFont="0" applyFill="0" applyBorder="0" applyAlignment="0" applyProtection="0"/>
    <xf numFmtId="231" fontId="107" fillId="0" borderId="0" applyFont="0" applyFill="0" applyBorder="0" applyAlignment="0" applyProtection="0"/>
    <xf numFmtId="231" fontId="172" fillId="0" borderId="0" applyFont="0" applyFill="0" applyBorder="0" applyAlignment="0" applyProtection="0"/>
    <xf numFmtId="232" fontId="107" fillId="0" borderId="0" applyFont="0" applyFill="0" applyBorder="0" applyAlignment="0" applyProtection="0"/>
    <xf numFmtId="231" fontId="107" fillId="0" borderId="0" applyFont="0" applyFill="0" applyBorder="0" applyAlignment="0" applyProtection="0"/>
    <xf numFmtId="231" fontId="107" fillId="0" borderId="0" applyFont="0" applyFill="0" applyBorder="0" applyAlignment="0" applyProtection="0"/>
    <xf numFmtId="231" fontId="169" fillId="0" borderId="0" applyFont="0" applyFill="0" applyBorder="0" applyAlignment="0" applyProtection="0"/>
    <xf numFmtId="231" fontId="107" fillId="0" borderId="0" applyFont="0" applyFill="0" applyBorder="0" applyAlignment="0" applyProtection="0"/>
    <xf numFmtId="165" fontId="7" fillId="0" borderId="0" applyFont="0" applyFill="0" applyBorder="0" applyAlignment="0" applyProtection="0"/>
    <xf numFmtId="231" fontId="107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29" fontId="7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70" fillId="0" borderId="0" applyFont="0" applyFill="0" applyBorder="0" applyAlignment="0" applyProtection="0"/>
    <xf numFmtId="231" fontId="1" fillId="0" borderId="0" applyFont="0" applyFill="0" applyBorder="0" applyAlignment="0" applyProtection="0"/>
    <xf numFmtId="231" fontId="1" fillId="0" borderId="0" applyFont="0" applyFill="0" applyBorder="0" applyAlignment="0" applyProtection="0"/>
    <xf numFmtId="0" fontId="175" fillId="0" borderId="0"/>
  </cellStyleXfs>
  <cellXfs count="208">
    <xf numFmtId="0" fontId="0" fillId="0" borderId="0" xfId="0"/>
    <xf numFmtId="0" fontId="2" fillId="0" borderId="0" xfId="1"/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9" fontId="4" fillId="4" borderId="2" xfId="2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vertical="center"/>
    </xf>
    <xf numFmtId="4" fontId="4" fillId="5" borderId="1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vertical="center" wrapText="1"/>
    </xf>
    <xf numFmtId="2" fontId="4" fillId="2" borderId="1" xfId="1" applyNumberFormat="1" applyFont="1" applyFill="1" applyBorder="1" applyAlignment="1">
      <alignment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0" fontId="5" fillId="0" borderId="0" xfId="1" applyFont="1"/>
    <xf numFmtId="0" fontId="4" fillId="2" borderId="1" xfId="1" applyFont="1" applyFill="1" applyBorder="1" applyAlignment="1">
      <alignment vertical="center" wrapText="1"/>
    </xf>
    <xf numFmtId="0" fontId="4" fillId="0" borderId="0" xfId="1" applyFont="1" applyAlignment="1">
      <alignment vertical="center"/>
    </xf>
    <xf numFmtId="0" fontId="4" fillId="4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vertical="center" wrapText="1"/>
    </xf>
    <xf numFmtId="0" fontId="176" fillId="2" borderId="1" xfId="1" applyFont="1" applyFill="1" applyBorder="1" applyAlignment="1">
      <alignment horizontal="center" vertical="center"/>
    </xf>
    <xf numFmtId="9" fontId="176" fillId="4" borderId="2" xfId="2" applyFont="1" applyFill="1" applyBorder="1" applyAlignment="1">
      <alignment horizontal="center" vertical="center" wrapText="1"/>
    </xf>
    <xf numFmtId="4" fontId="176" fillId="5" borderId="1" xfId="1" applyNumberFormat="1" applyFont="1" applyFill="1" applyBorder="1" applyAlignment="1">
      <alignment horizontal="center" vertical="center"/>
    </xf>
    <xf numFmtId="0" fontId="176" fillId="3" borderId="1" xfId="1" applyFont="1" applyFill="1" applyBorder="1" applyAlignment="1">
      <alignment vertical="center"/>
    </xf>
    <xf numFmtId="0" fontId="176" fillId="64" borderId="1" xfId="1" applyFont="1" applyFill="1" applyBorder="1" applyAlignment="1">
      <alignment horizontal="center" vertical="center"/>
    </xf>
    <xf numFmtId="0" fontId="176" fillId="64" borderId="1" xfId="1" applyFont="1" applyFill="1" applyBorder="1" applyAlignment="1">
      <alignment horizontal="center" vertical="center" wrapText="1"/>
    </xf>
    <xf numFmtId="4" fontId="176" fillId="64" borderId="1" xfId="1" applyNumberFormat="1" applyFont="1" applyFill="1" applyBorder="1" applyAlignment="1">
      <alignment horizontal="center" vertical="center" wrapText="1"/>
    </xf>
    <xf numFmtId="0" fontId="4" fillId="64" borderId="1" xfId="1" applyFont="1" applyFill="1" applyBorder="1" applyAlignment="1">
      <alignment horizontal="center" vertical="center"/>
    </xf>
    <xf numFmtId="4" fontId="4" fillId="64" borderId="1" xfId="1" applyNumberFormat="1" applyFont="1" applyFill="1" applyBorder="1" applyAlignment="1">
      <alignment horizontal="center" vertical="center"/>
    </xf>
    <xf numFmtId="0" fontId="4" fillId="64" borderId="1" xfId="1" applyFont="1" applyFill="1" applyBorder="1" applyAlignment="1">
      <alignment horizontal="center" vertical="center" wrapText="1"/>
    </xf>
    <xf numFmtId="3" fontId="176" fillId="64" borderId="1" xfId="1" applyNumberFormat="1" applyFont="1" applyFill="1" applyBorder="1" applyAlignment="1">
      <alignment horizontal="center" vertical="center"/>
    </xf>
    <xf numFmtId="3" fontId="4" fillId="64" borderId="1" xfId="1" applyNumberFormat="1" applyFont="1" applyFill="1" applyBorder="1" applyAlignment="1">
      <alignment horizontal="center" vertical="center" wrapText="1"/>
    </xf>
    <xf numFmtId="3" fontId="4" fillId="64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4" fillId="64" borderId="1" xfId="1" applyFont="1" applyFill="1" applyBorder="1" applyAlignment="1">
      <alignment vertical="center" wrapText="1"/>
    </xf>
    <xf numFmtId="0" fontId="177" fillId="64" borderId="1" xfId="1" applyFont="1" applyFill="1" applyBorder="1" applyAlignment="1">
      <alignment horizontal="center" vertical="center"/>
    </xf>
    <xf numFmtId="0" fontId="177" fillId="64" borderId="1" xfId="1" applyFont="1" applyFill="1" applyBorder="1" applyAlignment="1">
      <alignment horizontal="center" vertical="center" wrapText="1"/>
    </xf>
    <xf numFmtId="4" fontId="177" fillId="64" borderId="1" xfId="1" applyNumberFormat="1" applyFont="1" applyFill="1" applyBorder="1" applyAlignment="1">
      <alignment horizontal="center" vertical="center" wrapText="1"/>
    </xf>
    <xf numFmtId="4" fontId="177" fillId="64" borderId="1" xfId="1" applyNumberFormat="1" applyFont="1" applyFill="1" applyBorder="1" applyAlignment="1">
      <alignment horizontal="center" vertical="center"/>
    </xf>
    <xf numFmtId="0" fontId="177" fillId="64" borderId="2" xfId="1" applyFont="1" applyFill="1" applyBorder="1" applyAlignment="1">
      <alignment horizontal="left" vertical="center"/>
    </xf>
    <xf numFmtId="0" fontId="177" fillId="64" borderId="3" xfId="1" applyFont="1" applyFill="1" applyBorder="1" applyAlignment="1">
      <alignment horizontal="left" vertical="center"/>
    </xf>
    <xf numFmtId="0" fontId="177" fillId="64" borderId="4" xfId="1" applyFont="1" applyFill="1" applyBorder="1" applyAlignment="1">
      <alignment horizontal="left" vertical="center"/>
    </xf>
    <xf numFmtId="0" fontId="177" fillId="64" borderId="2" xfId="1" applyFont="1" applyFill="1" applyBorder="1" applyAlignment="1">
      <alignment horizontal="left" vertical="top"/>
    </xf>
    <xf numFmtId="0" fontId="177" fillId="64" borderId="3" xfId="1" applyFont="1" applyFill="1" applyBorder="1" applyAlignment="1">
      <alignment horizontal="left" vertical="top"/>
    </xf>
    <xf numFmtId="0" fontId="177" fillId="64" borderId="4" xfId="1" applyFont="1" applyFill="1" applyBorder="1" applyAlignment="1">
      <alignment horizontal="left" vertical="top"/>
    </xf>
    <xf numFmtId="3" fontId="177" fillId="64" borderId="1" xfId="1" applyNumberFormat="1" applyFont="1" applyFill="1" applyBorder="1" applyAlignment="1">
      <alignment horizontal="center" vertical="center" wrapText="1"/>
    </xf>
    <xf numFmtId="3" fontId="177" fillId="64" borderId="1" xfId="1" applyNumberFormat="1" applyFont="1" applyFill="1" applyBorder="1" applyAlignment="1">
      <alignment horizontal="center" vertical="center"/>
    </xf>
    <xf numFmtId="0" fontId="177" fillId="2" borderId="1" xfId="1" applyFont="1" applyFill="1" applyBorder="1" applyAlignment="1">
      <alignment horizontal="center" vertical="center"/>
    </xf>
    <xf numFmtId="0" fontId="177" fillId="3" borderId="1" xfId="1" applyFont="1" applyFill="1" applyBorder="1" applyAlignment="1" applyProtection="1">
      <alignment vertical="center"/>
    </xf>
    <xf numFmtId="9" fontId="177" fillId="4" borderId="2" xfId="2" applyFont="1" applyFill="1" applyBorder="1" applyAlignment="1">
      <alignment horizontal="center" vertical="center" wrapText="1"/>
    </xf>
    <xf numFmtId="4" fontId="177" fillId="5" borderId="1" xfId="1" applyNumberFormat="1" applyFont="1" applyFill="1" applyBorder="1" applyAlignment="1" applyProtection="1">
      <alignment horizontal="center" vertical="center"/>
    </xf>
    <xf numFmtId="4" fontId="177" fillId="5" borderId="1" xfId="1" applyNumberFormat="1" applyFont="1" applyFill="1" applyBorder="1" applyAlignment="1">
      <alignment horizontal="center" vertical="center"/>
    </xf>
    <xf numFmtId="0" fontId="177" fillId="3" borderId="1" xfId="1" applyFont="1" applyFill="1" applyBorder="1" applyAlignment="1">
      <alignment vertical="center"/>
    </xf>
    <xf numFmtId="0" fontId="179" fillId="0" borderId="0" xfId="1996" applyFont="1" applyAlignment="1">
      <alignment horizontal="center"/>
    </xf>
    <xf numFmtId="0" fontId="1" fillId="0" borderId="0" xfId="1996"/>
    <xf numFmtId="0" fontId="1" fillId="0" borderId="0" xfId="1996" applyAlignment="1">
      <alignment horizontal="left"/>
    </xf>
    <xf numFmtId="1" fontId="1" fillId="0" borderId="0" xfId="1996" applyNumberFormat="1"/>
    <xf numFmtId="0" fontId="180" fillId="0" borderId="0" xfId="1996" applyFont="1"/>
    <xf numFmtId="0" fontId="179" fillId="66" borderId="1" xfId="1996" applyFont="1" applyFill="1" applyBorder="1" applyAlignment="1">
      <alignment horizontal="center" wrapText="1"/>
    </xf>
    <xf numFmtId="0" fontId="1" fillId="0" borderId="1" xfId="1996" applyFont="1" applyBorder="1" applyAlignment="1">
      <alignment horizontal="center" vertical="center" wrapText="1"/>
    </xf>
    <xf numFmtId="0" fontId="1" fillId="0" borderId="34" xfId="1996" applyFont="1" applyBorder="1" applyAlignment="1">
      <alignment horizontal="center" vertical="center" wrapText="1"/>
    </xf>
    <xf numFmtId="0" fontId="1" fillId="0" borderId="34" xfId="1996" applyBorder="1" applyAlignment="1">
      <alignment horizontal="center" vertical="center" wrapText="1"/>
    </xf>
    <xf numFmtId="0" fontId="1" fillId="65" borderId="34" xfId="1996" applyFont="1" applyFill="1" applyBorder="1" applyAlignment="1">
      <alignment horizontal="center" vertical="center" wrapText="1"/>
    </xf>
    <xf numFmtId="0" fontId="180" fillId="0" borderId="34" xfId="1996" applyFont="1" applyBorder="1" applyAlignment="1">
      <alignment horizontal="center" vertical="center" wrapText="1"/>
    </xf>
    <xf numFmtId="0" fontId="1" fillId="66" borderId="34" xfId="1996" applyFont="1" applyFill="1" applyBorder="1" applyAlignment="1">
      <alignment horizontal="center" vertical="center" wrapText="1"/>
    </xf>
    <xf numFmtId="9" fontId="1" fillId="65" borderId="34" xfId="2017" applyFont="1" applyFill="1" applyBorder="1" applyAlignment="1">
      <alignment horizontal="center" vertical="center" wrapText="1"/>
    </xf>
    <xf numFmtId="0" fontId="117" fillId="67" borderId="2" xfId="1996" applyFont="1" applyFill="1" applyBorder="1" applyAlignment="1">
      <alignment horizontal="center" vertical="center" wrapText="1"/>
    </xf>
    <xf numFmtId="0" fontId="117" fillId="67" borderId="3" xfId="1996" applyFont="1" applyFill="1" applyBorder="1" applyAlignment="1">
      <alignment horizontal="left" vertical="center" wrapText="1"/>
    </xf>
    <xf numFmtId="1" fontId="182" fillId="67" borderId="3" xfId="1996" applyNumberFormat="1" applyFont="1" applyFill="1" applyBorder="1" applyAlignment="1">
      <alignment horizontal="center" vertical="center" wrapText="1"/>
    </xf>
    <xf numFmtId="0" fontId="1" fillId="67" borderId="3" xfId="1996" applyFill="1" applyBorder="1" applyAlignment="1">
      <alignment horizontal="center"/>
    </xf>
    <xf numFmtId="0" fontId="1" fillId="67" borderId="3" xfId="1996" applyFill="1" applyBorder="1"/>
    <xf numFmtId="3" fontId="1" fillId="67" borderId="3" xfId="2058" applyNumberFormat="1" applyFont="1" applyFill="1" applyBorder="1" applyAlignment="1">
      <alignment horizontal="center"/>
    </xf>
    <xf numFmtId="3" fontId="1" fillId="67" borderId="3" xfId="1996" applyNumberFormat="1" applyFill="1" applyBorder="1"/>
    <xf numFmtId="9" fontId="1" fillId="67" borderId="3" xfId="2017" applyFont="1" applyFill="1" applyBorder="1"/>
    <xf numFmtId="3" fontId="1" fillId="67" borderId="3" xfId="2058" applyNumberFormat="1" applyFont="1" applyFill="1" applyBorder="1"/>
    <xf numFmtId="233" fontId="1" fillId="67" borderId="3" xfId="1996" applyNumberFormat="1" applyFill="1" applyBorder="1"/>
    <xf numFmtId="0" fontId="180" fillId="67" borderId="3" xfId="1996" applyFont="1" applyFill="1" applyBorder="1"/>
    <xf numFmtId="234" fontId="1" fillId="67" borderId="3" xfId="1996" applyNumberFormat="1" applyFill="1" applyBorder="1"/>
    <xf numFmtId="0" fontId="1" fillId="67" borderId="3" xfId="1996" applyFill="1" applyBorder="1" applyAlignment="1">
      <alignment wrapText="1"/>
    </xf>
    <xf numFmtId="3" fontId="180" fillId="67" borderId="3" xfId="1996" applyNumberFormat="1" applyFont="1" applyFill="1" applyBorder="1"/>
    <xf numFmtId="235" fontId="1" fillId="67" borderId="3" xfId="1996" applyNumberFormat="1" applyFill="1" applyBorder="1"/>
    <xf numFmtId="234" fontId="179" fillId="67" borderId="4" xfId="1996" applyNumberFormat="1" applyFont="1" applyFill="1" applyBorder="1"/>
    <xf numFmtId="0" fontId="183" fillId="64" borderId="5" xfId="1996" applyFont="1" applyFill="1" applyBorder="1" applyAlignment="1">
      <alignment horizontal="center" vertical="center" wrapText="1"/>
    </xf>
    <xf numFmtId="0" fontId="184" fillId="64" borderId="5" xfId="1996" applyFont="1" applyFill="1" applyBorder="1" applyAlignment="1">
      <alignment horizontal="center" vertical="center" wrapText="1"/>
    </xf>
    <xf numFmtId="0" fontId="184" fillId="0" borderId="24" xfId="1996" applyFont="1" applyBorder="1" applyAlignment="1">
      <alignment horizontal="left" vertical="top" wrapText="1"/>
    </xf>
    <xf numFmtId="3" fontId="185" fillId="0" borderId="26" xfId="1996" applyNumberFormat="1" applyFont="1" applyBorder="1" applyAlignment="1">
      <alignment horizontal="center" vertical="center" wrapText="1"/>
    </xf>
    <xf numFmtId="0" fontId="1" fillId="68" borderId="1" xfId="1996" applyFill="1" applyBorder="1" applyAlignment="1">
      <alignment horizontal="center" vertical="center"/>
    </xf>
    <xf numFmtId="0" fontId="1" fillId="68" borderId="35" xfId="1996" applyFill="1" applyBorder="1" applyAlignment="1">
      <alignment vertical="center" wrapText="1"/>
    </xf>
    <xf numFmtId="3" fontId="180" fillId="68" borderId="35" xfId="1996" applyNumberFormat="1" applyFont="1" applyFill="1" applyBorder="1" applyAlignment="1">
      <alignment vertical="center"/>
    </xf>
    <xf numFmtId="233" fontId="1" fillId="68" borderId="35" xfId="1996" applyNumberFormat="1" applyFont="1" applyFill="1" applyBorder="1" applyAlignment="1">
      <alignment vertical="center"/>
    </xf>
    <xf numFmtId="233" fontId="1" fillId="68" borderId="35" xfId="1996" applyNumberFormat="1" applyFill="1" applyBorder="1" applyAlignment="1">
      <alignment vertical="center"/>
    </xf>
    <xf numFmtId="3" fontId="178" fillId="68" borderId="35" xfId="1996" applyNumberFormat="1" applyFont="1" applyFill="1" applyBorder="1" applyAlignment="1">
      <alignment vertical="center"/>
    </xf>
    <xf numFmtId="9" fontId="178" fillId="68" borderId="35" xfId="2017" applyFont="1" applyFill="1" applyBorder="1" applyAlignment="1">
      <alignment vertical="center"/>
    </xf>
    <xf numFmtId="233" fontId="1" fillId="65" borderId="35" xfId="2058" applyNumberFormat="1" applyFont="1" applyFill="1" applyBorder="1" applyAlignment="1">
      <alignment vertical="center"/>
    </xf>
    <xf numFmtId="233" fontId="180" fillId="68" borderId="35" xfId="1996" applyNumberFormat="1" applyFont="1" applyFill="1" applyBorder="1" applyAlignment="1">
      <alignment vertical="center"/>
    </xf>
    <xf numFmtId="235" fontId="180" fillId="68" borderId="1" xfId="2058" applyNumberFormat="1" applyFont="1" applyFill="1" applyBorder="1" applyAlignment="1">
      <alignment vertical="center"/>
    </xf>
    <xf numFmtId="235" fontId="1" fillId="68" borderId="1" xfId="2058" applyNumberFormat="1" applyFont="1" applyFill="1" applyBorder="1" applyAlignment="1">
      <alignment vertical="center"/>
    </xf>
    <xf numFmtId="235" fontId="1" fillId="65" borderId="35" xfId="1996" applyNumberFormat="1" applyFill="1" applyBorder="1" applyAlignment="1">
      <alignment vertical="center"/>
    </xf>
    <xf numFmtId="4" fontId="1" fillId="68" borderId="35" xfId="1996" applyNumberFormat="1" applyFill="1" applyBorder="1" applyAlignment="1">
      <alignment vertical="center" wrapText="1"/>
    </xf>
    <xf numFmtId="234" fontId="1" fillId="68" borderId="35" xfId="1996" applyNumberFormat="1" applyFill="1" applyBorder="1" applyAlignment="1">
      <alignment vertical="center"/>
    </xf>
    <xf numFmtId="3" fontId="1" fillId="68" borderId="35" xfId="1996" applyNumberFormat="1" applyFill="1" applyBorder="1" applyAlignment="1">
      <alignment vertical="center" wrapText="1"/>
    </xf>
    <xf numFmtId="235" fontId="1" fillId="66" borderId="35" xfId="1996" applyNumberFormat="1" applyFill="1" applyBorder="1" applyAlignment="1">
      <alignment vertical="center"/>
    </xf>
    <xf numFmtId="235" fontId="1" fillId="68" borderId="35" xfId="1996" applyNumberFormat="1" applyFill="1" applyBorder="1" applyAlignment="1">
      <alignment vertical="center"/>
    </xf>
    <xf numFmtId="233" fontId="1" fillId="68" borderId="35" xfId="1996" applyNumberFormat="1" applyFill="1" applyBorder="1"/>
    <xf numFmtId="233" fontId="186" fillId="68" borderId="35" xfId="1996" applyNumberFormat="1" applyFont="1" applyFill="1" applyBorder="1"/>
    <xf numFmtId="235" fontId="1" fillId="68" borderId="1" xfId="2058" applyNumberFormat="1" applyFont="1" applyFill="1" applyBorder="1"/>
    <xf numFmtId="235" fontId="1" fillId="65" borderId="35" xfId="1996" applyNumberFormat="1" applyFill="1" applyBorder="1"/>
    <xf numFmtId="3" fontId="1" fillId="68" borderId="35" xfId="1996" applyNumberFormat="1" applyFill="1" applyBorder="1"/>
    <xf numFmtId="9" fontId="1" fillId="68" borderId="1" xfId="2017" applyFont="1" applyFill="1" applyBorder="1"/>
    <xf numFmtId="233" fontId="1" fillId="68" borderId="1" xfId="1996" applyNumberFormat="1" applyFill="1" applyBorder="1"/>
    <xf numFmtId="233" fontId="1" fillId="65" borderId="1" xfId="2058" applyNumberFormat="1" applyFont="1" applyFill="1" applyBorder="1"/>
    <xf numFmtId="0" fontId="1" fillId="68" borderId="4" xfId="1996" applyFill="1" applyBorder="1" applyAlignment="1">
      <alignment horizontal="center"/>
    </xf>
    <xf numFmtId="0" fontId="1" fillId="68" borderId="1" xfId="1996" applyFill="1" applyBorder="1"/>
    <xf numFmtId="3" fontId="1" fillId="68" borderId="1" xfId="1996" applyNumberFormat="1" applyFill="1" applyBorder="1"/>
    <xf numFmtId="0" fontId="187" fillId="69" borderId="36" xfId="1996" applyFont="1" applyFill="1" applyBorder="1" applyAlignment="1">
      <alignment horizontal="center" vertical="center" wrapText="1"/>
    </xf>
    <xf numFmtId="0" fontId="188" fillId="69" borderId="36" xfId="1996" applyFont="1" applyFill="1" applyBorder="1" applyAlignment="1">
      <alignment vertical="center" wrapText="1"/>
    </xf>
    <xf numFmtId="3" fontId="167" fillId="69" borderId="35" xfId="1996" applyNumberFormat="1" applyFont="1" applyFill="1" applyBorder="1" applyAlignment="1">
      <alignment horizontal="center" vertical="center" wrapText="1"/>
    </xf>
    <xf numFmtId="9" fontId="180" fillId="69" borderId="35" xfId="2017" applyFont="1" applyFill="1" applyBorder="1" applyAlignment="1">
      <alignment vertical="center"/>
    </xf>
    <xf numFmtId="233" fontId="1" fillId="65" borderId="1" xfId="1996" applyNumberFormat="1" applyFill="1" applyBorder="1" applyAlignment="1">
      <alignment vertical="center"/>
    </xf>
    <xf numFmtId="3" fontId="1" fillId="65" borderId="1" xfId="1996" applyNumberFormat="1" applyFill="1" applyBorder="1" applyAlignment="1">
      <alignment vertical="center"/>
    </xf>
    <xf numFmtId="233" fontId="1" fillId="65" borderId="1" xfId="2058" applyNumberFormat="1" applyFont="1" applyFill="1" applyBorder="1" applyAlignment="1">
      <alignment vertical="center"/>
    </xf>
    <xf numFmtId="235" fontId="1" fillId="65" borderId="1" xfId="2058" applyNumberFormat="1" applyFont="1" applyFill="1" applyBorder="1" applyAlignment="1">
      <alignment vertical="center"/>
    </xf>
    <xf numFmtId="235" fontId="1" fillId="65" borderId="1" xfId="1996" applyNumberFormat="1" applyFill="1" applyBorder="1" applyAlignment="1">
      <alignment vertical="center"/>
    </xf>
    <xf numFmtId="0" fontId="1" fillId="65" borderId="1" xfId="1996" applyFill="1" applyBorder="1" applyAlignment="1">
      <alignment vertical="center"/>
    </xf>
    <xf numFmtId="0" fontId="180" fillId="65" borderId="1" xfId="1996" applyFont="1" applyFill="1" applyBorder="1" applyAlignment="1">
      <alignment vertical="center"/>
    </xf>
    <xf numFmtId="234" fontId="1" fillId="65" borderId="1" xfId="1996" applyNumberFormat="1" applyFill="1" applyBorder="1" applyAlignment="1">
      <alignment vertical="center"/>
    </xf>
    <xf numFmtId="0" fontId="1" fillId="65" borderId="1" xfId="1996" applyFill="1" applyBorder="1" applyAlignment="1">
      <alignment vertical="center" wrapText="1"/>
    </xf>
    <xf numFmtId="233" fontId="180" fillId="65" borderId="1" xfId="1996" applyNumberFormat="1" applyFont="1" applyFill="1" applyBorder="1" applyAlignment="1">
      <alignment vertical="center"/>
    </xf>
    <xf numFmtId="236" fontId="1" fillId="65" borderId="1" xfId="1996" applyNumberFormat="1" applyFill="1" applyBorder="1" applyAlignment="1">
      <alignment vertical="center"/>
    </xf>
    <xf numFmtId="237" fontId="1" fillId="0" borderId="0" xfId="1996" applyNumberFormat="1"/>
    <xf numFmtId="237" fontId="189" fillId="0" borderId="0" xfId="1996" applyNumberFormat="1" applyFont="1"/>
    <xf numFmtId="0" fontId="1" fillId="66" borderId="1" xfId="1996" applyFont="1" applyFill="1" applyBorder="1" applyAlignment="1">
      <alignment horizontal="center" wrapText="1"/>
    </xf>
    <xf numFmtId="0" fontId="178" fillId="68" borderId="35" xfId="1996" applyFont="1" applyFill="1" applyBorder="1" applyAlignment="1">
      <alignment vertical="center" wrapText="1"/>
    </xf>
    <xf numFmtId="4" fontId="178" fillId="68" borderId="35" xfId="1996" applyNumberFormat="1" applyFont="1" applyFill="1" applyBorder="1" applyAlignment="1">
      <alignment vertical="center" wrapText="1"/>
    </xf>
    <xf numFmtId="3" fontId="190" fillId="0" borderId="1" xfId="1" applyNumberFormat="1" applyFont="1" applyFill="1" applyBorder="1" applyAlignment="1">
      <alignment horizontal="center" vertical="center"/>
    </xf>
    <xf numFmtId="9" fontId="193" fillId="0" borderId="0" xfId="2017" applyFont="1"/>
    <xf numFmtId="0" fontId="193" fillId="0" borderId="0" xfId="1996" applyFont="1"/>
    <xf numFmtId="0" fontId="194" fillId="0" borderId="0" xfId="0" applyFont="1"/>
    <xf numFmtId="0" fontId="195" fillId="0" borderId="0" xfId="0" applyFont="1"/>
    <xf numFmtId="0" fontId="0" fillId="0" borderId="1" xfId="1996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96" fillId="0" borderId="0" xfId="0" applyFont="1" applyAlignment="1">
      <alignment horizontal="left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64" borderId="2" xfId="1" applyFont="1" applyFill="1" applyBorder="1" applyAlignment="1">
      <alignment vertical="center" wrapText="1"/>
    </xf>
    <xf numFmtId="0" fontId="4" fillId="64" borderId="3" xfId="1" applyFont="1" applyFill="1" applyBorder="1" applyAlignment="1">
      <alignment vertical="center" wrapText="1"/>
    </xf>
    <xf numFmtId="0" fontId="4" fillId="64" borderId="4" xfId="1" applyFont="1" applyFill="1" applyBorder="1" applyAlignment="1">
      <alignment vertical="center" wrapText="1"/>
    </xf>
    <xf numFmtId="0" fontId="4" fillId="64" borderId="2" xfId="1" applyFont="1" applyFill="1" applyBorder="1" applyAlignment="1">
      <alignment horizontal="center" vertical="center" wrapText="1"/>
    </xf>
    <xf numFmtId="0" fontId="4" fillId="64" borderId="3" xfId="1" applyFont="1" applyFill="1" applyBorder="1" applyAlignment="1">
      <alignment horizontal="center" vertical="center" wrapText="1"/>
    </xf>
    <xf numFmtId="0" fontId="4" fillId="64" borderId="4" xfId="1" applyFont="1" applyFill="1" applyBorder="1" applyAlignment="1">
      <alignment horizontal="center" vertical="center" wrapText="1"/>
    </xf>
    <xf numFmtId="0" fontId="177" fillId="64" borderId="2" xfId="1" applyFont="1" applyFill="1" applyBorder="1" applyAlignment="1">
      <alignment vertical="center" wrapText="1"/>
    </xf>
    <xf numFmtId="0" fontId="177" fillId="64" borderId="3" xfId="1" applyFont="1" applyFill="1" applyBorder="1" applyAlignment="1">
      <alignment vertical="center" wrapText="1"/>
    </xf>
    <xf numFmtId="0" fontId="177" fillId="64" borderId="4" xfId="1" applyFont="1" applyFill="1" applyBorder="1" applyAlignment="1">
      <alignment vertical="center" wrapText="1"/>
    </xf>
    <xf numFmtId="0" fontId="177" fillId="64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177" fillId="3" borderId="1" xfId="1" applyFont="1" applyFill="1" applyBorder="1" applyAlignment="1">
      <alignment vertical="center"/>
    </xf>
    <xf numFmtId="0" fontId="176" fillId="3" borderId="1" xfId="1" applyFont="1" applyFill="1" applyBorder="1" applyAlignment="1">
      <alignment vertical="center"/>
    </xf>
    <xf numFmtId="0" fontId="4" fillId="3" borderId="1" xfId="1" applyFont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177" fillId="3" borderId="1" xfId="1" applyFont="1" applyFill="1" applyBorder="1" applyAlignment="1" applyProtection="1">
      <alignment vertical="center"/>
    </xf>
    <xf numFmtId="0" fontId="176" fillId="64" borderId="2" xfId="1" applyFont="1" applyFill="1" applyBorder="1" applyAlignment="1">
      <alignment vertical="center" wrapText="1"/>
    </xf>
    <xf numFmtId="0" fontId="176" fillId="64" borderId="3" xfId="1" applyFont="1" applyFill="1" applyBorder="1" applyAlignment="1">
      <alignment vertical="center" wrapText="1"/>
    </xf>
    <xf numFmtId="0" fontId="176" fillId="64" borderId="4" xfId="1" applyFont="1" applyFill="1" applyBorder="1" applyAlignment="1">
      <alignment vertical="center" wrapText="1"/>
    </xf>
    <xf numFmtId="0" fontId="177" fillId="64" borderId="2" xfId="1" applyFont="1" applyFill="1" applyBorder="1" applyAlignment="1">
      <alignment horizontal="left" vertical="center"/>
    </xf>
    <xf numFmtId="0" fontId="177" fillId="64" borderId="3" xfId="1" applyFont="1" applyFill="1" applyBorder="1" applyAlignment="1">
      <alignment horizontal="left" vertical="center"/>
    </xf>
    <xf numFmtId="0" fontId="177" fillId="64" borderId="4" xfId="1" applyFont="1" applyFill="1" applyBorder="1" applyAlignment="1">
      <alignment horizontal="left" vertical="center"/>
    </xf>
    <xf numFmtId="0" fontId="4" fillId="64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177" fillId="64" borderId="2" xfId="1" applyFont="1" applyFill="1" applyBorder="1" applyAlignment="1">
      <alignment horizontal="left" vertical="center" wrapText="1"/>
    </xf>
    <xf numFmtId="0" fontId="177" fillId="64" borderId="3" xfId="1" applyFont="1" applyFill="1" applyBorder="1" applyAlignment="1">
      <alignment horizontal="left" vertical="center" wrapText="1"/>
    </xf>
    <xf numFmtId="0" fontId="177" fillId="64" borderId="4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4" fontId="4" fillId="4" borderId="2" xfId="1" applyNumberFormat="1" applyFont="1" applyFill="1" applyBorder="1" applyAlignment="1">
      <alignment horizontal="center" vertical="center" wrapText="1"/>
    </xf>
    <xf numFmtId="4" fontId="4" fillId="4" borderId="4" xfId="1" applyNumberFormat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5" fillId="0" borderId="0" xfId="1" applyFont="1" applyBorder="1"/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179" fillId="65" borderId="2" xfId="1996" applyFont="1" applyFill="1" applyBorder="1" applyAlignment="1">
      <alignment horizontal="center" vertical="center" wrapText="1"/>
    </xf>
    <xf numFmtId="0" fontId="179" fillId="65" borderId="3" xfId="1996" applyFont="1" applyFill="1" applyBorder="1" applyAlignment="1">
      <alignment horizontal="center" vertical="center" wrapText="1"/>
    </xf>
    <xf numFmtId="0" fontId="179" fillId="65" borderId="4" xfId="1996" applyFont="1" applyFill="1" applyBorder="1" applyAlignment="1">
      <alignment horizontal="center" vertical="center" wrapText="1"/>
    </xf>
    <xf numFmtId="0" fontId="181" fillId="65" borderId="1" xfId="1996" applyFont="1" applyFill="1" applyBorder="1" applyAlignment="1">
      <alignment horizontal="center" vertical="center" wrapText="1"/>
    </xf>
    <xf numFmtId="0" fontId="181" fillId="65" borderId="1" xfId="1996" applyFont="1" applyFill="1" applyBorder="1" applyAlignment="1">
      <alignment horizontal="left" vertical="center" wrapText="1"/>
    </xf>
    <xf numFmtId="0" fontId="179" fillId="65" borderId="2" xfId="1996" applyFont="1" applyFill="1" applyBorder="1" applyAlignment="1">
      <alignment horizontal="center" vertical="center"/>
    </xf>
    <xf numFmtId="0" fontId="179" fillId="65" borderId="3" xfId="1996" applyFont="1" applyFill="1" applyBorder="1" applyAlignment="1">
      <alignment horizontal="center" vertical="center"/>
    </xf>
    <xf numFmtId="0" fontId="179" fillId="65" borderId="4" xfId="1996" applyFont="1" applyFill="1" applyBorder="1" applyAlignment="1">
      <alignment horizontal="center" vertical="center"/>
    </xf>
    <xf numFmtId="0" fontId="179" fillId="65" borderId="1" xfId="1996" applyFont="1" applyFill="1" applyBorder="1" applyAlignment="1">
      <alignment horizontal="center" vertical="center" wrapText="1"/>
    </xf>
    <xf numFmtId="0" fontId="0" fillId="0" borderId="34" xfId="1996" applyFont="1" applyBorder="1" applyAlignment="1">
      <alignment horizontal="center" vertical="center" wrapText="1"/>
    </xf>
  </cellXfs>
  <cellStyles count="2067">
    <cellStyle name="%" xfId="3"/>
    <cellStyle name="% 2" xfId="4"/>
    <cellStyle name="%_000-фактбаланс" xfId="5"/>
    <cellStyle name="%_Книга1" xfId="6"/>
    <cellStyle name="%_Книга2" xfId="7"/>
    <cellStyle name="%_Конс ф 9_2010_v03.10" xfId="8"/>
    <cellStyle name="%_МедсиПристройка_v21" xfId="9"/>
    <cellStyle name="%_МФит" xfId="10"/>
    <cellStyle name="%_Формы бюджета 2010 ООО УК МС (7)" xfId="11"/>
    <cellStyle name="%_Центросоюз_2009-09_v1" xfId="12"/>
    <cellStyle name="%_Центросоюз_ПересмотрМодели_v1" xfId="13"/>
    <cellStyle name="%0" xfId="14"/>
    <cellStyle name="%0 2" xfId="15"/>
    <cellStyle name="%1" xfId="16"/>
    <cellStyle name="%1 2" xfId="17"/>
    <cellStyle name="%2" xfId="18"/>
    <cellStyle name="%2 2" xfId="19"/>
    <cellStyle name="******************************************" xfId="20"/>
    <cellStyle name="? BP" xfId="21"/>
    <cellStyle name="? JY" xfId="22"/>
    <cellStyle name="__ГрМедси с учетом ОСП Медэкспресс_ Акц бюджет_ 2009_20_11_Негативный" xfId="23"/>
    <cellStyle name="__ГрМедси_ Акц бюджет_ 2009 24.10 (version 1)" xfId="24"/>
    <cellStyle name="_~ бюджетные_формы (2)" xfId="25"/>
    <cellStyle name="_~2572070" xfId="26"/>
    <cellStyle name="_03.Бизнес-план по Начислению 2008_РАЗВИТИЕ" xfId="27"/>
    <cellStyle name="_2006-финал" xfId="28"/>
    <cellStyle name="_B06_target_2610" xfId="29"/>
    <cellStyle name="_Comstar UTS 2004-2014 Sep29" xfId="30"/>
    <cellStyle name="_DD Model v3" xfId="31"/>
    <cellStyle name="_DD Model v3_Книга1" xfId="32"/>
    <cellStyle name="_DD Model v3_Книга2" xfId="33"/>
    <cellStyle name="_DD Model v3_МедсиПристройка_v21" xfId="34"/>
    <cellStyle name="_DD Model v3_Формы бюджета 2010 ООО УК МС (7)" xfId="35"/>
    <cellStyle name="_DD Model v3_Центросоюз_2009-09_v1" xfId="36"/>
    <cellStyle name="_DD Model v3_Центросоюз_ПересмотрМодели_v1" xfId="37"/>
    <cellStyle name="_DMC_Model_v. 1" xfId="38"/>
    <cellStyle name="_DVB  ЦТВ" xfId="39"/>
    <cellStyle name="_FT11111_31_03_2004" xfId="40"/>
    <cellStyle name="_Highlight" xfId="41"/>
    <cellStyle name="_Highlight 2" xfId="42"/>
    <cellStyle name="_Historical information request NCC_Landata" xfId="43"/>
    <cellStyle name="_Inventory provision adjustments" xfId="44"/>
    <cellStyle name="_JV Model2" xfId="45"/>
    <cellStyle name="_Mapping A8 BS" xfId="46"/>
    <cellStyle name="_MBRD_Model_v. 1" xfId="47"/>
    <cellStyle name="_MR13_3009" xfId="48"/>
    <cellStyle name="_MTS  Business Plan" xfId="49"/>
    <cellStyle name="_MTS 29092004" xfId="50"/>
    <cellStyle name="_MTS FY05 Budget - CF Prel 041120_Группа_new_tax" xfId="51"/>
    <cellStyle name="_MTS SM FI 040918" xfId="52"/>
    <cellStyle name="_MTS_ Бюджет05-13 Model 17.02.06_output v2" xfId="53"/>
    <cellStyle name="_MTS_Model_v" xfId="54"/>
    <cellStyle name="_PL 2006 c Sistema International" xfId="55"/>
    <cellStyle name="_SkyLink Financial Model v2." xfId="56"/>
    <cellStyle name="_Skylink model v4 29092004" xfId="57"/>
    <cellStyle name="_TableHead" xfId="58"/>
    <cellStyle name="_TableHead_вер CF на 2010г " xfId="59"/>
    <cellStyle name="_TableHead_КИАУР МФ" xfId="60"/>
    <cellStyle name="_TableHead_МФит" xfId="61"/>
    <cellStyle name="_TableRowHead" xfId="62"/>
    <cellStyle name="_TableRowHead_МФит" xfId="63"/>
    <cellStyle name="_TableSuperHead_Water, IntGas and Other" xfId="64"/>
    <cellStyle name="_TableSuperHead_Water, IntGas and Other_МФит" xfId="65"/>
    <cellStyle name="_Technology Template 16 Sep v7" xfId="66"/>
    <cellStyle name="_template" xfId="67"/>
    <cellStyle name="_Valuation ZTS v02 021029" xfId="68"/>
    <cellStyle name="_Valuation ZTS v02 021029 2" xfId="69"/>
    <cellStyle name="_Valuation ZTS v02 021029_!негативный_Планирование выручки и расходов 2009_акц-10+20" xfId="70"/>
    <cellStyle name="_Valuation ZTS v02 021029_!Планирование выручки и расходов 2009_17221+8" xfId="71"/>
    <cellStyle name="_Valuation ZTS v02 021029__АХГ_Вн бюджет_2009_АХГ_27.01" xfId="72"/>
    <cellStyle name="_Valuation ZTS v02 021029_000Ребюджет_2010_2h от 12.08.2010" xfId="73"/>
    <cellStyle name="_Valuation ZTS v02 021029_000-фактбаланс" xfId="74"/>
    <cellStyle name="_Valuation ZTS v02 021029_19_02_формы контроля2007u" xfId="75"/>
    <cellStyle name="_Valuation ZTS v02 021029_Бюджет 2011" xfId="76"/>
    <cellStyle name="_Valuation ZTS v02 021029_Бюджет_2009_ОснЗдание&amp;Пристройка" xfId="77"/>
    <cellStyle name="_Valuation ZTS v02 021029_Бюджет_2009_ОснЗдание&amp;Пристройка_Формы бюджета 2010 ООО УК МС (7)" xfId="78"/>
    <cellStyle name="_Valuation ZTS v02 021029_Бюджет_2010_ОснЗдание&amp;Пристройка" xfId="79"/>
    <cellStyle name="_Valuation ZTS v02 021029_Бюджет_330млн_54" xfId="80"/>
    <cellStyle name="_Valuation ZTS v02 021029_вер CF на 2010г " xfId="81"/>
    <cellStyle name="_Valuation ZTS v02 021029_ГК 5 лет" xfId="82"/>
    <cellStyle name="_Valuation ZTS v02 021029_ГК прогноз развития на 5 лет 2007" xfId="83"/>
    <cellStyle name="_Valuation ZTS v02 021029_ЕдиныйБюджет_2009_ОснЗдание&amp;Пристройка" xfId="84"/>
    <cellStyle name="_Valuation ZTS v02 021029_КИАУР МФ" xfId="85"/>
    <cellStyle name="_Valuation ZTS v02 021029_Книга1" xfId="86"/>
    <cellStyle name="_Valuation ZTS v02 021029_Книга1_1" xfId="87"/>
    <cellStyle name="_Valuation ZTS v02 021029_Книга2" xfId="88"/>
    <cellStyle name="_Valuation ZTS v02 021029_Макет модели БН Медицина v2" xfId="89"/>
    <cellStyle name="_Valuation ZTS v02 021029_Макет модели БН Медицина v2 для Гаревских" xfId="90"/>
    <cellStyle name="_Valuation ZTS v02 021029_Макет модели БН Медицина АХГ испр_feb22 29.02.08" xfId="91"/>
    <cellStyle name="_Valuation ZTS v02 021029_Медси 2 прогноз развития на 5 лет" xfId="92"/>
    <cellStyle name="_Valuation ZTS v02 021029_Медси Фитнес бюджет_2009" xfId="93"/>
    <cellStyle name="_Valuation ZTS v02 021029_Медси+Пристройка прогноз развития на 5 лет" xfId="94"/>
    <cellStyle name="_Valuation ZTS v02 021029_Медси+Пристройка прогноз развития на 5 лет - доп. листы" xfId="95"/>
    <cellStyle name="_Valuation ZTS v02 021029_Медси+Пристройка прогноз развития на 5 лет-000" xfId="96"/>
    <cellStyle name="_Valuation ZTS v02 021029_МедсиПристройка_v21" xfId="97"/>
    <cellStyle name="_Valuation ZTS v02 021029_Медэкспресс прогноз развития на 5 лет" xfId="98"/>
    <cellStyle name="_Valuation ZTS v02 021029_Модель-фин показателей 7 рабочая" xfId="99"/>
    <cellStyle name="_Valuation ZTS v02 021029_Модель-фин показателей 7 рабочая к заполнению закрытая" xfId="100"/>
    <cellStyle name="_Valuation ZTS v02 021029_МФит" xfId="101"/>
    <cellStyle name="_Valuation ZTS v02 021029_Прогноз 1кв 2009" xfId="102"/>
    <cellStyle name="_Valuation ZTS v02 021029_Рабочий" xfId="103"/>
    <cellStyle name="_Valuation ZTS v02 021029_Ребюджет МСК 6  h2" xfId="104"/>
    <cellStyle name="_Valuation ZTS v02 021029_Ребюджет_2010_2h от 12.08.2010" xfId="105"/>
    <cellStyle name="_Valuation ZTS v02 021029_Рязань_Бюджет_2011_0_1" xfId="106"/>
    <cellStyle name="_Valuation ZTS v02 021029_Свод_30 03" xfId="107"/>
    <cellStyle name="_Valuation ZTS v02 021029_Свод_30 03_000-фактбаланс" xfId="108"/>
    <cellStyle name="_Valuation ZTS v02 021029_Скорр вн Антикриз бюджет" xfId="109"/>
    <cellStyle name="_Valuation ZTS v02 021029_Ф.17_Маркетинг" xfId="110"/>
    <cellStyle name="_Valuation ZTS v02 021029_Ф.24_Маркетинг" xfId="111"/>
    <cellStyle name="_Valuation ZTS v02 021029_Ф.28_IT" xfId="112"/>
    <cellStyle name="_Valuation ZTS v02 021029_Фин результаты  2007 (21.02)" xfId="113"/>
    <cellStyle name="_Valuation ZTS v02 021029_Фин результаты  2007 (21.02)_Книга1" xfId="114"/>
    <cellStyle name="_Valuation ZTS v02 021029_Фин результаты  2007 (21.02)_Книга2" xfId="115"/>
    <cellStyle name="_Valuation ZTS v02 021029_Фитнес Ф1" xfId="116"/>
    <cellStyle name="_Valuation ZTS v02 021029_Фитнес Ф1_000-фактбаланс" xfId="117"/>
    <cellStyle name="_Valuation ZTS v02 021029_Фитнес Форма контроля 03.2008" xfId="118"/>
    <cellStyle name="_Valuation ZTS v02 021029_Фитнесс прогноз развития на 5 лет" xfId="119"/>
    <cellStyle name="_Valuation ZTS v02 021029_Форма контроля Медси Фитнес 2008" xfId="120"/>
    <cellStyle name="_Valuation ZTS v02 021029_Формы бюджета 2010 ООО УК МС (7)" xfId="121"/>
    <cellStyle name="_Valuation ZTS v02 021029_Центросоюз_2009-09_v1" xfId="122"/>
    <cellStyle name="_Valuation ZTS v02 021029_Центросоюз_ПересмотрМодели_v1" xfId="123"/>
    <cellStyle name="_Бюджет  Д Т  по новым формам - 228 млн " xfId="124"/>
    <cellStyle name="_Бюджет  Д Т  по новым формам - 23 млн " xfId="125"/>
    <cellStyle name="_Бюджет  Д Т  по новым формам - 23 млн  (2)" xfId="126"/>
    <cellStyle name="_Бюджет по новым формам - отпр  ФЭО 17 08 06" xfId="127"/>
    <cellStyle name="_Бюджет_2009_ОснЗдание&amp;Пристройка" xfId="128"/>
    <cellStyle name="_бюджетные_формы_МТХ_2005" xfId="129"/>
    <cellStyle name="_ВнутрБюджетМедси2009_v2_доп_пометки" xfId="130"/>
    <cellStyle name="_Вып (МР)" xfId="131"/>
    <cellStyle name="_Вып (МР) (2)" xfId="132"/>
    <cellStyle name="_Галс" xfId="133"/>
    <cellStyle name="_Дербеневка_09мес2008_прогноз" xfId="134"/>
    <cellStyle name="_Детский мир 2006- торговля" xfId="135"/>
    <cellStyle name="_инвестиции туризм" xfId="136"/>
    <cellStyle name="_Книга2" xfId="137"/>
    <cellStyle name="_Конс.БН Медицина 2009г._24.11" xfId="138"/>
    <cellStyle name="_Копия СВОД (авг05-фев06)-15мар" xfId="139"/>
    <cellStyle name="_маркетинг выполнение 2006" xfId="140"/>
    <cellStyle name="_Медицина модель v8" xfId="141"/>
    <cellStyle name="_Модель_Пристройка_v3" xfId="142"/>
    <cellStyle name="_Показатели по предприятиям" xfId="143"/>
    <cellStyle name="_Расходы" xfId="144"/>
    <cellStyle name="_Расходы_Книга1" xfId="145"/>
    <cellStyle name="_Расходы_Книга2" xfId="146"/>
    <cellStyle name="_Расходы_МедсиПристройка_v21" xfId="147"/>
    <cellStyle name="_Расходы_Формы бюджета 2010 ООО УК МС (7)" xfId="148"/>
    <cellStyle name="_Расходы_Центросоюз_2009-09_v1" xfId="149"/>
    <cellStyle name="_Расходы_Центросоюз_ПересмотрМодели_v1" xfId="150"/>
    <cellStyle name="_Регистрация" xfId="151"/>
    <cellStyle name="_ТФОП трафик и начисления июнь(финал)2" xfId="152"/>
    <cellStyle name="_Фин результаты  2007 (21.02)" xfId="153"/>
    <cellStyle name="_Форма планирования бюджета (P&amp;L) (макет)" xfId="154"/>
    <cellStyle name="£ BP" xfId="155"/>
    <cellStyle name="£ BP 2" xfId="156"/>
    <cellStyle name="¥ JY" xfId="157"/>
    <cellStyle name="¥ JY 2" xfId="158"/>
    <cellStyle name="=C:\WINNT35\SYSTEM32\COMMAND.COM" xfId="159"/>
    <cellStyle name="•W€_GE 3 MINIMUM" xfId="160"/>
    <cellStyle name="•WЏ€_GE 3 MINIMUM" xfId="161"/>
    <cellStyle name="0" xfId="162"/>
    <cellStyle name="0.0x" xfId="163"/>
    <cellStyle name="0.0x 2" xfId="164"/>
    <cellStyle name="0_МФит" xfId="165"/>
    <cellStyle name="1decimal" xfId="166"/>
    <cellStyle name="1Normal" xfId="167"/>
    <cellStyle name="1Normal 2" xfId="168"/>
    <cellStyle name="20% - Accent1" xfId="169"/>
    <cellStyle name="20% - Accent2" xfId="170"/>
    <cellStyle name="20% - Accent3" xfId="171"/>
    <cellStyle name="20% - Accent4" xfId="172"/>
    <cellStyle name="20% - Accent5" xfId="173"/>
    <cellStyle name="20% - Accent6" xfId="174"/>
    <cellStyle name="2decimal" xfId="175"/>
    <cellStyle name="40% - Accent1" xfId="176"/>
    <cellStyle name="40% - Accent2" xfId="177"/>
    <cellStyle name="40% - Accent3" xfId="178"/>
    <cellStyle name="40% - Accent4" xfId="179"/>
    <cellStyle name="40% - Accent5" xfId="180"/>
    <cellStyle name="40% - Accent6" xfId="181"/>
    <cellStyle name="60% - Accent1" xfId="182"/>
    <cellStyle name="60% - Accent2" xfId="183"/>
    <cellStyle name="60% - Accent3" xfId="184"/>
    <cellStyle name="60% - Accent4" xfId="185"/>
    <cellStyle name="60% - Accent5" xfId="186"/>
    <cellStyle name="60% - Accent6" xfId="187"/>
    <cellStyle name="Accent1" xfId="188"/>
    <cellStyle name="Accent2" xfId="189"/>
    <cellStyle name="Accent3" xfId="190"/>
    <cellStyle name="Accent4" xfId="191"/>
    <cellStyle name="Accent5" xfId="192"/>
    <cellStyle name="Accent6" xfId="193"/>
    <cellStyle name="ArialNormal" xfId="194"/>
    <cellStyle name="ArialNormal 2" xfId="195"/>
    <cellStyle name="Assumption - Normal" xfId="196"/>
    <cellStyle name="Assumption - Normal 2" xfId="197"/>
    <cellStyle name="AssumptionHeader" xfId="198"/>
    <cellStyle name="at" xfId="199"/>
    <cellStyle name="at 2" xfId="200"/>
    <cellStyle name="at 3" xfId="201"/>
    <cellStyle name="b" xfId="202"/>
    <cellStyle name="b 2" xfId="203"/>
    <cellStyle name="b%0" xfId="204"/>
    <cellStyle name="b%1" xfId="205"/>
    <cellStyle name="b%2" xfId="206"/>
    <cellStyle name="b_!негативный_Планирование выручки и расходов 2009_акц-10+20" xfId="207"/>
    <cellStyle name="b_!Планирование выручки и расходов 2009_17221+8" xfId="208"/>
    <cellStyle name="b_000-фактбаланс" xfId="209"/>
    <cellStyle name="b_19_02_формы контроля2007u" xfId="210"/>
    <cellStyle name="b_Бюджет_2009_ОснЗдание&amp;Пристройка" xfId="211"/>
    <cellStyle name="b_Бюджет_2009_ОснЗдание&amp;Пристройка_Формы бюджета 2010 ООО УК МС (7)" xfId="212"/>
    <cellStyle name="b_Бюджет_330млн_54" xfId="213"/>
    <cellStyle name="b_ЕдиныйБюджет_2009_ОснЗдание&amp;Пристройка" xfId="214"/>
    <cellStyle name="b_КИАУР МФ" xfId="215"/>
    <cellStyle name="b_Книга1" xfId="216"/>
    <cellStyle name="b_Книга1_1" xfId="217"/>
    <cellStyle name="b_Медси Фитнес бюджет_2009" xfId="218"/>
    <cellStyle name="b_МФит" xfId="219"/>
    <cellStyle name="b_Прогноз 1кв 2009" xfId="220"/>
    <cellStyle name="b_Рабочий" xfId="221"/>
    <cellStyle name="b_Свод_30 03" xfId="222"/>
    <cellStyle name="b_Свод_30 03_000-фактбаланс" xfId="223"/>
    <cellStyle name="b_Скорр вн Антикриз бюджет" xfId="224"/>
    <cellStyle name="b_Фин результаты  2007 (21.02)" xfId="225"/>
    <cellStyle name="b_Фин результаты  2007 (21.02)_Книга1" xfId="226"/>
    <cellStyle name="b_Фин результаты  2007 (21.02)_Книга2" xfId="227"/>
    <cellStyle name="b_Фитнес Ф1" xfId="228"/>
    <cellStyle name="b_Фитнес Ф1_000-фактбаланс" xfId="229"/>
    <cellStyle name="b_Фитнес Форма контроля 03.2008" xfId="230"/>
    <cellStyle name="b_Форма контроля Медси Фитнес 2008" xfId="231"/>
    <cellStyle name="b_Шаблон Бюджета 2008" xfId="232"/>
    <cellStyle name="b_Шаблон Бюджета 2008_000-фактбаланс" xfId="233"/>
    <cellStyle name="b0" xfId="234"/>
    <cellStyle name="b09" xfId="235"/>
    <cellStyle name="b1" xfId="236"/>
    <cellStyle name="b1 2" xfId="237"/>
    <cellStyle name="b2" xfId="238"/>
    <cellStyle name="b2 2" xfId="239"/>
    <cellStyle name="Bad" xfId="240"/>
    <cellStyle name="Billion" xfId="241"/>
    <cellStyle name="Black" xfId="242"/>
    <cellStyle name="Blue" xfId="243"/>
    <cellStyle name="bo" xfId="244"/>
    <cellStyle name="bo 2" xfId="245"/>
    <cellStyle name="Bold/Border" xfId="246"/>
    <cellStyle name="Bold/Border 2" xfId="247"/>
    <cellStyle name="Border Heavy" xfId="248"/>
    <cellStyle name="border thin" xfId="249"/>
    <cellStyle name="border thin 2" xfId="250"/>
    <cellStyle name="Bottom" xfId="251"/>
    <cellStyle name="Bottom 2" xfId="252"/>
    <cellStyle name="bout" xfId="253"/>
    <cellStyle name="bout 2" xfId="254"/>
    <cellStyle name="bout 2 2" xfId="255"/>
    <cellStyle name="bout 3" xfId="256"/>
    <cellStyle name="bt" xfId="257"/>
    <cellStyle name="bt 2" xfId="258"/>
    <cellStyle name="btit" xfId="259"/>
    <cellStyle name="btit 2" xfId="260"/>
    <cellStyle name="Bullet" xfId="261"/>
    <cellStyle name="Bullet 2" xfId="262"/>
    <cellStyle name="c" xfId="263"/>
    <cellStyle name="c 2" xfId="264"/>
    <cellStyle name="c_!негативный_Планирование выручки и расходов 2009_акц-10+20" xfId="265"/>
    <cellStyle name="c_!Планирование выручки и расходов 2009_17221+8" xfId="266"/>
    <cellStyle name="c_000-фактбаланс" xfId="267"/>
    <cellStyle name="c_19_02_формы контроля2007u" xfId="268"/>
    <cellStyle name="c_Grouse+Pelican" xfId="269"/>
    <cellStyle name="c_Grouse+Pelican_МФит" xfId="270"/>
    <cellStyle name="c_Macros" xfId="271"/>
    <cellStyle name="c_Macros (2)" xfId="272"/>
    <cellStyle name="c_Macros (2) 2" xfId="273"/>
    <cellStyle name="c_Macros (2)_!негативный_Планирование выручки и расходов 2009_акц-10+20" xfId="274"/>
    <cellStyle name="c_Macros (2)_!Планирование выручки и расходов 2009_17221+8" xfId="275"/>
    <cellStyle name="c_Macros (2)_000-фактбаланс" xfId="276"/>
    <cellStyle name="c_Macros (2)_19_02_формы контроля2007u" xfId="277"/>
    <cellStyle name="c_Macros (2)_Бюджет_2009_ОснЗдание&amp;Пристройка" xfId="278"/>
    <cellStyle name="c_Macros (2)_Бюджет_2009_ОснЗдание&amp;Пристройка_Формы бюджета 2010 ООО УК МС (7)" xfId="279"/>
    <cellStyle name="c_Macros (2)_Бюджет_330млн_54" xfId="280"/>
    <cellStyle name="c_Macros (2)_ЕдиныйБюджет_2009_ОснЗдание&amp;Пристройка" xfId="281"/>
    <cellStyle name="c_Macros (2)_КИАУР МФ" xfId="282"/>
    <cellStyle name="c_Macros (2)_Книга1" xfId="283"/>
    <cellStyle name="c_Macros (2)_Книга1_1" xfId="284"/>
    <cellStyle name="c_Macros (2)_Медси Фитнес бюджет_2009" xfId="285"/>
    <cellStyle name="c_Macros (2)_МФит" xfId="286"/>
    <cellStyle name="c_Macros (2)_Прогноз 1кв 2009" xfId="287"/>
    <cellStyle name="c_Macros (2)_Рабочий" xfId="288"/>
    <cellStyle name="c_Macros (2)_Свод_30 03" xfId="289"/>
    <cellStyle name="c_Macros (2)_Свод_30 03_000-фактбаланс" xfId="290"/>
    <cellStyle name="c_Macros (2)_Скорр вн Антикриз бюджет" xfId="291"/>
    <cellStyle name="c_Macros (2)_Фин результаты  2007 (21.02)" xfId="292"/>
    <cellStyle name="c_Macros (2)_Фин результаты  2007 (21.02)_Книга1" xfId="293"/>
    <cellStyle name="c_Macros (2)_Фин результаты  2007 (21.02)_Книга2" xfId="294"/>
    <cellStyle name="c_Macros (2)_Фитнес Ф1" xfId="295"/>
    <cellStyle name="c_Macros (2)_Фитнес Ф1_000-фактбаланс" xfId="296"/>
    <cellStyle name="c_Macros (2)_Фитнес Форма контроля 03.2008" xfId="297"/>
    <cellStyle name="c_Macros (2)_Форма контроля Медси Фитнес 2008" xfId="298"/>
    <cellStyle name="c_Macros (2)_Шаблон Бюджета 2008" xfId="299"/>
    <cellStyle name="c_Macros (2)_Шаблон Бюджета 2008_000-фактбаланс" xfId="300"/>
    <cellStyle name="c_Macros 2" xfId="301"/>
    <cellStyle name="c_Macros_!негативный_Планирование выручки и расходов 2009_акц-10+20" xfId="302"/>
    <cellStyle name="c_Macros_!Планирование выручки и расходов 2009_17221+8" xfId="303"/>
    <cellStyle name="c_Macros_000-фактбаланс" xfId="304"/>
    <cellStyle name="c_Macros_19_02_формы контроля2007u" xfId="305"/>
    <cellStyle name="c_Macros_Бюджет_2009_ОснЗдание&amp;Пристройка" xfId="306"/>
    <cellStyle name="c_Macros_Бюджет_2009_ОснЗдание&amp;Пристройка_Формы бюджета 2010 ООО УК МС (7)" xfId="307"/>
    <cellStyle name="c_Macros_Бюджет_330млн_54" xfId="308"/>
    <cellStyle name="c_Macros_ЕдиныйБюджет_2009_ОснЗдание&amp;Пристройка" xfId="309"/>
    <cellStyle name="c_Macros_КИАУР МФ" xfId="310"/>
    <cellStyle name="c_Macros_Книга1" xfId="311"/>
    <cellStyle name="c_Macros_Книга1_1" xfId="312"/>
    <cellStyle name="c_Macros_Медси Фитнес бюджет_2009" xfId="313"/>
    <cellStyle name="c_Macros_МФит" xfId="314"/>
    <cellStyle name="c_Macros_Прогноз 1кв 2009" xfId="315"/>
    <cellStyle name="c_Macros_Рабочий" xfId="316"/>
    <cellStyle name="c_Macros_Свод_30 03" xfId="317"/>
    <cellStyle name="c_Macros_Свод_30 03_000-фактбаланс" xfId="318"/>
    <cellStyle name="c_Macros_Скорр вн Антикриз бюджет" xfId="319"/>
    <cellStyle name="c_Macros_Фин результаты  2007 (21.02)" xfId="320"/>
    <cellStyle name="c_Macros_Фин результаты  2007 (21.02)_Книга1" xfId="321"/>
    <cellStyle name="c_Macros_Фин результаты  2007 (21.02)_Книга2" xfId="322"/>
    <cellStyle name="c_Macros_Фитнес Ф1" xfId="323"/>
    <cellStyle name="c_Macros_Фитнес Ф1_000-фактбаланс" xfId="324"/>
    <cellStyle name="c_Macros_Фитнес Форма контроля 03.2008" xfId="325"/>
    <cellStyle name="c_Macros_Форма контроля Медси Фитнес 2008" xfId="326"/>
    <cellStyle name="c_Macros_Шаблон Бюджета 2008" xfId="327"/>
    <cellStyle name="c_Macros_Шаблон Бюджета 2008_000-фактбаланс" xfId="328"/>
    <cellStyle name="c_Manager (2)" xfId="329"/>
    <cellStyle name="c_Manager (2) 2" xfId="330"/>
    <cellStyle name="c_Manager (2)_!негативный_Планирование выручки и расходов 2009_акц-10+20" xfId="331"/>
    <cellStyle name="c_Manager (2)_!Планирование выручки и расходов 2009_17221+8" xfId="332"/>
    <cellStyle name="c_Manager (2)_000-фактбаланс" xfId="333"/>
    <cellStyle name="c_Manager (2)_19_02_формы контроля2007u" xfId="334"/>
    <cellStyle name="c_Manager (2)_Бюджет_2009_ОснЗдание&amp;Пристройка" xfId="335"/>
    <cellStyle name="c_Manager (2)_Бюджет_2009_ОснЗдание&amp;Пристройка_Формы бюджета 2010 ООО УК МС (7)" xfId="336"/>
    <cellStyle name="c_Manager (2)_Бюджет_330млн_54" xfId="337"/>
    <cellStyle name="c_Manager (2)_ЕдиныйБюджет_2009_ОснЗдание&amp;Пристройка" xfId="338"/>
    <cellStyle name="c_Manager (2)_КИАУР МФ" xfId="339"/>
    <cellStyle name="c_Manager (2)_Книга1" xfId="340"/>
    <cellStyle name="c_Manager (2)_Книга1_1" xfId="341"/>
    <cellStyle name="c_Manager (2)_Медси Фитнес бюджет_2009" xfId="342"/>
    <cellStyle name="c_Manager (2)_МФит" xfId="343"/>
    <cellStyle name="c_Manager (2)_Прогноз 1кв 2009" xfId="344"/>
    <cellStyle name="c_Manager (2)_Рабочий" xfId="345"/>
    <cellStyle name="c_Manager (2)_Свод_30 03" xfId="346"/>
    <cellStyle name="c_Manager (2)_Свод_30 03_000-фактбаланс" xfId="347"/>
    <cellStyle name="c_Manager (2)_Скорр вн Антикриз бюджет" xfId="348"/>
    <cellStyle name="c_Manager (2)_Фин результаты  2007 (21.02)" xfId="349"/>
    <cellStyle name="c_Manager (2)_Фин результаты  2007 (21.02)_Книга1" xfId="350"/>
    <cellStyle name="c_Manager (2)_Фин результаты  2007 (21.02)_Книга2" xfId="351"/>
    <cellStyle name="c_Manager (2)_Фитнес Ф1" xfId="352"/>
    <cellStyle name="c_Manager (2)_Фитнес Ф1_000-фактбаланс" xfId="353"/>
    <cellStyle name="c_Manager (2)_Фитнес Форма контроля 03.2008" xfId="354"/>
    <cellStyle name="c_Manager (2)_Форма контроля Медси Фитнес 2008" xfId="355"/>
    <cellStyle name="c_Manager (2)_Шаблон Бюджета 2008" xfId="356"/>
    <cellStyle name="c_Manager (2)_Шаблон Бюджета 2008_000-фактбаланс" xfId="357"/>
    <cellStyle name="c_Бюджет_2009_ОснЗдание&amp;Пристройка" xfId="358"/>
    <cellStyle name="c_Бюджет_2009_ОснЗдание&amp;Пристройка_Формы бюджета 2010 ООО УК МС (7)" xfId="359"/>
    <cellStyle name="c_Бюджет_330млн_54" xfId="360"/>
    <cellStyle name="c_ЕдиныйБюджет_2009_ОснЗдание&amp;Пристройка" xfId="361"/>
    <cellStyle name="c_КИАУР МФ" xfId="362"/>
    <cellStyle name="c_Книга1" xfId="363"/>
    <cellStyle name="c_Книга1_1" xfId="364"/>
    <cellStyle name="c_Медси Фитнес бюджет_2009" xfId="365"/>
    <cellStyle name="c_МФит" xfId="366"/>
    <cellStyle name="c_Прогноз 1кв 2009" xfId="367"/>
    <cellStyle name="c_Рабочий" xfId="368"/>
    <cellStyle name="c_Свод_30 03" xfId="369"/>
    <cellStyle name="c_Свод_30 03_000-фактбаланс" xfId="370"/>
    <cellStyle name="c_Скорр вн Антикриз бюджет" xfId="371"/>
    <cellStyle name="c_Фин результаты  2007 (21.02)" xfId="372"/>
    <cellStyle name="c_Фин результаты  2007 (21.02)_Книга1" xfId="373"/>
    <cellStyle name="c_Фин результаты  2007 (21.02)_Книга2" xfId="374"/>
    <cellStyle name="c_Фитнес Ф1" xfId="375"/>
    <cellStyle name="c_Фитнес Ф1_000-фактбаланс" xfId="376"/>
    <cellStyle name="c_Фитнес Форма контроля 03.2008" xfId="377"/>
    <cellStyle name="c_Форма контроля Медси Фитнес 2008" xfId="378"/>
    <cellStyle name="c_Шаблон Бюджета 2008" xfId="379"/>
    <cellStyle name="c_Шаблон Бюджета 2008_000-фактбаланс" xfId="380"/>
    <cellStyle name="c0" xfId="381"/>
    <cellStyle name="cach" xfId="382"/>
    <cellStyle name="cach 2" xfId="383"/>
    <cellStyle name="Calculation" xfId="384"/>
    <cellStyle name="Calculation 2" xfId="385"/>
    <cellStyle name="Changeable" xfId="386"/>
    <cellStyle name="Changeable 2" xfId="387"/>
    <cellStyle name="Check" xfId="388"/>
    <cellStyle name="Check Cell" xfId="389"/>
    <cellStyle name="co" xfId="390"/>
    <cellStyle name="Comma  - Style1" xfId="391"/>
    <cellStyle name="Comma  - Style2" xfId="392"/>
    <cellStyle name="Comma  - Style3" xfId="393"/>
    <cellStyle name="Comma  - Style4" xfId="394"/>
    <cellStyle name="Comma  - Style5" xfId="395"/>
    <cellStyle name="Comma  - Style6" xfId="396"/>
    <cellStyle name="Comma  - Style7" xfId="397"/>
    <cellStyle name="Comma  - Style8" xfId="398"/>
    <cellStyle name="Comma [0]_Tickmarks" xfId="399"/>
    <cellStyle name="Comma [1]" xfId="400"/>
    <cellStyle name="Comma [2]" xfId="401"/>
    <cellStyle name="Comma 0" xfId="402"/>
    <cellStyle name="Comma 2" xfId="403"/>
    <cellStyle name="Comma 2*" xfId="404"/>
    <cellStyle name="Comma 2_МФит" xfId="405"/>
    <cellStyle name="Comma Comma" xfId="406"/>
    <cellStyle name="Comma Comma [0]" xfId="407"/>
    <cellStyle name="Comma_Tickmarks" xfId="408"/>
    <cellStyle name="Comma0" xfId="409"/>
    <cellStyle name="Comma0 - Modelo1" xfId="410"/>
    <cellStyle name="Comma0 - Style1" xfId="411"/>
    <cellStyle name="Comma0_Книга1" xfId="412"/>
    <cellStyle name="Comma1 - Modelo2" xfId="413"/>
    <cellStyle name="Comma1 - Style2" xfId="414"/>
    <cellStyle name="CompanyName" xfId="415"/>
    <cellStyle name="CompanyName 2" xfId="416"/>
    <cellStyle name="Conor 1" xfId="417"/>
    <cellStyle name="Conor 1 2" xfId="418"/>
    <cellStyle name="Conor1" xfId="419"/>
    <cellStyle name="Conor1 2" xfId="420"/>
    <cellStyle name="Conor2" xfId="421"/>
    <cellStyle name="Conor2 2" xfId="422"/>
    <cellStyle name="Cover Date" xfId="423"/>
    <cellStyle name="Cover Subtitle" xfId="424"/>
    <cellStyle name="Cover Title" xfId="425"/>
    <cellStyle name="Credit" xfId="426"/>
    <cellStyle name="Credit subtotal" xfId="427"/>
    <cellStyle name="Credit subtotal 2" xfId="428"/>
    <cellStyle name="Credit Total" xfId="429"/>
    <cellStyle name="Credit_Tickmarks" xfId="430"/>
    <cellStyle name="Currency $" xfId="431"/>
    <cellStyle name="Currency [0]_BAYKAL" xfId="432"/>
    <cellStyle name="Currency [1]" xfId="433"/>
    <cellStyle name="Currency [2]" xfId="434"/>
    <cellStyle name="Currency 2" xfId="435"/>
    <cellStyle name="Currency Comma Comma" xfId="436"/>
    <cellStyle name="Currency_Cash Flow Sheet" xfId="437"/>
    <cellStyle name="Currency0" xfId="438"/>
    <cellStyle name="Currency-protected" xfId="439"/>
    <cellStyle name="Dan" xfId="440"/>
    <cellStyle name="Dark Field" xfId="441"/>
    <cellStyle name="Dark Field 2" xfId="442"/>
    <cellStyle name="Dash" xfId="443"/>
    <cellStyle name="Dash 2" xfId="444"/>
    <cellStyle name="Date" xfId="445"/>
    <cellStyle name="Debit" xfId="446"/>
    <cellStyle name="Debit subtotal" xfId="447"/>
    <cellStyle name="Debit subtotal 2" xfId="448"/>
    <cellStyle name="Debit Total" xfId="449"/>
    <cellStyle name="Debit_Tickmarks" xfId="450"/>
    <cellStyle name="Deviant" xfId="451"/>
    <cellStyle name="Dezimal [0]_Compiling Utility Macros" xfId="452"/>
    <cellStyle name="Dezimal_Compiling Utility Macros" xfId="453"/>
    <cellStyle name="Dia" xfId="454"/>
    <cellStyle name="Dia 2" xfId="455"/>
    <cellStyle name="Dollar" xfId="456"/>
    <cellStyle name="E&amp;Y House" xfId="457"/>
    <cellStyle name="Encabez1" xfId="458"/>
    <cellStyle name="Encabez1 2" xfId="459"/>
    <cellStyle name="Encabez2" xfId="460"/>
    <cellStyle name="Encabez2 2" xfId="461"/>
    <cellStyle name="entrada" xfId="462"/>
    <cellStyle name="Euro" xfId="463"/>
    <cellStyle name="Excel Built-in Normal" xfId="464"/>
    <cellStyle name="Excel Built-in Normal 2" xfId="465"/>
    <cellStyle name="Explanatory Text" xfId="466"/>
    <cellStyle name="EY1dp" xfId="467"/>
    <cellStyle name="EYColumnHeading" xfId="468"/>
    <cellStyle name="EYnumber" xfId="469"/>
    <cellStyle name="EYtext" xfId="470"/>
    <cellStyle name="F2" xfId="471"/>
    <cellStyle name="F2 2" xfId="472"/>
    <cellStyle name="F3" xfId="473"/>
    <cellStyle name="F3 2" xfId="474"/>
    <cellStyle name="F4" xfId="475"/>
    <cellStyle name="F4 2" xfId="476"/>
    <cellStyle name="F5" xfId="477"/>
    <cellStyle name="F5 2" xfId="478"/>
    <cellStyle name="F6" xfId="479"/>
    <cellStyle name="F6 2" xfId="480"/>
    <cellStyle name="F7" xfId="481"/>
    <cellStyle name="F7 2" xfId="482"/>
    <cellStyle name="F8" xfId="483"/>
    <cellStyle name="F8 2" xfId="484"/>
    <cellStyle name="Factor" xfId="485"/>
    <cellStyle name="Fijo" xfId="486"/>
    <cellStyle name="Fijo 2" xfId="487"/>
    <cellStyle name="Financiero" xfId="488"/>
    <cellStyle name="Financiero 2" xfId="489"/>
    <cellStyle name="First Column" xfId="490"/>
    <cellStyle name="Fixed" xfId="491"/>
    <cellStyle name="Followed Hyperlink" xfId="492"/>
    <cellStyle name="Footer SBILogo1" xfId="493"/>
    <cellStyle name="Footer SBILogo2" xfId="494"/>
    <cellStyle name="Footnote" xfId="495"/>
    <cellStyle name="Footnote Reference" xfId="496"/>
    <cellStyle name="Footnote_Financial Input" xfId="497"/>
    <cellStyle name="From" xfId="498"/>
    <cellStyle name="General" xfId="499"/>
    <cellStyle name="Good" xfId="500"/>
    <cellStyle name="Grey" xfId="501"/>
    <cellStyle name="h" xfId="502"/>
    <cellStyle name="h_МФит" xfId="503"/>
    <cellStyle name="Header" xfId="504"/>
    <cellStyle name="Header Draft Stamp" xfId="505"/>
    <cellStyle name="Header_~ бюджетные_формы (2)" xfId="506"/>
    <cellStyle name="Header1" xfId="507"/>
    <cellStyle name="Header2" xfId="508"/>
    <cellStyle name="Heading" xfId="509"/>
    <cellStyle name="Heading 1" xfId="510"/>
    <cellStyle name="Heading 1 2" xfId="511"/>
    <cellStyle name="Heading 1 3" xfId="512"/>
    <cellStyle name="Heading 1 4" xfId="513"/>
    <cellStyle name="Heading 1 5" xfId="514"/>
    <cellStyle name="Heading 1 6" xfId="515"/>
    <cellStyle name="Heading 1 7" xfId="516"/>
    <cellStyle name="Heading 1 8" xfId="517"/>
    <cellStyle name="Heading 1 9" xfId="518"/>
    <cellStyle name="Heading 1 Above" xfId="519"/>
    <cellStyle name="Heading 1_~ бюджетные_формы (2)" xfId="520"/>
    <cellStyle name="Heading 1+" xfId="521"/>
    <cellStyle name="Heading 2" xfId="522"/>
    <cellStyle name="Heading 2 2" xfId="523"/>
    <cellStyle name="Heading 2 3" xfId="524"/>
    <cellStyle name="Heading 2 4" xfId="525"/>
    <cellStyle name="Heading 2 5" xfId="526"/>
    <cellStyle name="Heading 2 6" xfId="527"/>
    <cellStyle name="Heading 2 7" xfId="528"/>
    <cellStyle name="Heading 2 8" xfId="529"/>
    <cellStyle name="Heading 2 9" xfId="530"/>
    <cellStyle name="Heading 2 Below" xfId="531"/>
    <cellStyle name="Heading 2_~ бюджетные_формы (2)" xfId="532"/>
    <cellStyle name="Heading 2+" xfId="533"/>
    <cellStyle name="Heading 3" xfId="534"/>
    <cellStyle name="Heading 3 2" xfId="535"/>
    <cellStyle name="Heading 3 3" xfId="536"/>
    <cellStyle name="Heading 3 4" xfId="537"/>
    <cellStyle name="Heading 3 5" xfId="538"/>
    <cellStyle name="Heading 3 6" xfId="539"/>
    <cellStyle name="Heading 3 7" xfId="540"/>
    <cellStyle name="Heading 3 8" xfId="541"/>
    <cellStyle name="Heading 3 9" xfId="542"/>
    <cellStyle name="Heading 3+" xfId="543"/>
    <cellStyle name="Heading 4" xfId="544"/>
    <cellStyle name="Hidden" xfId="545"/>
    <cellStyle name="Hist inmatning" xfId="546"/>
    <cellStyle name="Hyperlink" xfId="547"/>
    <cellStyle name="Iau?iue_Cao?aou 96-97" xfId="548"/>
    <cellStyle name="Indent" xfId="549"/>
    <cellStyle name="Indicator" xfId="550"/>
    <cellStyle name="inmatning" xfId="551"/>
    <cellStyle name="Input" xfId="552"/>
    <cellStyle name="Input [yellow]" xfId="553"/>
    <cellStyle name="Input [yellow] 2" xfId="554"/>
    <cellStyle name="Input 10" xfId="555"/>
    <cellStyle name="Input 2" xfId="556"/>
    <cellStyle name="Input 2 2" xfId="557"/>
    <cellStyle name="Input 3" xfId="558"/>
    <cellStyle name="Input 3 2" xfId="559"/>
    <cellStyle name="Input 4" xfId="560"/>
    <cellStyle name="Input 4 2" xfId="561"/>
    <cellStyle name="Input 5" xfId="562"/>
    <cellStyle name="Input 5 2" xfId="563"/>
    <cellStyle name="Input 6" xfId="564"/>
    <cellStyle name="Input 6 2" xfId="565"/>
    <cellStyle name="Input 7" xfId="566"/>
    <cellStyle name="Input 7 2" xfId="567"/>
    <cellStyle name="Input 8" xfId="568"/>
    <cellStyle name="Input 8 2" xfId="569"/>
    <cellStyle name="Input 9" xfId="570"/>
    <cellStyle name="Input 9 2" xfId="571"/>
    <cellStyle name="Input Currency" xfId="572"/>
    <cellStyle name="Input Currency 2" xfId="573"/>
    <cellStyle name="Input Currency_МФит" xfId="574"/>
    <cellStyle name="Input Multiple" xfId="575"/>
    <cellStyle name="Input Percent" xfId="576"/>
    <cellStyle name="Input_~ бюджетные_формы (2)" xfId="577"/>
    <cellStyle name="Input-Blue" xfId="578"/>
    <cellStyle name="InputBlueFont" xfId="579"/>
    <cellStyle name="InputBlueFontLocked" xfId="580"/>
    <cellStyle name="Integer" xfId="581"/>
    <cellStyle name="Item" xfId="582"/>
    <cellStyle name="Länkinm" xfId="583"/>
    <cellStyle name="Large Page Heading" xfId="584"/>
    <cellStyle name="Link" xfId="585"/>
    <cellStyle name="Link 2" xfId="586"/>
    <cellStyle name="Linked Cell" xfId="587"/>
    <cellStyle name="Main text" xfId="588"/>
    <cellStyle name="Main Title" xfId="589"/>
    <cellStyle name="Measure" xfId="590"/>
    <cellStyle name="Millares [0]_10 AVERIAS MASIVAS + ANT" xfId="591"/>
    <cellStyle name="Millares_10 AVERIAS MASIVAS + ANT" xfId="592"/>
    <cellStyle name="Millions" xfId="593"/>
    <cellStyle name="minutes" xfId="594"/>
    <cellStyle name="Moneda [0]_10 AVERIAS MASIVAS + ANT" xfId="595"/>
    <cellStyle name="Moneda_10 AVERIAS MASIVAS + ANT" xfId="596"/>
    <cellStyle name="money" xfId="597"/>
    <cellStyle name="Multiple" xfId="598"/>
    <cellStyle name="Neutral" xfId="599"/>
    <cellStyle name="no" xfId="600"/>
    <cellStyle name="no dec" xfId="601"/>
    <cellStyle name="No.s to 1dp" xfId="602"/>
    <cellStyle name="No.s to 1dp 2" xfId="603"/>
    <cellStyle name="no_МФит" xfId="604"/>
    <cellStyle name="Nor}al" xfId="605"/>
    <cellStyle name="Norm?l_H?M I.v?lt." xfId="606"/>
    <cellStyle name="Norma11l" xfId="607"/>
    <cellStyle name="Norma11l 2" xfId="608"/>
    <cellStyle name="Normal - Style1" xfId="609"/>
    <cellStyle name="Normal - Style1 2" xfId="610"/>
    <cellStyle name="Normal Font Size" xfId="611"/>
    <cellStyle name="Normal_17" xfId="612"/>
    <cellStyle name="Normál_HÖM I.vált." xfId="613"/>
    <cellStyle name="Normal_Inputs" xfId="614"/>
    <cellStyle name="normální_Tvorba a rozdělení zisku 2" xfId="615"/>
    <cellStyle name="Note" xfId="616"/>
    <cellStyle name="Note 2" xfId="617"/>
    <cellStyle name="Notes" xfId="618"/>
    <cellStyle name="Number" xfId="619"/>
    <cellStyle name="Œ…‹æØ‚è [0.00]_GE 3 MINIMUM" xfId="620"/>
    <cellStyle name="Œ…‹æØ‚è_GE 3 MINIMUM" xfId="621"/>
    <cellStyle name="Output" xfId="622"/>
    <cellStyle name="Output 2" xfId="623"/>
    <cellStyle name="Outputs (Locked)" xfId="624"/>
    <cellStyle name="p" xfId="625"/>
    <cellStyle name="p_вер CF на 2010г " xfId="626"/>
    <cellStyle name="p_КИАУР МФ" xfId="627"/>
    <cellStyle name="p_МФит" xfId="628"/>
    <cellStyle name="Page Heading Large" xfId="629"/>
    <cellStyle name="Page Heading Small" xfId="630"/>
    <cellStyle name="Page Number" xfId="631"/>
    <cellStyle name="pe" xfId="632"/>
    <cellStyle name="pe 2" xfId="633"/>
    <cellStyle name="per" xfId="634"/>
    <cellStyle name="per 2" xfId="635"/>
    <cellStyle name="Percent (0)" xfId="636"/>
    <cellStyle name="Percent [0]" xfId="637"/>
    <cellStyle name="Percent [1]" xfId="638"/>
    <cellStyle name="Percent [2]" xfId="639"/>
    <cellStyle name="Percent [2] 2" xfId="640"/>
    <cellStyle name="Percent Hard" xfId="641"/>
    <cellStyle name="Pound" xfId="642"/>
    <cellStyle name="Pound [1]" xfId="643"/>
    <cellStyle name="Pound [2]" xfId="644"/>
    <cellStyle name="Protected" xfId="645"/>
    <cellStyle name="ptit" xfId="646"/>
    <cellStyle name="ptit 2" xfId="647"/>
    <cellStyle name="ptit 3" xfId="648"/>
    <cellStyle name="rat" xfId="649"/>
    <cellStyle name="rat 2" xfId="650"/>
    <cellStyle name="rat 2 2" xfId="651"/>
    <cellStyle name="rat 3" xfId="652"/>
    <cellStyle name="rate" xfId="653"/>
    <cellStyle name="rate 2" xfId="654"/>
    <cellStyle name="ratio" xfId="655"/>
    <cellStyle name="Red Box" xfId="656"/>
    <cellStyle name="Red Box 2" xfId="657"/>
    <cellStyle name="s" xfId="658"/>
    <cellStyle name="s 2" xfId="659"/>
    <cellStyle name="s 2 2" xfId="660"/>
    <cellStyle name="s_!негативный_Планирование выручки и расходов 2009_акц-10+20" xfId="661"/>
    <cellStyle name="s_!негативный_Планирование выручки и расходов 2009_акц-10+20 2" xfId="662"/>
    <cellStyle name="s_!Планирование выручки и расходов 2009_17221+8" xfId="663"/>
    <cellStyle name="s_!Планирование выручки и расходов 2009_17221+8 2" xfId="664"/>
    <cellStyle name="s_000-фактбаланс" xfId="665"/>
    <cellStyle name="s_000-фактбаланс 2" xfId="666"/>
    <cellStyle name="s_19_02_формы контроля2007u" xfId="667"/>
    <cellStyle name="s_19_02_формы контроля2007u 2" xfId="668"/>
    <cellStyle name="s_Assumptions" xfId="669"/>
    <cellStyle name="s_Assumptions 2" xfId="670"/>
    <cellStyle name="s_Assumptions 2 2" xfId="671"/>
    <cellStyle name="s_Assumptions_!негативный_Планирование выручки и расходов 2009_акц-10+20" xfId="672"/>
    <cellStyle name="s_Assumptions_!негативный_Планирование выручки и расходов 2009_акц-10+20 2" xfId="673"/>
    <cellStyle name="s_Assumptions_!Планирование выручки и расходов 2009_17221+8" xfId="674"/>
    <cellStyle name="s_Assumptions_!Планирование выручки и расходов 2009_17221+8 2" xfId="675"/>
    <cellStyle name="s_Assumptions_000-фактбаланс" xfId="676"/>
    <cellStyle name="s_Assumptions_000-фактбаланс 2" xfId="677"/>
    <cellStyle name="s_Assumptions_19_02_формы контроля2007u" xfId="678"/>
    <cellStyle name="s_Assumptions_19_02_формы контроля2007u 2" xfId="679"/>
    <cellStyle name="s_Assumptions_Бюджет_2009_ОснЗдание&amp;Пристройка" xfId="680"/>
    <cellStyle name="s_Assumptions_Бюджет_2009_ОснЗдание&amp;Пристройка 2" xfId="681"/>
    <cellStyle name="s_Assumptions_Бюджет_2009_ОснЗдание&amp;Пристройка_Формы бюджета 2010 ООО УК МС (7)" xfId="682"/>
    <cellStyle name="s_Assumptions_Бюджет_2009_ОснЗдание&amp;Пристройка_Формы бюджета 2010 ООО УК МС (7) 2" xfId="683"/>
    <cellStyle name="s_Assumptions_Бюджет_330млн_54" xfId="684"/>
    <cellStyle name="s_Assumptions_Бюджет_330млн_54 2" xfId="685"/>
    <cellStyle name="s_Assumptions_вер CF на 2010г " xfId="686"/>
    <cellStyle name="s_Assumptions_вер CF на 2010г  2" xfId="687"/>
    <cellStyle name="s_Assumptions_ЕдиныйБюджет_2009_ОснЗдание&amp;Пристройка" xfId="688"/>
    <cellStyle name="s_Assumptions_ЕдиныйБюджет_2009_ОснЗдание&amp;Пристройка 2" xfId="689"/>
    <cellStyle name="s_Assumptions_КИАУР МФ" xfId="690"/>
    <cellStyle name="s_Assumptions_КИАУР МФ 2" xfId="691"/>
    <cellStyle name="s_Assumptions_Книга1" xfId="692"/>
    <cellStyle name="s_Assumptions_Книга1 2" xfId="693"/>
    <cellStyle name="s_Assumptions_Книга1_1" xfId="694"/>
    <cellStyle name="s_Assumptions_Книга1_1 2" xfId="695"/>
    <cellStyle name="s_Assumptions_Медси Фитнес бюджет_2009" xfId="696"/>
    <cellStyle name="s_Assumptions_Медси Фитнес бюджет_2009 2" xfId="697"/>
    <cellStyle name="s_Assumptions_МФит" xfId="698"/>
    <cellStyle name="s_Assumptions_МФит 2" xfId="699"/>
    <cellStyle name="s_Assumptions_Прогноз 1кв 2009" xfId="700"/>
    <cellStyle name="s_Assumptions_Прогноз 1кв 2009 2" xfId="701"/>
    <cellStyle name="s_Assumptions_Рабочий" xfId="702"/>
    <cellStyle name="s_Assumptions_Рабочий 2" xfId="703"/>
    <cellStyle name="s_Assumptions_Свод_30 03" xfId="704"/>
    <cellStyle name="s_Assumptions_Свод_30 03 2" xfId="705"/>
    <cellStyle name="s_Assumptions_Свод_30 03_000-фактбаланс" xfId="706"/>
    <cellStyle name="s_Assumptions_Свод_30 03_000-фактбаланс 2" xfId="707"/>
    <cellStyle name="s_Assumptions_Скорр вн Антикриз бюджет" xfId="708"/>
    <cellStyle name="s_Assumptions_Скорр вн Антикриз бюджет 2" xfId="709"/>
    <cellStyle name="s_Assumptions_Фин результаты  2007 (21.02)" xfId="710"/>
    <cellStyle name="s_Assumptions_Фин результаты  2007 (21.02) 2" xfId="711"/>
    <cellStyle name="s_Assumptions_Фин результаты  2007 (21.02)_Книга1" xfId="712"/>
    <cellStyle name="s_Assumptions_Фин результаты  2007 (21.02)_Книга1 2" xfId="713"/>
    <cellStyle name="s_Assumptions_Фин результаты  2007 (21.02)_Книга2" xfId="714"/>
    <cellStyle name="s_Assumptions_Фин результаты  2007 (21.02)_Книга2 2" xfId="715"/>
    <cellStyle name="s_Assumptions_Фитнес Ф1" xfId="716"/>
    <cellStyle name="s_Assumptions_Фитнес Ф1 2" xfId="717"/>
    <cellStyle name="s_Assumptions_Фитнес Ф1_000-фактбаланс" xfId="718"/>
    <cellStyle name="s_Assumptions_Фитнес Ф1_000-фактбаланс 2" xfId="719"/>
    <cellStyle name="s_Assumptions_Фитнес Форма контроля 03.2008" xfId="720"/>
    <cellStyle name="s_Assumptions_Фитнес Форма контроля 03.2008 2" xfId="721"/>
    <cellStyle name="s_Assumptions_Форма контроля Медси Фитнес 2008" xfId="722"/>
    <cellStyle name="s_Assumptions_Форма контроля Медси Фитнес 2008 2" xfId="723"/>
    <cellStyle name="s_Assumptions_Шаблон Бюджета 2008" xfId="724"/>
    <cellStyle name="s_Assumptions_Шаблон Бюджета 2008 2" xfId="725"/>
    <cellStyle name="s_Assumptions_Шаблон Бюджета 2008_000-фактбаланс" xfId="726"/>
    <cellStyle name="s_Assumptions_Шаблон Бюджета 2008_000-фактбаланс 2" xfId="727"/>
    <cellStyle name="s_B_S_Ratios _B" xfId="728"/>
    <cellStyle name="s_B_S_Ratios _B 2" xfId="729"/>
    <cellStyle name="s_B_S_Ratios _B 2 2" xfId="730"/>
    <cellStyle name="s_B_S_Ratios _B_!негативный_Планирование выручки и расходов 2009_акц-10+20" xfId="731"/>
    <cellStyle name="s_B_S_Ratios _B_!негативный_Планирование выручки и расходов 2009_акц-10+20 2" xfId="732"/>
    <cellStyle name="s_B_S_Ratios _B_!Планирование выручки и расходов 2009_17221+8" xfId="733"/>
    <cellStyle name="s_B_S_Ratios _B_!Планирование выручки и расходов 2009_17221+8 2" xfId="734"/>
    <cellStyle name="s_B_S_Ratios _B_000-фактбаланс" xfId="735"/>
    <cellStyle name="s_B_S_Ratios _B_000-фактбаланс 2" xfId="736"/>
    <cellStyle name="s_B_S_Ratios _B_19_02_формы контроля2007u" xfId="737"/>
    <cellStyle name="s_B_S_Ratios _B_19_02_формы контроля2007u 2" xfId="738"/>
    <cellStyle name="s_B_S_Ratios _B_Бюджет_2009_ОснЗдание&amp;Пристройка" xfId="739"/>
    <cellStyle name="s_B_S_Ratios _B_Бюджет_2009_ОснЗдание&amp;Пристройка 2" xfId="740"/>
    <cellStyle name="s_B_S_Ratios _B_Бюджет_2009_ОснЗдание&amp;Пристройка_Формы бюджета 2010 ООО УК МС (7)" xfId="741"/>
    <cellStyle name="s_B_S_Ratios _B_Бюджет_2009_ОснЗдание&amp;Пристройка_Формы бюджета 2010 ООО УК МС (7) 2" xfId="742"/>
    <cellStyle name="s_B_S_Ratios _B_Бюджет_330млн_54" xfId="743"/>
    <cellStyle name="s_B_S_Ratios _B_Бюджет_330млн_54 2" xfId="744"/>
    <cellStyle name="s_B_S_Ratios _B_вер CF на 2010г " xfId="745"/>
    <cellStyle name="s_B_S_Ratios _B_вер CF на 2010г  2" xfId="746"/>
    <cellStyle name="s_B_S_Ratios _B_ЕдиныйБюджет_2009_ОснЗдание&amp;Пристройка" xfId="747"/>
    <cellStyle name="s_B_S_Ratios _B_ЕдиныйБюджет_2009_ОснЗдание&amp;Пристройка 2" xfId="748"/>
    <cellStyle name="s_B_S_Ratios _B_КИАУР МФ" xfId="749"/>
    <cellStyle name="s_B_S_Ratios _B_КИАУР МФ 2" xfId="750"/>
    <cellStyle name="s_B_S_Ratios _B_Книга1" xfId="751"/>
    <cellStyle name="s_B_S_Ratios _B_Книга1 2" xfId="752"/>
    <cellStyle name="s_B_S_Ratios _B_Книга1_1" xfId="753"/>
    <cellStyle name="s_B_S_Ratios _B_Книга1_1 2" xfId="754"/>
    <cellStyle name="s_B_S_Ratios _B_Медси Фитнес бюджет_2009" xfId="755"/>
    <cellStyle name="s_B_S_Ratios _B_Медси Фитнес бюджет_2009 2" xfId="756"/>
    <cellStyle name="s_B_S_Ratios _B_МФит" xfId="757"/>
    <cellStyle name="s_B_S_Ratios _B_МФит 2" xfId="758"/>
    <cellStyle name="s_B_S_Ratios _B_Прогноз 1кв 2009" xfId="759"/>
    <cellStyle name="s_B_S_Ratios _B_Прогноз 1кв 2009 2" xfId="760"/>
    <cellStyle name="s_B_S_Ratios _B_Рабочий" xfId="761"/>
    <cellStyle name="s_B_S_Ratios _B_Рабочий 2" xfId="762"/>
    <cellStyle name="s_B_S_Ratios _B_Свод_30 03" xfId="763"/>
    <cellStyle name="s_B_S_Ratios _B_Свод_30 03 2" xfId="764"/>
    <cellStyle name="s_B_S_Ratios _B_Свод_30 03_000-фактбаланс" xfId="765"/>
    <cellStyle name="s_B_S_Ratios _B_Свод_30 03_000-фактбаланс 2" xfId="766"/>
    <cellStyle name="s_B_S_Ratios _B_Скорр вн Антикриз бюджет" xfId="767"/>
    <cellStyle name="s_B_S_Ratios _B_Скорр вн Антикриз бюджет 2" xfId="768"/>
    <cellStyle name="s_B_S_Ratios _B_Фин результаты  2007 (21.02)" xfId="769"/>
    <cellStyle name="s_B_S_Ratios _B_Фин результаты  2007 (21.02) 2" xfId="770"/>
    <cellStyle name="s_B_S_Ratios _B_Фин результаты  2007 (21.02)_Книга1" xfId="771"/>
    <cellStyle name="s_B_S_Ratios _B_Фин результаты  2007 (21.02)_Книга1 2" xfId="772"/>
    <cellStyle name="s_B_S_Ratios _B_Фин результаты  2007 (21.02)_Книга2" xfId="773"/>
    <cellStyle name="s_B_S_Ratios _B_Фин результаты  2007 (21.02)_Книга2 2" xfId="774"/>
    <cellStyle name="s_B_S_Ratios _B_Фитнес Ф1" xfId="775"/>
    <cellStyle name="s_B_S_Ratios _B_Фитнес Ф1 2" xfId="776"/>
    <cellStyle name="s_B_S_Ratios _B_Фитнес Ф1_000-фактбаланс" xfId="777"/>
    <cellStyle name="s_B_S_Ratios _B_Фитнес Ф1_000-фактбаланс 2" xfId="778"/>
    <cellStyle name="s_B_S_Ratios _B_Фитнес Форма контроля 03.2008" xfId="779"/>
    <cellStyle name="s_B_S_Ratios _B_Фитнес Форма контроля 03.2008 2" xfId="780"/>
    <cellStyle name="s_B_S_Ratios _B_Форма контроля Медси Фитнес 2008" xfId="781"/>
    <cellStyle name="s_B_S_Ratios _B_Форма контроля Медси Фитнес 2008 2" xfId="782"/>
    <cellStyle name="s_B_S_Ratios _B_Шаблон Бюджета 2008" xfId="783"/>
    <cellStyle name="s_B_S_Ratios _B_Шаблон Бюджета 2008 2" xfId="784"/>
    <cellStyle name="s_B_S_Ratios _B_Шаблон Бюджета 2008_000-фактбаланс" xfId="785"/>
    <cellStyle name="s_B_S_Ratios _B_Шаблон Бюджета 2008_000-фактбаланс 2" xfId="786"/>
    <cellStyle name="s_B_S_Ratios_T" xfId="787"/>
    <cellStyle name="s_B_S_Ratios_T 2" xfId="788"/>
    <cellStyle name="s_B_S_Ratios_T 2 2" xfId="789"/>
    <cellStyle name="s_B_S_Ratios_T_!негативный_Планирование выручки и расходов 2009_акц-10+20" xfId="790"/>
    <cellStyle name="s_B_S_Ratios_T_!негативный_Планирование выручки и расходов 2009_акц-10+20 2" xfId="791"/>
    <cellStyle name="s_B_S_Ratios_T_!Планирование выручки и расходов 2009_17221+8" xfId="792"/>
    <cellStyle name="s_B_S_Ratios_T_!Планирование выручки и расходов 2009_17221+8 2" xfId="793"/>
    <cellStyle name="s_B_S_Ratios_T_000-фактбаланс" xfId="794"/>
    <cellStyle name="s_B_S_Ratios_T_000-фактбаланс 2" xfId="795"/>
    <cellStyle name="s_B_S_Ratios_T_19_02_формы контроля2007u" xfId="796"/>
    <cellStyle name="s_B_S_Ratios_T_19_02_формы контроля2007u 2" xfId="797"/>
    <cellStyle name="s_B_S_Ratios_T_Бюджет_2009_ОснЗдание&amp;Пристройка" xfId="798"/>
    <cellStyle name="s_B_S_Ratios_T_Бюджет_2009_ОснЗдание&amp;Пристройка 2" xfId="799"/>
    <cellStyle name="s_B_S_Ratios_T_Бюджет_2009_ОснЗдание&amp;Пристройка_Формы бюджета 2010 ООО УК МС (7)" xfId="800"/>
    <cellStyle name="s_B_S_Ratios_T_Бюджет_2009_ОснЗдание&amp;Пристройка_Формы бюджета 2010 ООО УК МС (7) 2" xfId="801"/>
    <cellStyle name="s_B_S_Ratios_T_Бюджет_330млн_54" xfId="802"/>
    <cellStyle name="s_B_S_Ratios_T_Бюджет_330млн_54 2" xfId="803"/>
    <cellStyle name="s_B_S_Ratios_T_вер CF на 2010г " xfId="804"/>
    <cellStyle name="s_B_S_Ratios_T_вер CF на 2010г  2" xfId="805"/>
    <cellStyle name="s_B_S_Ratios_T_ЕдиныйБюджет_2009_ОснЗдание&amp;Пристройка" xfId="806"/>
    <cellStyle name="s_B_S_Ratios_T_ЕдиныйБюджет_2009_ОснЗдание&amp;Пристройка 2" xfId="807"/>
    <cellStyle name="s_B_S_Ratios_T_КИАУР МФ" xfId="808"/>
    <cellStyle name="s_B_S_Ratios_T_КИАУР МФ 2" xfId="809"/>
    <cellStyle name="s_B_S_Ratios_T_Книга1" xfId="810"/>
    <cellStyle name="s_B_S_Ratios_T_Книга1 2" xfId="811"/>
    <cellStyle name="s_B_S_Ratios_T_Книга1_1" xfId="812"/>
    <cellStyle name="s_B_S_Ratios_T_Книга1_1 2" xfId="813"/>
    <cellStyle name="s_B_S_Ratios_T_Медси Фитнес бюджет_2009" xfId="814"/>
    <cellStyle name="s_B_S_Ratios_T_Медси Фитнес бюджет_2009 2" xfId="815"/>
    <cellStyle name="s_B_S_Ratios_T_МФит" xfId="816"/>
    <cellStyle name="s_B_S_Ratios_T_МФит 2" xfId="817"/>
    <cellStyle name="s_B_S_Ratios_T_Прогноз 1кв 2009" xfId="818"/>
    <cellStyle name="s_B_S_Ratios_T_Прогноз 1кв 2009 2" xfId="819"/>
    <cellStyle name="s_B_S_Ratios_T_Рабочий" xfId="820"/>
    <cellStyle name="s_B_S_Ratios_T_Рабочий 2" xfId="821"/>
    <cellStyle name="s_B_S_Ratios_T_Свод_30 03" xfId="822"/>
    <cellStyle name="s_B_S_Ratios_T_Свод_30 03 2" xfId="823"/>
    <cellStyle name="s_B_S_Ratios_T_Свод_30 03_000-фактбаланс" xfId="824"/>
    <cellStyle name="s_B_S_Ratios_T_Свод_30 03_000-фактбаланс 2" xfId="825"/>
    <cellStyle name="s_B_S_Ratios_T_Скорр вн Антикриз бюджет" xfId="826"/>
    <cellStyle name="s_B_S_Ratios_T_Скорр вн Антикриз бюджет 2" xfId="827"/>
    <cellStyle name="s_B_S_Ratios_T_Фин результаты  2007 (21.02)" xfId="828"/>
    <cellStyle name="s_B_S_Ratios_T_Фин результаты  2007 (21.02) 2" xfId="829"/>
    <cellStyle name="s_B_S_Ratios_T_Фин результаты  2007 (21.02)_Книга1" xfId="830"/>
    <cellStyle name="s_B_S_Ratios_T_Фин результаты  2007 (21.02)_Книга1 2" xfId="831"/>
    <cellStyle name="s_B_S_Ratios_T_Фин результаты  2007 (21.02)_Книга2" xfId="832"/>
    <cellStyle name="s_B_S_Ratios_T_Фин результаты  2007 (21.02)_Книга2 2" xfId="833"/>
    <cellStyle name="s_B_S_Ratios_T_Фитнес Ф1" xfId="834"/>
    <cellStyle name="s_B_S_Ratios_T_Фитнес Ф1 2" xfId="835"/>
    <cellStyle name="s_B_S_Ratios_T_Фитнес Ф1_000-фактбаланс" xfId="836"/>
    <cellStyle name="s_B_S_Ratios_T_Фитнес Ф1_000-фактбаланс 2" xfId="837"/>
    <cellStyle name="s_B_S_Ratios_T_Фитнес Форма контроля 03.2008" xfId="838"/>
    <cellStyle name="s_B_S_Ratios_T_Фитнес Форма контроля 03.2008 2" xfId="839"/>
    <cellStyle name="s_B_S_Ratios_T_Форма контроля Медси Фитнес 2008" xfId="840"/>
    <cellStyle name="s_B_S_Ratios_T_Форма контроля Медси Фитнес 2008 2" xfId="841"/>
    <cellStyle name="s_B_S_Ratios_T_Шаблон Бюджета 2008" xfId="842"/>
    <cellStyle name="s_B_S_Ratios_T_Шаблон Бюджета 2008 2" xfId="843"/>
    <cellStyle name="s_B_S_Ratios_T_Шаблон Бюджета 2008_000-фактбаланс" xfId="844"/>
    <cellStyle name="s_B_S_Ratios_T_Шаблон Бюджета 2008_000-фактбаланс 2" xfId="845"/>
    <cellStyle name="s_DCFLBO Code" xfId="846"/>
    <cellStyle name="s_DCFLBO Code 2" xfId="847"/>
    <cellStyle name="s_DCFLBO Code_!негативный_Планирование выручки и расходов 2009_акц-10+20" xfId="848"/>
    <cellStyle name="s_DCFLBO Code_!Планирование выручки и расходов 2009_17221+8" xfId="849"/>
    <cellStyle name="s_DCFLBO Code_000-фактбаланс" xfId="850"/>
    <cellStyle name="s_DCFLBO Code_1" xfId="851"/>
    <cellStyle name="s_DCFLBO Code_1 2" xfId="852"/>
    <cellStyle name="s_DCFLBO Code_1 2 2" xfId="853"/>
    <cellStyle name="s_DCFLBO Code_1_!негативный_Планирование выручки и расходов 2009_акц-10+20" xfId="854"/>
    <cellStyle name="s_DCFLBO Code_1_!негативный_Планирование выручки и расходов 2009_акц-10+20 2" xfId="855"/>
    <cellStyle name="s_DCFLBO Code_1_!Планирование выручки и расходов 2009_17221+8" xfId="856"/>
    <cellStyle name="s_DCFLBO Code_1_!Планирование выручки и расходов 2009_17221+8 2" xfId="857"/>
    <cellStyle name="s_DCFLBO Code_1_000-фактбаланс" xfId="858"/>
    <cellStyle name="s_DCFLBO Code_1_000-фактбаланс 2" xfId="859"/>
    <cellStyle name="s_DCFLBO Code_1_19_02_формы контроля2007u" xfId="860"/>
    <cellStyle name="s_DCFLBO Code_1_19_02_формы контроля2007u 2" xfId="861"/>
    <cellStyle name="s_DCFLBO Code_1_Бюджет_2009_ОснЗдание&amp;Пристройка" xfId="862"/>
    <cellStyle name="s_DCFLBO Code_1_Бюджет_2009_ОснЗдание&amp;Пристройка 2" xfId="863"/>
    <cellStyle name="s_DCFLBO Code_1_Бюджет_2009_ОснЗдание&amp;Пристройка_Формы бюджета 2010 ООО УК МС (7)" xfId="864"/>
    <cellStyle name="s_DCFLBO Code_1_Бюджет_2009_ОснЗдание&amp;Пристройка_Формы бюджета 2010 ООО УК МС (7) 2" xfId="865"/>
    <cellStyle name="s_DCFLBO Code_1_Бюджет_330млн_54" xfId="866"/>
    <cellStyle name="s_DCFLBO Code_1_Бюджет_330млн_54 2" xfId="867"/>
    <cellStyle name="s_DCFLBO Code_1_вер CF на 2010г " xfId="868"/>
    <cellStyle name="s_DCFLBO Code_1_вер CF на 2010г  2" xfId="869"/>
    <cellStyle name="s_DCFLBO Code_1_ЕдиныйБюджет_2009_ОснЗдание&amp;Пристройка" xfId="870"/>
    <cellStyle name="s_DCFLBO Code_1_ЕдиныйБюджет_2009_ОснЗдание&amp;Пристройка 2" xfId="871"/>
    <cellStyle name="s_DCFLBO Code_1_КИАУР МФ" xfId="872"/>
    <cellStyle name="s_DCFLBO Code_1_КИАУР МФ 2" xfId="873"/>
    <cellStyle name="s_DCFLBO Code_1_Книга1" xfId="874"/>
    <cellStyle name="s_DCFLBO Code_1_Книга1 2" xfId="875"/>
    <cellStyle name="s_DCFLBO Code_1_Книга1_1" xfId="876"/>
    <cellStyle name="s_DCFLBO Code_1_Книга1_1 2" xfId="877"/>
    <cellStyle name="s_DCFLBO Code_1_Медси Фитнес бюджет_2009" xfId="878"/>
    <cellStyle name="s_DCFLBO Code_1_Медси Фитнес бюджет_2009 2" xfId="879"/>
    <cellStyle name="s_DCFLBO Code_1_МФит" xfId="880"/>
    <cellStyle name="s_DCFLBO Code_1_МФит 2" xfId="881"/>
    <cellStyle name="s_DCFLBO Code_1_Прогноз 1кв 2009" xfId="882"/>
    <cellStyle name="s_DCFLBO Code_1_Прогноз 1кв 2009 2" xfId="883"/>
    <cellStyle name="s_DCFLBO Code_1_Рабочий" xfId="884"/>
    <cellStyle name="s_DCFLBO Code_1_Рабочий 2" xfId="885"/>
    <cellStyle name="s_DCFLBO Code_1_Свод_30 03" xfId="886"/>
    <cellStyle name="s_DCFLBO Code_1_Свод_30 03 2" xfId="887"/>
    <cellStyle name="s_DCFLBO Code_1_Свод_30 03_000-фактбаланс" xfId="888"/>
    <cellStyle name="s_DCFLBO Code_1_Свод_30 03_000-фактбаланс 2" xfId="889"/>
    <cellStyle name="s_DCFLBO Code_1_Скорр вн Антикриз бюджет" xfId="890"/>
    <cellStyle name="s_DCFLBO Code_1_Скорр вн Антикриз бюджет 2" xfId="891"/>
    <cellStyle name="s_DCFLBO Code_1_Фин результаты  2007 (21.02)" xfId="892"/>
    <cellStyle name="s_DCFLBO Code_1_Фин результаты  2007 (21.02) 2" xfId="893"/>
    <cellStyle name="s_DCFLBO Code_1_Фин результаты  2007 (21.02)_Книга1" xfId="894"/>
    <cellStyle name="s_DCFLBO Code_1_Фин результаты  2007 (21.02)_Книга1 2" xfId="895"/>
    <cellStyle name="s_DCFLBO Code_1_Фин результаты  2007 (21.02)_Книга2" xfId="896"/>
    <cellStyle name="s_DCFLBO Code_1_Фин результаты  2007 (21.02)_Книга2 2" xfId="897"/>
    <cellStyle name="s_DCFLBO Code_1_Фитнес Ф1" xfId="898"/>
    <cellStyle name="s_DCFLBO Code_1_Фитнес Ф1 2" xfId="899"/>
    <cellStyle name="s_DCFLBO Code_1_Фитнес Ф1_000-фактбаланс" xfId="900"/>
    <cellStyle name="s_DCFLBO Code_1_Фитнес Ф1_000-фактбаланс 2" xfId="901"/>
    <cellStyle name="s_DCFLBO Code_1_Фитнес Форма контроля 03.2008" xfId="902"/>
    <cellStyle name="s_DCFLBO Code_1_Фитнес Форма контроля 03.2008 2" xfId="903"/>
    <cellStyle name="s_DCFLBO Code_1_Форма контроля Медси Фитнес 2008" xfId="904"/>
    <cellStyle name="s_DCFLBO Code_1_Форма контроля Медси Фитнес 2008 2" xfId="905"/>
    <cellStyle name="s_DCFLBO Code_1_Шаблон Бюджета 2008" xfId="906"/>
    <cellStyle name="s_DCFLBO Code_1_Шаблон Бюджета 2008 2" xfId="907"/>
    <cellStyle name="s_DCFLBO Code_1_Шаблон Бюджета 2008_000-фактбаланс" xfId="908"/>
    <cellStyle name="s_DCFLBO Code_1_Шаблон Бюджета 2008_000-фактбаланс 2" xfId="909"/>
    <cellStyle name="s_DCFLBO Code_19_02_формы контроля2007u" xfId="910"/>
    <cellStyle name="s_DCFLBO Code_Бюджет_2009_ОснЗдание&amp;Пристройка" xfId="911"/>
    <cellStyle name="s_DCFLBO Code_Бюджет_2009_ОснЗдание&amp;Пристройка_Формы бюджета 2010 ООО УК МС (7)" xfId="912"/>
    <cellStyle name="s_DCFLBO Code_Бюджет_330млн_54" xfId="913"/>
    <cellStyle name="s_DCFLBO Code_ЕдиныйБюджет_2009_ОснЗдание&amp;Пристройка" xfId="914"/>
    <cellStyle name="s_DCFLBO Code_КИАУР МФ" xfId="915"/>
    <cellStyle name="s_DCFLBO Code_Книга1" xfId="916"/>
    <cellStyle name="s_DCFLBO Code_Книга1_1" xfId="917"/>
    <cellStyle name="s_DCFLBO Code_Медси Фитнес бюджет_2009" xfId="918"/>
    <cellStyle name="s_DCFLBO Code_МФит" xfId="919"/>
    <cellStyle name="s_DCFLBO Code_Прогноз 1кв 2009" xfId="920"/>
    <cellStyle name="s_DCFLBO Code_Рабочий" xfId="921"/>
    <cellStyle name="s_DCFLBO Code_Свод_30 03" xfId="922"/>
    <cellStyle name="s_DCFLBO Code_Свод_30 03_000-фактбаланс" xfId="923"/>
    <cellStyle name="s_DCFLBO Code_Скорр вн Антикриз бюджет" xfId="924"/>
    <cellStyle name="s_DCFLBO Code_Фин результаты  2007 (21.02)" xfId="925"/>
    <cellStyle name="s_DCFLBO Code_Фин результаты  2007 (21.02)_Книга1" xfId="926"/>
    <cellStyle name="s_DCFLBO Code_Фин результаты  2007 (21.02)_Книга2" xfId="927"/>
    <cellStyle name="s_DCFLBO Code_Фитнес Ф1" xfId="928"/>
    <cellStyle name="s_DCFLBO Code_Фитнес Ф1_000-фактбаланс" xfId="929"/>
    <cellStyle name="s_DCFLBO Code_Фитнес Форма контроля 03.2008" xfId="930"/>
    <cellStyle name="s_DCFLBO Code_Форма контроля Медси Фитнес 2008" xfId="931"/>
    <cellStyle name="s_DCFLBO Code_Шаблон Бюджета 2008" xfId="932"/>
    <cellStyle name="s_DCFLBO Code_Шаблон Бюджета 2008_000-фактбаланс" xfId="933"/>
    <cellStyle name="s_Dilution" xfId="934"/>
    <cellStyle name="s_Dilution 2" xfId="935"/>
    <cellStyle name="s_Dilution 2 2" xfId="936"/>
    <cellStyle name="s_Dilution_!негативный_Планирование выручки и расходов 2009_акц-10+20" xfId="937"/>
    <cellStyle name="s_Dilution_!негативный_Планирование выручки и расходов 2009_акц-10+20 2" xfId="938"/>
    <cellStyle name="s_Dilution_!Планирование выручки и расходов 2009_17221+8" xfId="939"/>
    <cellStyle name="s_Dilution_!Планирование выручки и расходов 2009_17221+8 2" xfId="940"/>
    <cellStyle name="s_Dilution_000-фактбаланс" xfId="941"/>
    <cellStyle name="s_Dilution_000-фактбаланс 2" xfId="942"/>
    <cellStyle name="s_Dilution_19_02_формы контроля2007u" xfId="943"/>
    <cellStyle name="s_Dilution_19_02_формы контроля2007u 2" xfId="944"/>
    <cellStyle name="s_Dilution_Бюджет_2009_ОснЗдание&amp;Пристройка" xfId="945"/>
    <cellStyle name="s_Dilution_Бюджет_2009_ОснЗдание&amp;Пристройка 2" xfId="946"/>
    <cellStyle name="s_Dilution_Бюджет_2009_ОснЗдание&amp;Пристройка_Формы бюджета 2010 ООО УК МС (7)" xfId="947"/>
    <cellStyle name="s_Dilution_Бюджет_2009_ОснЗдание&amp;Пристройка_Формы бюджета 2010 ООО УК МС (7) 2" xfId="948"/>
    <cellStyle name="s_Dilution_Бюджет_330млн_54" xfId="949"/>
    <cellStyle name="s_Dilution_Бюджет_330млн_54 2" xfId="950"/>
    <cellStyle name="s_Dilution_вер CF на 2010г " xfId="951"/>
    <cellStyle name="s_Dilution_вер CF на 2010г  2" xfId="952"/>
    <cellStyle name="s_Dilution_ЕдиныйБюджет_2009_ОснЗдание&amp;Пристройка" xfId="953"/>
    <cellStyle name="s_Dilution_ЕдиныйБюджет_2009_ОснЗдание&amp;Пристройка 2" xfId="954"/>
    <cellStyle name="s_Dilution_КИАУР МФ" xfId="955"/>
    <cellStyle name="s_Dilution_КИАУР МФ 2" xfId="956"/>
    <cellStyle name="s_Dilution_Книга1" xfId="957"/>
    <cellStyle name="s_Dilution_Книга1 2" xfId="958"/>
    <cellStyle name="s_Dilution_Книга1_1" xfId="959"/>
    <cellStyle name="s_Dilution_Книга1_1 2" xfId="960"/>
    <cellStyle name="s_Dilution_Медси Фитнес бюджет_2009" xfId="961"/>
    <cellStyle name="s_Dilution_Медси Фитнес бюджет_2009 2" xfId="962"/>
    <cellStyle name="s_Dilution_МФит" xfId="963"/>
    <cellStyle name="s_Dilution_МФит 2" xfId="964"/>
    <cellStyle name="s_Dilution_Прогноз 1кв 2009" xfId="965"/>
    <cellStyle name="s_Dilution_Прогноз 1кв 2009 2" xfId="966"/>
    <cellStyle name="s_Dilution_Рабочий" xfId="967"/>
    <cellStyle name="s_Dilution_Рабочий 2" xfId="968"/>
    <cellStyle name="s_Dilution_Свод_30 03" xfId="969"/>
    <cellStyle name="s_Dilution_Свод_30 03 2" xfId="970"/>
    <cellStyle name="s_Dilution_Свод_30 03_000-фактбаланс" xfId="971"/>
    <cellStyle name="s_Dilution_Свод_30 03_000-фактбаланс 2" xfId="972"/>
    <cellStyle name="s_Dilution_Скорр вн Антикриз бюджет" xfId="973"/>
    <cellStyle name="s_Dilution_Скорр вн Антикриз бюджет 2" xfId="974"/>
    <cellStyle name="s_Dilution_Фин результаты  2007 (21.02)" xfId="975"/>
    <cellStyle name="s_Dilution_Фин результаты  2007 (21.02) 2" xfId="976"/>
    <cellStyle name="s_Dilution_Фин результаты  2007 (21.02)_Книга1" xfId="977"/>
    <cellStyle name="s_Dilution_Фин результаты  2007 (21.02)_Книга1 2" xfId="978"/>
    <cellStyle name="s_Dilution_Фин результаты  2007 (21.02)_Книга2" xfId="979"/>
    <cellStyle name="s_Dilution_Фин результаты  2007 (21.02)_Книга2 2" xfId="980"/>
    <cellStyle name="s_Dilution_Фитнес Ф1" xfId="981"/>
    <cellStyle name="s_Dilution_Фитнес Ф1 2" xfId="982"/>
    <cellStyle name="s_Dilution_Фитнес Ф1_000-фактбаланс" xfId="983"/>
    <cellStyle name="s_Dilution_Фитнес Ф1_000-фактбаланс 2" xfId="984"/>
    <cellStyle name="s_Dilution_Фитнес Форма контроля 03.2008" xfId="985"/>
    <cellStyle name="s_Dilution_Фитнес Форма контроля 03.2008 2" xfId="986"/>
    <cellStyle name="s_Dilution_Форма контроля Медси Фитнес 2008" xfId="987"/>
    <cellStyle name="s_Dilution_Форма контроля Медси Фитнес 2008 2" xfId="988"/>
    <cellStyle name="s_Dilution_Шаблон Бюджета 2008" xfId="989"/>
    <cellStyle name="s_Dilution_Шаблон Бюджета 2008 2" xfId="990"/>
    <cellStyle name="s_Dilution_Шаблон Бюджета 2008_000-фактбаланс" xfId="991"/>
    <cellStyle name="s_Dilution_Шаблон Бюджета 2008_000-фактбаланс 2" xfId="992"/>
    <cellStyle name="s_Financials_B" xfId="993"/>
    <cellStyle name="s_Financials_B 2" xfId="994"/>
    <cellStyle name="s_Financials_B 2 2" xfId="995"/>
    <cellStyle name="s_Financials_B_!негативный_Планирование выручки и расходов 2009_акц-10+20" xfId="996"/>
    <cellStyle name="s_Financials_B_!негативный_Планирование выручки и расходов 2009_акц-10+20 2" xfId="997"/>
    <cellStyle name="s_Financials_B_!Планирование выручки и расходов 2009_17221+8" xfId="998"/>
    <cellStyle name="s_Financials_B_!Планирование выручки и расходов 2009_17221+8 2" xfId="999"/>
    <cellStyle name="s_Financials_B_000-фактбаланс" xfId="1000"/>
    <cellStyle name="s_Financials_B_000-фактбаланс 2" xfId="1001"/>
    <cellStyle name="s_Financials_B_19_02_формы контроля2007u" xfId="1002"/>
    <cellStyle name="s_Financials_B_19_02_формы контроля2007u 2" xfId="1003"/>
    <cellStyle name="s_Financials_B_Бюджет_2009_ОснЗдание&amp;Пристройка" xfId="1004"/>
    <cellStyle name="s_Financials_B_Бюджет_2009_ОснЗдание&amp;Пристройка 2" xfId="1005"/>
    <cellStyle name="s_Financials_B_Бюджет_2009_ОснЗдание&amp;Пристройка_Формы бюджета 2010 ООО УК МС (7)" xfId="1006"/>
    <cellStyle name="s_Financials_B_Бюджет_2009_ОснЗдание&amp;Пристройка_Формы бюджета 2010 ООО УК МС (7) 2" xfId="1007"/>
    <cellStyle name="s_Financials_B_Бюджет_330млн_54" xfId="1008"/>
    <cellStyle name="s_Financials_B_Бюджет_330млн_54 2" xfId="1009"/>
    <cellStyle name="s_Financials_B_вер CF на 2010г " xfId="1010"/>
    <cellStyle name="s_Financials_B_вер CF на 2010г  2" xfId="1011"/>
    <cellStyle name="s_Financials_B_ЕдиныйБюджет_2009_ОснЗдание&amp;Пристройка" xfId="1012"/>
    <cellStyle name="s_Financials_B_ЕдиныйБюджет_2009_ОснЗдание&amp;Пристройка 2" xfId="1013"/>
    <cellStyle name="s_Financials_B_КИАУР МФ" xfId="1014"/>
    <cellStyle name="s_Financials_B_КИАУР МФ 2" xfId="1015"/>
    <cellStyle name="s_Financials_B_Книга1" xfId="1016"/>
    <cellStyle name="s_Financials_B_Книга1 2" xfId="1017"/>
    <cellStyle name="s_Financials_B_Книга1_1" xfId="1018"/>
    <cellStyle name="s_Financials_B_Книга1_1 2" xfId="1019"/>
    <cellStyle name="s_Financials_B_Медси Фитнес бюджет_2009" xfId="1020"/>
    <cellStyle name="s_Financials_B_Медси Фитнес бюджет_2009 2" xfId="1021"/>
    <cellStyle name="s_Financials_B_МФит" xfId="1022"/>
    <cellStyle name="s_Financials_B_МФит 2" xfId="1023"/>
    <cellStyle name="s_Financials_B_Прогноз 1кв 2009" xfId="1024"/>
    <cellStyle name="s_Financials_B_Прогноз 1кв 2009 2" xfId="1025"/>
    <cellStyle name="s_Financials_B_Рабочий" xfId="1026"/>
    <cellStyle name="s_Financials_B_Рабочий 2" xfId="1027"/>
    <cellStyle name="s_Financials_B_Свод_30 03" xfId="1028"/>
    <cellStyle name="s_Financials_B_Свод_30 03 2" xfId="1029"/>
    <cellStyle name="s_Financials_B_Свод_30 03_000-фактбаланс" xfId="1030"/>
    <cellStyle name="s_Financials_B_Свод_30 03_000-фактбаланс 2" xfId="1031"/>
    <cellStyle name="s_Financials_B_Скорр вн Антикриз бюджет" xfId="1032"/>
    <cellStyle name="s_Financials_B_Скорр вн Антикриз бюджет 2" xfId="1033"/>
    <cellStyle name="s_Financials_B_Фин результаты  2007 (21.02)" xfId="1034"/>
    <cellStyle name="s_Financials_B_Фин результаты  2007 (21.02) 2" xfId="1035"/>
    <cellStyle name="s_Financials_B_Фин результаты  2007 (21.02)_Книга1" xfId="1036"/>
    <cellStyle name="s_Financials_B_Фин результаты  2007 (21.02)_Книга1 2" xfId="1037"/>
    <cellStyle name="s_Financials_B_Фин результаты  2007 (21.02)_Книга2" xfId="1038"/>
    <cellStyle name="s_Financials_B_Фин результаты  2007 (21.02)_Книга2 2" xfId="1039"/>
    <cellStyle name="s_Financials_B_Фитнес Ф1" xfId="1040"/>
    <cellStyle name="s_Financials_B_Фитнес Ф1 2" xfId="1041"/>
    <cellStyle name="s_Financials_B_Фитнес Ф1_000-фактбаланс" xfId="1042"/>
    <cellStyle name="s_Financials_B_Фитнес Ф1_000-фактбаланс 2" xfId="1043"/>
    <cellStyle name="s_Financials_B_Фитнес Форма контроля 03.2008" xfId="1044"/>
    <cellStyle name="s_Financials_B_Фитнес Форма контроля 03.2008 2" xfId="1045"/>
    <cellStyle name="s_Financials_B_Форма контроля Медси Фитнес 2008" xfId="1046"/>
    <cellStyle name="s_Financials_B_Форма контроля Медси Фитнес 2008 2" xfId="1047"/>
    <cellStyle name="s_Financials_B_Шаблон Бюджета 2008" xfId="1048"/>
    <cellStyle name="s_Financials_B_Шаблон Бюджета 2008 2" xfId="1049"/>
    <cellStyle name="s_Financials_B_Шаблон Бюджета 2008_000-фактбаланс" xfId="1050"/>
    <cellStyle name="s_Financials_B_Шаблон Бюджета 2008_000-фактбаланс 2" xfId="1051"/>
    <cellStyle name="s_Financials_T" xfId="1052"/>
    <cellStyle name="s_Financials_T 2" xfId="1053"/>
    <cellStyle name="s_Financials_T 2 2" xfId="1054"/>
    <cellStyle name="s_Financials_T_!негативный_Планирование выручки и расходов 2009_акц-10+20" xfId="1055"/>
    <cellStyle name="s_Financials_T_!негативный_Планирование выручки и расходов 2009_акц-10+20 2" xfId="1056"/>
    <cellStyle name="s_Financials_T_!Планирование выручки и расходов 2009_17221+8" xfId="1057"/>
    <cellStyle name="s_Financials_T_!Планирование выручки и расходов 2009_17221+8 2" xfId="1058"/>
    <cellStyle name="s_Financials_T_000-фактбаланс" xfId="1059"/>
    <cellStyle name="s_Financials_T_000-фактбаланс 2" xfId="1060"/>
    <cellStyle name="s_Financials_T_19_02_формы контроля2007u" xfId="1061"/>
    <cellStyle name="s_Financials_T_19_02_формы контроля2007u 2" xfId="1062"/>
    <cellStyle name="s_Financials_T_Бюджет_2009_ОснЗдание&amp;Пристройка" xfId="1063"/>
    <cellStyle name="s_Financials_T_Бюджет_2009_ОснЗдание&amp;Пристройка 2" xfId="1064"/>
    <cellStyle name="s_Financials_T_Бюджет_2009_ОснЗдание&amp;Пристройка_Формы бюджета 2010 ООО УК МС (7)" xfId="1065"/>
    <cellStyle name="s_Financials_T_Бюджет_2009_ОснЗдание&amp;Пристройка_Формы бюджета 2010 ООО УК МС (7) 2" xfId="1066"/>
    <cellStyle name="s_Financials_T_Бюджет_330млн_54" xfId="1067"/>
    <cellStyle name="s_Financials_T_Бюджет_330млн_54 2" xfId="1068"/>
    <cellStyle name="s_Financials_T_вер CF на 2010г " xfId="1069"/>
    <cellStyle name="s_Financials_T_вер CF на 2010г  2" xfId="1070"/>
    <cellStyle name="s_Financials_T_ЕдиныйБюджет_2009_ОснЗдание&amp;Пристройка" xfId="1071"/>
    <cellStyle name="s_Financials_T_ЕдиныйБюджет_2009_ОснЗдание&amp;Пристройка 2" xfId="1072"/>
    <cellStyle name="s_Financials_T_КИАУР МФ" xfId="1073"/>
    <cellStyle name="s_Financials_T_КИАУР МФ 2" xfId="1074"/>
    <cellStyle name="s_Financials_T_Книга1" xfId="1075"/>
    <cellStyle name="s_Financials_T_Книга1 2" xfId="1076"/>
    <cellStyle name="s_Financials_T_Книга1_1" xfId="1077"/>
    <cellStyle name="s_Financials_T_Книга1_1 2" xfId="1078"/>
    <cellStyle name="s_Financials_T_Медси Фитнес бюджет_2009" xfId="1079"/>
    <cellStyle name="s_Financials_T_Медси Фитнес бюджет_2009 2" xfId="1080"/>
    <cellStyle name="s_Financials_T_МФит" xfId="1081"/>
    <cellStyle name="s_Financials_T_МФит 2" xfId="1082"/>
    <cellStyle name="s_Financials_T_Прогноз 1кв 2009" xfId="1083"/>
    <cellStyle name="s_Financials_T_Прогноз 1кв 2009 2" xfId="1084"/>
    <cellStyle name="s_Financials_T_Рабочий" xfId="1085"/>
    <cellStyle name="s_Financials_T_Рабочий 2" xfId="1086"/>
    <cellStyle name="s_Financials_T_Свод_30 03" xfId="1087"/>
    <cellStyle name="s_Financials_T_Свод_30 03 2" xfId="1088"/>
    <cellStyle name="s_Financials_T_Свод_30 03_000-фактбаланс" xfId="1089"/>
    <cellStyle name="s_Financials_T_Свод_30 03_000-фактбаланс 2" xfId="1090"/>
    <cellStyle name="s_Financials_T_Скорр вн Антикриз бюджет" xfId="1091"/>
    <cellStyle name="s_Financials_T_Скорр вн Антикриз бюджет 2" xfId="1092"/>
    <cellStyle name="s_Financials_T_Фин результаты  2007 (21.02)" xfId="1093"/>
    <cellStyle name="s_Financials_T_Фин результаты  2007 (21.02) 2" xfId="1094"/>
    <cellStyle name="s_Financials_T_Фин результаты  2007 (21.02)_Книга1" xfId="1095"/>
    <cellStyle name="s_Financials_T_Фин результаты  2007 (21.02)_Книга1 2" xfId="1096"/>
    <cellStyle name="s_Financials_T_Фин результаты  2007 (21.02)_Книга2" xfId="1097"/>
    <cellStyle name="s_Financials_T_Фин результаты  2007 (21.02)_Книга2 2" xfId="1098"/>
    <cellStyle name="s_Financials_T_Фитнес Ф1" xfId="1099"/>
    <cellStyle name="s_Financials_T_Фитнес Ф1 2" xfId="1100"/>
    <cellStyle name="s_Financials_T_Фитнес Ф1_000-фактбаланс" xfId="1101"/>
    <cellStyle name="s_Financials_T_Фитнес Ф1_000-фактбаланс 2" xfId="1102"/>
    <cellStyle name="s_Financials_T_Фитнес Форма контроля 03.2008" xfId="1103"/>
    <cellStyle name="s_Financials_T_Фитнес Форма контроля 03.2008 2" xfId="1104"/>
    <cellStyle name="s_Financials_T_Форма контроля Медси Фитнес 2008" xfId="1105"/>
    <cellStyle name="s_Financials_T_Форма контроля Медси Фитнес 2008 2" xfId="1106"/>
    <cellStyle name="s_Financials_T_Шаблон Бюджета 2008" xfId="1107"/>
    <cellStyle name="s_Financials_T_Шаблон Бюджета 2008 2" xfId="1108"/>
    <cellStyle name="s_Financials_T_Шаблон Бюджета 2008_000-фактбаланс" xfId="1109"/>
    <cellStyle name="s_Financials_T_Шаблон Бюджета 2008_000-фактбаланс 2" xfId="1110"/>
    <cellStyle name="s_Grouse+Pelican" xfId="1111"/>
    <cellStyle name="s_Grouse+Pelican_МФит" xfId="1112"/>
    <cellStyle name="s_Matrix_B" xfId="1113"/>
    <cellStyle name="s_Matrix_B 2" xfId="1114"/>
    <cellStyle name="s_Matrix_B 2 2" xfId="1115"/>
    <cellStyle name="s_Matrix_B_!негативный_Планирование выручки и расходов 2009_акц-10+20" xfId="1116"/>
    <cellStyle name="s_Matrix_B_!негативный_Планирование выручки и расходов 2009_акц-10+20 2" xfId="1117"/>
    <cellStyle name="s_Matrix_B_!Планирование выручки и расходов 2009_17221+8" xfId="1118"/>
    <cellStyle name="s_Matrix_B_!Планирование выручки и расходов 2009_17221+8 2" xfId="1119"/>
    <cellStyle name="s_Matrix_B_000-фактбаланс" xfId="1120"/>
    <cellStyle name="s_Matrix_B_000-фактбаланс 2" xfId="1121"/>
    <cellStyle name="s_Matrix_B_19_02_формы контроля2007u" xfId="1122"/>
    <cellStyle name="s_Matrix_B_19_02_формы контроля2007u 2" xfId="1123"/>
    <cellStyle name="s_Matrix_B_Бюджет_2009_ОснЗдание&amp;Пристройка" xfId="1124"/>
    <cellStyle name="s_Matrix_B_Бюджет_2009_ОснЗдание&amp;Пристройка 2" xfId="1125"/>
    <cellStyle name="s_Matrix_B_Бюджет_2009_ОснЗдание&amp;Пристройка_Формы бюджета 2010 ООО УК МС (7)" xfId="1126"/>
    <cellStyle name="s_Matrix_B_Бюджет_2009_ОснЗдание&amp;Пристройка_Формы бюджета 2010 ООО УК МС (7) 2" xfId="1127"/>
    <cellStyle name="s_Matrix_B_Бюджет_330млн_54" xfId="1128"/>
    <cellStyle name="s_Matrix_B_Бюджет_330млн_54 2" xfId="1129"/>
    <cellStyle name="s_Matrix_B_вер CF на 2010г " xfId="1130"/>
    <cellStyle name="s_Matrix_B_вер CF на 2010г  2" xfId="1131"/>
    <cellStyle name="s_Matrix_B_ЕдиныйБюджет_2009_ОснЗдание&amp;Пристройка" xfId="1132"/>
    <cellStyle name="s_Matrix_B_ЕдиныйБюджет_2009_ОснЗдание&amp;Пристройка 2" xfId="1133"/>
    <cellStyle name="s_Matrix_B_КИАУР МФ" xfId="1134"/>
    <cellStyle name="s_Matrix_B_КИАУР МФ 2" xfId="1135"/>
    <cellStyle name="s_Matrix_B_Книга1" xfId="1136"/>
    <cellStyle name="s_Matrix_B_Книга1 2" xfId="1137"/>
    <cellStyle name="s_Matrix_B_Книга1_1" xfId="1138"/>
    <cellStyle name="s_Matrix_B_Книга1_1 2" xfId="1139"/>
    <cellStyle name="s_Matrix_B_Медси Фитнес бюджет_2009" xfId="1140"/>
    <cellStyle name="s_Matrix_B_Медси Фитнес бюджет_2009 2" xfId="1141"/>
    <cellStyle name="s_Matrix_B_МФит" xfId="1142"/>
    <cellStyle name="s_Matrix_B_МФит 2" xfId="1143"/>
    <cellStyle name="s_Matrix_B_Прогноз 1кв 2009" xfId="1144"/>
    <cellStyle name="s_Matrix_B_Прогноз 1кв 2009 2" xfId="1145"/>
    <cellStyle name="s_Matrix_B_Рабочий" xfId="1146"/>
    <cellStyle name="s_Matrix_B_Рабочий 2" xfId="1147"/>
    <cellStyle name="s_Matrix_B_Свод_30 03" xfId="1148"/>
    <cellStyle name="s_Matrix_B_Свод_30 03 2" xfId="1149"/>
    <cellStyle name="s_Matrix_B_Свод_30 03_000-фактбаланс" xfId="1150"/>
    <cellStyle name="s_Matrix_B_Свод_30 03_000-фактбаланс 2" xfId="1151"/>
    <cellStyle name="s_Matrix_B_Скорр вн Антикриз бюджет" xfId="1152"/>
    <cellStyle name="s_Matrix_B_Скорр вн Антикриз бюджет 2" xfId="1153"/>
    <cellStyle name="s_Matrix_B_Фин результаты  2007 (21.02)" xfId="1154"/>
    <cellStyle name="s_Matrix_B_Фин результаты  2007 (21.02) 2" xfId="1155"/>
    <cellStyle name="s_Matrix_B_Фин результаты  2007 (21.02)_Книга1" xfId="1156"/>
    <cellStyle name="s_Matrix_B_Фин результаты  2007 (21.02)_Книга1 2" xfId="1157"/>
    <cellStyle name="s_Matrix_B_Фин результаты  2007 (21.02)_Книга2" xfId="1158"/>
    <cellStyle name="s_Matrix_B_Фин результаты  2007 (21.02)_Книга2 2" xfId="1159"/>
    <cellStyle name="s_Matrix_B_Фитнес Ф1" xfId="1160"/>
    <cellStyle name="s_Matrix_B_Фитнес Ф1 2" xfId="1161"/>
    <cellStyle name="s_Matrix_B_Фитнес Ф1_000-фактбаланс" xfId="1162"/>
    <cellStyle name="s_Matrix_B_Фитнес Ф1_000-фактбаланс 2" xfId="1163"/>
    <cellStyle name="s_Matrix_B_Фитнес Форма контроля 03.2008" xfId="1164"/>
    <cellStyle name="s_Matrix_B_Фитнес Форма контроля 03.2008 2" xfId="1165"/>
    <cellStyle name="s_Matrix_B_Форма контроля Медси Фитнес 2008" xfId="1166"/>
    <cellStyle name="s_Matrix_B_Форма контроля Медси Фитнес 2008 2" xfId="1167"/>
    <cellStyle name="s_Matrix_B_Шаблон Бюджета 2008" xfId="1168"/>
    <cellStyle name="s_Matrix_B_Шаблон Бюджета 2008 2" xfId="1169"/>
    <cellStyle name="s_Matrix_B_Шаблон Бюджета 2008_000-фактбаланс" xfId="1170"/>
    <cellStyle name="s_Matrix_B_Шаблон Бюджета 2008_000-фактбаланс 2" xfId="1171"/>
    <cellStyle name="s_Matrix_T" xfId="1172"/>
    <cellStyle name="s_Matrix_T 2" xfId="1173"/>
    <cellStyle name="s_Matrix_T 2 2" xfId="1174"/>
    <cellStyle name="s_Matrix_T_!негативный_Планирование выручки и расходов 2009_акц-10+20" xfId="1175"/>
    <cellStyle name="s_Matrix_T_!негативный_Планирование выручки и расходов 2009_акц-10+20 2" xfId="1176"/>
    <cellStyle name="s_Matrix_T_!Планирование выручки и расходов 2009_17221+8" xfId="1177"/>
    <cellStyle name="s_Matrix_T_!Планирование выручки и расходов 2009_17221+8 2" xfId="1178"/>
    <cellStyle name="s_Matrix_T_000-фактбаланс" xfId="1179"/>
    <cellStyle name="s_Matrix_T_000-фактбаланс 2" xfId="1180"/>
    <cellStyle name="s_Matrix_T_19_02_формы контроля2007u" xfId="1181"/>
    <cellStyle name="s_Matrix_T_19_02_формы контроля2007u 2" xfId="1182"/>
    <cellStyle name="s_Matrix_T_Бюджет_2009_ОснЗдание&amp;Пристройка" xfId="1183"/>
    <cellStyle name="s_Matrix_T_Бюджет_2009_ОснЗдание&amp;Пристройка 2" xfId="1184"/>
    <cellStyle name="s_Matrix_T_Бюджет_2009_ОснЗдание&amp;Пристройка_Формы бюджета 2010 ООО УК МС (7)" xfId="1185"/>
    <cellStyle name="s_Matrix_T_Бюджет_2009_ОснЗдание&amp;Пристройка_Формы бюджета 2010 ООО УК МС (7) 2" xfId="1186"/>
    <cellStyle name="s_Matrix_T_Бюджет_330млн_54" xfId="1187"/>
    <cellStyle name="s_Matrix_T_Бюджет_330млн_54 2" xfId="1188"/>
    <cellStyle name="s_Matrix_T_вер CF на 2010г " xfId="1189"/>
    <cellStyle name="s_Matrix_T_вер CF на 2010г  2" xfId="1190"/>
    <cellStyle name="s_Matrix_T_ЕдиныйБюджет_2009_ОснЗдание&amp;Пристройка" xfId="1191"/>
    <cellStyle name="s_Matrix_T_ЕдиныйБюджет_2009_ОснЗдание&amp;Пристройка 2" xfId="1192"/>
    <cellStyle name="s_Matrix_T_КИАУР МФ" xfId="1193"/>
    <cellStyle name="s_Matrix_T_КИАУР МФ 2" xfId="1194"/>
    <cellStyle name="s_Matrix_T_Книга1" xfId="1195"/>
    <cellStyle name="s_Matrix_T_Книга1 2" xfId="1196"/>
    <cellStyle name="s_Matrix_T_Книга1_1" xfId="1197"/>
    <cellStyle name="s_Matrix_T_Книга1_1 2" xfId="1198"/>
    <cellStyle name="s_Matrix_T_Медси Фитнес бюджет_2009" xfId="1199"/>
    <cellStyle name="s_Matrix_T_Медси Фитнес бюджет_2009 2" xfId="1200"/>
    <cellStyle name="s_Matrix_T_МФит" xfId="1201"/>
    <cellStyle name="s_Matrix_T_МФит 2" xfId="1202"/>
    <cellStyle name="s_Matrix_T_Прогноз 1кв 2009" xfId="1203"/>
    <cellStyle name="s_Matrix_T_Прогноз 1кв 2009 2" xfId="1204"/>
    <cellStyle name="s_Matrix_T_Рабочий" xfId="1205"/>
    <cellStyle name="s_Matrix_T_Рабочий 2" xfId="1206"/>
    <cellStyle name="s_Matrix_T_Свод_30 03" xfId="1207"/>
    <cellStyle name="s_Matrix_T_Свод_30 03 2" xfId="1208"/>
    <cellStyle name="s_Matrix_T_Свод_30 03_000-фактбаланс" xfId="1209"/>
    <cellStyle name="s_Matrix_T_Свод_30 03_000-фактбаланс 2" xfId="1210"/>
    <cellStyle name="s_Matrix_T_Скорр вн Антикриз бюджет" xfId="1211"/>
    <cellStyle name="s_Matrix_T_Скорр вн Антикриз бюджет 2" xfId="1212"/>
    <cellStyle name="s_Matrix_T_Фин результаты  2007 (21.02)" xfId="1213"/>
    <cellStyle name="s_Matrix_T_Фин результаты  2007 (21.02) 2" xfId="1214"/>
    <cellStyle name="s_Matrix_T_Фин результаты  2007 (21.02)_Книга1" xfId="1215"/>
    <cellStyle name="s_Matrix_T_Фин результаты  2007 (21.02)_Книга1 2" xfId="1216"/>
    <cellStyle name="s_Matrix_T_Фин результаты  2007 (21.02)_Книга2" xfId="1217"/>
    <cellStyle name="s_Matrix_T_Фин результаты  2007 (21.02)_Книга2 2" xfId="1218"/>
    <cellStyle name="s_Matrix_T_Фитнес Ф1" xfId="1219"/>
    <cellStyle name="s_Matrix_T_Фитнес Ф1 2" xfId="1220"/>
    <cellStyle name="s_Matrix_T_Фитнес Ф1_000-фактбаланс" xfId="1221"/>
    <cellStyle name="s_Matrix_T_Фитнес Ф1_000-фактбаланс 2" xfId="1222"/>
    <cellStyle name="s_Matrix_T_Фитнес Форма контроля 03.2008" xfId="1223"/>
    <cellStyle name="s_Matrix_T_Фитнес Форма контроля 03.2008 2" xfId="1224"/>
    <cellStyle name="s_Matrix_T_Форма контроля Медси Фитнес 2008" xfId="1225"/>
    <cellStyle name="s_Matrix_T_Форма контроля Медси Фитнес 2008 2" xfId="1226"/>
    <cellStyle name="s_Matrix_T_Шаблон Бюджета 2008" xfId="1227"/>
    <cellStyle name="s_Matrix_T_Шаблон Бюджета 2008 2" xfId="1228"/>
    <cellStyle name="s_Matrix_T_Шаблон Бюджета 2008_000-фактбаланс" xfId="1229"/>
    <cellStyle name="s_Matrix_T_Шаблон Бюджета 2008_000-фактбаланс 2" xfId="1230"/>
    <cellStyle name="s_Merger" xfId="1231"/>
    <cellStyle name="s_Merger 2" xfId="1232"/>
    <cellStyle name="s_Merger 2 2" xfId="1233"/>
    <cellStyle name="s_Merger_!негативный_Планирование выручки и расходов 2009_акц-10+20" xfId="1234"/>
    <cellStyle name="s_Merger_!негативный_Планирование выручки и расходов 2009_акц-10+20 2" xfId="1235"/>
    <cellStyle name="s_Merger_!Планирование выручки и расходов 2009_17221+8" xfId="1236"/>
    <cellStyle name="s_Merger_!Планирование выручки и расходов 2009_17221+8 2" xfId="1237"/>
    <cellStyle name="s_Merger_000-фактбаланс" xfId="1238"/>
    <cellStyle name="s_Merger_000-фактбаланс 2" xfId="1239"/>
    <cellStyle name="s_Merger_19_02_формы контроля2007u" xfId="1240"/>
    <cellStyle name="s_Merger_19_02_формы контроля2007u 2" xfId="1241"/>
    <cellStyle name="s_Merger_Бюджет_2009_ОснЗдание&amp;Пристройка" xfId="1242"/>
    <cellStyle name="s_Merger_Бюджет_2009_ОснЗдание&amp;Пристройка 2" xfId="1243"/>
    <cellStyle name="s_Merger_Бюджет_2009_ОснЗдание&amp;Пристройка_Формы бюджета 2010 ООО УК МС (7)" xfId="1244"/>
    <cellStyle name="s_Merger_Бюджет_2009_ОснЗдание&amp;Пристройка_Формы бюджета 2010 ООО УК МС (7) 2" xfId="1245"/>
    <cellStyle name="s_Merger_Бюджет_330млн_54" xfId="1246"/>
    <cellStyle name="s_Merger_Бюджет_330млн_54 2" xfId="1247"/>
    <cellStyle name="s_Merger_вер CF на 2010г " xfId="1248"/>
    <cellStyle name="s_Merger_вер CF на 2010г  2" xfId="1249"/>
    <cellStyle name="s_Merger_ЕдиныйБюджет_2009_ОснЗдание&amp;Пристройка" xfId="1250"/>
    <cellStyle name="s_Merger_ЕдиныйБюджет_2009_ОснЗдание&amp;Пристройка 2" xfId="1251"/>
    <cellStyle name="s_Merger_КИАУР МФ" xfId="1252"/>
    <cellStyle name="s_Merger_КИАУР МФ 2" xfId="1253"/>
    <cellStyle name="s_Merger_Книга1" xfId="1254"/>
    <cellStyle name="s_Merger_Книга1 2" xfId="1255"/>
    <cellStyle name="s_Merger_Книга1_1" xfId="1256"/>
    <cellStyle name="s_Merger_Книга1_1 2" xfId="1257"/>
    <cellStyle name="s_Merger_Медси Фитнес бюджет_2009" xfId="1258"/>
    <cellStyle name="s_Merger_Медси Фитнес бюджет_2009 2" xfId="1259"/>
    <cellStyle name="s_Merger_МФит" xfId="1260"/>
    <cellStyle name="s_Merger_МФит 2" xfId="1261"/>
    <cellStyle name="s_Merger_Прогноз 1кв 2009" xfId="1262"/>
    <cellStyle name="s_Merger_Прогноз 1кв 2009 2" xfId="1263"/>
    <cellStyle name="s_Merger_Рабочий" xfId="1264"/>
    <cellStyle name="s_Merger_Рабочий 2" xfId="1265"/>
    <cellStyle name="s_Merger_Свод_30 03" xfId="1266"/>
    <cellStyle name="s_Merger_Свод_30 03 2" xfId="1267"/>
    <cellStyle name="s_Merger_Свод_30 03_000-фактбаланс" xfId="1268"/>
    <cellStyle name="s_Merger_Свод_30 03_000-фактбаланс 2" xfId="1269"/>
    <cellStyle name="s_Merger_Скорр вн Антикриз бюджет" xfId="1270"/>
    <cellStyle name="s_Merger_Скорр вн Антикриз бюджет 2" xfId="1271"/>
    <cellStyle name="s_Merger_Фин результаты  2007 (21.02)" xfId="1272"/>
    <cellStyle name="s_Merger_Фин результаты  2007 (21.02) 2" xfId="1273"/>
    <cellStyle name="s_Merger_Фин результаты  2007 (21.02)_Книга1" xfId="1274"/>
    <cellStyle name="s_Merger_Фин результаты  2007 (21.02)_Книга1 2" xfId="1275"/>
    <cellStyle name="s_Merger_Фин результаты  2007 (21.02)_Книга2" xfId="1276"/>
    <cellStyle name="s_Merger_Фин результаты  2007 (21.02)_Книга2 2" xfId="1277"/>
    <cellStyle name="s_Merger_Фитнес Ф1" xfId="1278"/>
    <cellStyle name="s_Merger_Фитнес Ф1 2" xfId="1279"/>
    <cellStyle name="s_Merger_Фитнес Ф1_000-фактбаланс" xfId="1280"/>
    <cellStyle name="s_Merger_Фитнес Ф1_000-фактбаланс 2" xfId="1281"/>
    <cellStyle name="s_Merger_Фитнес Форма контроля 03.2008" xfId="1282"/>
    <cellStyle name="s_Merger_Фитнес Форма контроля 03.2008 2" xfId="1283"/>
    <cellStyle name="s_Merger_Форма контроля Медси Фитнес 2008" xfId="1284"/>
    <cellStyle name="s_Merger_Форма контроля Медси Фитнес 2008 2" xfId="1285"/>
    <cellStyle name="s_Merger_Шаблон Бюджета 2008" xfId="1286"/>
    <cellStyle name="s_Merger_Шаблон Бюджета 2008 2" xfId="1287"/>
    <cellStyle name="s_Merger_Шаблон Бюджета 2008_000-фактбаланс" xfId="1288"/>
    <cellStyle name="s_Merger_Шаблон Бюджета 2008_000-фактбаланс 2" xfId="1289"/>
    <cellStyle name="s_model2" xfId="1290"/>
    <cellStyle name="s_model2 2" xfId="1291"/>
    <cellStyle name="s_model2 2 2" xfId="1292"/>
    <cellStyle name="s_model2_!негативный_Планирование выручки и расходов 2009_акц-10+20" xfId="1293"/>
    <cellStyle name="s_model2_!негативный_Планирование выручки и расходов 2009_акц-10+20 2" xfId="1294"/>
    <cellStyle name="s_model2_!Планирование выручки и расходов 2009_17221+8" xfId="1295"/>
    <cellStyle name="s_model2_!Планирование выручки и расходов 2009_17221+8 2" xfId="1296"/>
    <cellStyle name="s_model2_000-фактбаланс" xfId="1297"/>
    <cellStyle name="s_model2_000-фактбаланс 2" xfId="1298"/>
    <cellStyle name="s_model2_19_02_формы контроля2007u" xfId="1299"/>
    <cellStyle name="s_model2_19_02_формы контроля2007u 2" xfId="1300"/>
    <cellStyle name="s_model2_Бюджет_2009_ОснЗдание&amp;Пристройка" xfId="1301"/>
    <cellStyle name="s_model2_Бюджет_2009_ОснЗдание&amp;Пристройка 2" xfId="1302"/>
    <cellStyle name="s_model2_Бюджет_2009_ОснЗдание&amp;Пристройка_Формы бюджета 2010 ООО УК МС (7)" xfId="1303"/>
    <cellStyle name="s_model2_Бюджет_2009_ОснЗдание&amp;Пристройка_Формы бюджета 2010 ООО УК МС (7) 2" xfId="1304"/>
    <cellStyle name="s_model2_Бюджет_330млн_54" xfId="1305"/>
    <cellStyle name="s_model2_Бюджет_330млн_54 2" xfId="1306"/>
    <cellStyle name="s_model2_вер CF на 2010г " xfId="1307"/>
    <cellStyle name="s_model2_вер CF на 2010г  2" xfId="1308"/>
    <cellStyle name="s_model2_ЕдиныйБюджет_2009_ОснЗдание&amp;Пристройка" xfId="1309"/>
    <cellStyle name="s_model2_ЕдиныйБюджет_2009_ОснЗдание&amp;Пристройка 2" xfId="1310"/>
    <cellStyle name="s_model2_КИАУР МФ" xfId="1311"/>
    <cellStyle name="s_model2_КИАУР МФ 2" xfId="1312"/>
    <cellStyle name="s_model2_Книга1" xfId="1313"/>
    <cellStyle name="s_model2_Книга1 2" xfId="1314"/>
    <cellStyle name="s_model2_Книга1_1" xfId="1315"/>
    <cellStyle name="s_model2_Книга1_1 2" xfId="1316"/>
    <cellStyle name="s_model2_Медси Фитнес бюджет_2009" xfId="1317"/>
    <cellStyle name="s_model2_Медси Фитнес бюджет_2009 2" xfId="1318"/>
    <cellStyle name="s_model2_МФит" xfId="1319"/>
    <cellStyle name="s_model2_МФит 2" xfId="1320"/>
    <cellStyle name="s_model2_Прогноз 1кв 2009" xfId="1321"/>
    <cellStyle name="s_model2_Прогноз 1кв 2009 2" xfId="1322"/>
    <cellStyle name="s_model2_Рабочий" xfId="1323"/>
    <cellStyle name="s_model2_Рабочий 2" xfId="1324"/>
    <cellStyle name="s_model2_Свод_30 03" xfId="1325"/>
    <cellStyle name="s_model2_Свод_30 03 2" xfId="1326"/>
    <cellStyle name="s_model2_Свод_30 03_000-фактбаланс" xfId="1327"/>
    <cellStyle name="s_model2_Свод_30 03_000-фактбаланс 2" xfId="1328"/>
    <cellStyle name="s_model2_Скорр вн Антикриз бюджет" xfId="1329"/>
    <cellStyle name="s_model2_Скорр вн Антикриз бюджет 2" xfId="1330"/>
    <cellStyle name="s_model2_Фин результаты  2007 (21.02)" xfId="1331"/>
    <cellStyle name="s_model2_Фин результаты  2007 (21.02) 2" xfId="1332"/>
    <cellStyle name="s_model2_Фин результаты  2007 (21.02)_Книга1" xfId="1333"/>
    <cellStyle name="s_model2_Фин результаты  2007 (21.02)_Книга1 2" xfId="1334"/>
    <cellStyle name="s_model2_Фин результаты  2007 (21.02)_Книга2" xfId="1335"/>
    <cellStyle name="s_model2_Фин результаты  2007 (21.02)_Книга2 2" xfId="1336"/>
    <cellStyle name="s_model2_Фитнес Ф1" xfId="1337"/>
    <cellStyle name="s_model2_Фитнес Ф1 2" xfId="1338"/>
    <cellStyle name="s_model2_Фитнес Ф1_000-фактбаланс" xfId="1339"/>
    <cellStyle name="s_model2_Фитнес Ф1_000-фактбаланс 2" xfId="1340"/>
    <cellStyle name="s_model2_Фитнес Форма контроля 03.2008" xfId="1341"/>
    <cellStyle name="s_model2_Фитнес Форма контроля 03.2008 2" xfId="1342"/>
    <cellStyle name="s_model2_Форма контроля Медси Фитнес 2008" xfId="1343"/>
    <cellStyle name="s_model2_Форма контроля Медси Фитнес 2008 2" xfId="1344"/>
    <cellStyle name="s_model2_Шаблон Бюджета 2008" xfId="1345"/>
    <cellStyle name="s_model2_Шаблон Бюджета 2008 2" xfId="1346"/>
    <cellStyle name="s_model2_Шаблон Бюджета 2008_000-фактбаланс" xfId="1347"/>
    <cellStyle name="s_model2_Шаблон Бюджета 2008_000-фактбаланс 2" xfId="1348"/>
    <cellStyle name="s_P_L_Ratios" xfId="1349"/>
    <cellStyle name="s_P_L_Ratios 2" xfId="1350"/>
    <cellStyle name="s_P_L_Ratios 2 2" xfId="1351"/>
    <cellStyle name="s_P_L_Ratios_!негативный_Планирование выручки и расходов 2009_акц-10+20" xfId="1352"/>
    <cellStyle name="s_P_L_Ratios_!негативный_Планирование выручки и расходов 2009_акц-10+20 2" xfId="1353"/>
    <cellStyle name="s_P_L_Ratios_!Планирование выручки и расходов 2009_17221+8" xfId="1354"/>
    <cellStyle name="s_P_L_Ratios_!Планирование выручки и расходов 2009_17221+8 2" xfId="1355"/>
    <cellStyle name="s_P_L_Ratios_000-фактбаланс" xfId="1356"/>
    <cellStyle name="s_P_L_Ratios_000-фактбаланс 2" xfId="1357"/>
    <cellStyle name="s_P_L_Ratios_19_02_формы контроля2007u" xfId="1358"/>
    <cellStyle name="s_P_L_Ratios_19_02_формы контроля2007u 2" xfId="1359"/>
    <cellStyle name="s_P_L_Ratios_B" xfId="1360"/>
    <cellStyle name="s_P_L_Ratios_B 2" xfId="1361"/>
    <cellStyle name="s_P_L_Ratios_B 2 2" xfId="1362"/>
    <cellStyle name="s_P_L_Ratios_B_!негативный_Планирование выручки и расходов 2009_акц-10+20" xfId="1363"/>
    <cellStyle name="s_P_L_Ratios_B_!негативный_Планирование выручки и расходов 2009_акц-10+20 2" xfId="1364"/>
    <cellStyle name="s_P_L_Ratios_B_!Планирование выручки и расходов 2009_17221+8" xfId="1365"/>
    <cellStyle name="s_P_L_Ratios_B_!Планирование выручки и расходов 2009_17221+8 2" xfId="1366"/>
    <cellStyle name="s_P_L_Ratios_B_000-фактбаланс" xfId="1367"/>
    <cellStyle name="s_P_L_Ratios_B_000-фактбаланс 2" xfId="1368"/>
    <cellStyle name="s_P_L_Ratios_B_19_02_формы контроля2007u" xfId="1369"/>
    <cellStyle name="s_P_L_Ratios_B_19_02_формы контроля2007u 2" xfId="1370"/>
    <cellStyle name="s_P_L_Ratios_B_Бюджет_2009_ОснЗдание&amp;Пристройка" xfId="1371"/>
    <cellStyle name="s_P_L_Ratios_B_Бюджет_2009_ОснЗдание&amp;Пристройка 2" xfId="1372"/>
    <cellStyle name="s_P_L_Ratios_B_Бюджет_2009_ОснЗдание&amp;Пристройка_Формы бюджета 2010 ООО УК МС (7)" xfId="1373"/>
    <cellStyle name="s_P_L_Ratios_B_Бюджет_2009_ОснЗдание&amp;Пристройка_Формы бюджета 2010 ООО УК МС (7) 2" xfId="1374"/>
    <cellStyle name="s_P_L_Ratios_B_Бюджет_330млн_54" xfId="1375"/>
    <cellStyle name="s_P_L_Ratios_B_Бюджет_330млн_54 2" xfId="1376"/>
    <cellStyle name="s_P_L_Ratios_B_вер CF на 2010г " xfId="1377"/>
    <cellStyle name="s_P_L_Ratios_B_вер CF на 2010г  2" xfId="1378"/>
    <cellStyle name="s_P_L_Ratios_B_ЕдиныйБюджет_2009_ОснЗдание&amp;Пристройка" xfId="1379"/>
    <cellStyle name="s_P_L_Ratios_B_ЕдиныйБюджет_2009_ОснЗдание&amp;Пристройка 2" xfId="1380"/>
    <cellStyle name="s_P_L_Ratios_B_КИАУР МФ" xfId="1381"/>
    <cellStyle name="s_P_L_Ratios_B_КИАУР МФ 2" xfId="1382"/>
    <cellStyle name="s_P_L_Ratios_B_Книга1" xfId="1383"/>
    <cellStyle name="s_P_L_Ratios_B_Книга1 2" xfId="1384"/>
    <cellStyle name="s_P_L_Ratios_B_Книга1_1" xfId="1385"/>
    <cellStyle name="s_P_L_Ratios_B_Книга1_1 2" xfId="1386"/>
    <cellStyle name="s_P_L_Ratios_B_Медси Фитнес бюджет_2009" xfId="1387"/>
    <cellStyle name="s_P_L_Ratios_B_Медси Фитнес бюджет_2009 2" xfId="1388"/>
    <cellStyle name="s_P_L_Ratios_B_МФит" xfId="1389"/>
    <cellStyle name="s_P_L_Ratios_B_МФит 2" xfId="1390"/>
    <cellStyle name="s_P_L_Ratios_B_Прогноз 1кв 2009" xfId="1391"/>
    <cellStyle name="s_P_L_Ratios_B_Прогноз 1кв 2009 2" xfId="1392"/>
    <cellStyle name="s_P_L_Ratios_B_Рабочий" xfId="1393"/>
    <cellStyle name="s_P_L_Ratios_B_Рабочий 2" xfId="1394"/>
    <cellStyle name="s_P_L_Ratios_B_Свод_30 03" xfId="1395"/>
    <cellStyle name="s_P_L_Ratios_B_Свод_30 03 2" xfId="1396"/>
    <cellStyle name="s_P_L_Ratios_B_Свод_30 03_000-фактбаланс" xfId="1397"/>
    <cellStyle name="s_P_L_Ratios_B_Свод_30 03_000-фактбаланс 2" xfId="1398"/>
    <cellStyle name="s_P_L_Ratios_B_Скорр вн Антикриз бюджет" xfId="1399"/>
    <cellStyle name="s_P_L_Ratios_B_Скорр вн Антикриз бюджет 2" xfId="1400"/>
    <cellStyle name="s_P_L_Ratios_B_Фин результаты  2007 (21.02)" xfId="1401"/>
    <cellStyle name="s_P_L_Ratios_B_Фин результаты  2007 (21.02) 2" xfId="1402"/>
    <cellStyle name="s_P_L_Ratios_B_Фин результаты  2007 (21.02)_Книга1" xfId="1403"/>
    <cellStyle name="s_P_L_Ratios_B_Фин результаты  2007 (21.02)_Книга1 2" xfId="1404"/>
    <cellStyle name="s_P_L_Ratios_B_Фин результаты  2007 (21.02)_Книга2" xfId="1405"/>
    <cellStyle name="s_P_L_Ratios_B_Фин результаты  2007 (21.02)_Книга2 2" xfId="1406"/>
    <cellStyle name="s_P_L_Ratios_B_Фитнес Ф1" xfId="1407"/>
    <cellStyle name="s_P_L_Ratios_B_Фитнес Ф1 2" xfId="1408"/>
    <cellStyle name="s_P_L_Ratios_B_Фитнес Ф1_000-фактбаланс" xfId="1409"/>
    <cellStyle name="s_P_L_Ratios_B_Фитнес Ф1_000-фактбаланс 2" xfId="1410"/>
    <cellStyle name="s_P_L_Ratios_B_Фитнес Форма контроля 03.2008" xfId="1411"/>
    <cellStyle name="s_P_L_Ratios_B_Фитнес Форма контроля 03.2008 2" xfId="1412"/>
    <cellStyle name="s_P_L_Ratios_B_Форма контроля Медси Фитнес 2008" xfId="1413"/>
    <cellStyle name="s_P_L_Ratios_B_Форма контроля Медси Фитнес 2008 2" xfId="1414"/>
    <cellStyle name="s_P_L_Ratios_B_Шаблон Бюджета 2008" xfId="1415"/>
    <cellStyle name="s_P_L_Ratios_B_Шаблон Бюджета 2008 2" xfId="1416"/>
    <cellStyle name="s_P_L_Ratios_B_Шаблон Бюджета 2008_000-фактбаланс" xfId="1417"/>
    <cellStyle name="s_P_L_Ratios_B_Шаблон Бюджета 2008_000-фактбаланс 2" xfId="1418"/>
    <cellStyle name="s_P_L_Ratios_Бюджет_2009_ОснЗдание&amp;Пристройка" xfId="1419"/>
    <cellStyle name="s_P_L_Ratios_Бюджет_2009_ОснЗдание&amp;Пристройка 2" xfId="1420"/>
    <cellStyle name="s_P_L_Ratios_Бюджет_2009_ОснЗдание&amp;Пристройка_Формы бюджета 2010 ООО УК МС (7)" xfId="1421"/>
    <cellStyle name="s_P_L_Ratios_Бюджет_2009_ОснЗдание&amp;Пристройка_Формы бюджета 2010 ООО УК МС (7) 2" xfId="1422"/>
    <cellStyle name="s_P_L_Ratios_Бюджет_330млн_54" xfId="1423"/>
    <cellStyle name="s_P_L_Ratios_Бюджет_330млн_54 2" xfId="1424"/>
    <cellStyle name="s_P_L_Ratios_вер CF на 2010г " xfId="1425"/>
    <cellStyle name="s_P_L_Ratios_вер CF на 2010г  2" xfId="1426"/>
    <cellStyle name="s_P_L_Ratios_ЕдиныйБюджет_2009_ОснЗдание&amp;Пристройка" xfId="1427"/>
    <cellStyle name="s_P_L_Ratios_ЕдиныйБюджет_2009_ОснЗдание&amp;Пристройка 2" xfId="1428"/>
    <cellStyle name="s_P_L_Ratios_КИАУР МФ" xfId="1429"/>
    <cellStyle name="s_P_L_Ratios_КИАУР МФ 2" xfId="1430"/>
    <cellStyle name="s_P_L_Ratios_Книга1" xfId="1431"/>
    <cellStyle name="s_P_L_Ratios_Книга1 2" xfId="1432"/>
    <cellStyle name="s_P_L_Ratios_Книга1_1" xfId="1433"/>
    <cellStyle name="s_P_L_Ratios_Книга1_1 2" xfId="1434"/>
    <cellStyle name="s_P_L_Ratios_Медси Фитнес бюджет_2009" xfId="1435"/>
    <cellStyle name="s_P_L_Ratios_Медси Фитнес бюджет_2009 2" xfId="1436"/>
    <cellStyle name="s_P_L_Ratios_МФит" xfId="1437"/>
    <cellStyle name="s_P_L_Ratios_МФит 2" xfId="1438"/>
    <cellStyle name="s_P_L_Ratios_Прогноз 1кв 2009" xfId="1439"/>
    <cellStyle name="s_P_L_Ratios_Прогноз 1кв 2009 2" xfId="1440"/>
    <cellStyle name="s_P_L_Ratios_Рабочий" xfId="1441"/>
    <cellStyle name="s_P_L_Ratios_Рабочий 2" xfId="1442"/>
    <cellStyle name="s_P_L_Ratios_Свод_30 03" xfId="1443"/>
    <cellStyle name="s_P_L_Ratios_Свод_30 03 2" xfId="1444"/>
    <cellStyle name="s_P_L_Ratios_Свод_30 03_000-фактбаланс" xfId="1445"/>
    <cellStyle name="s_P_L_Ratios_Свод_30 03_000-фактбаланс 2" xfId="1446"/>
    <cellStyle name="s_P_L_Ratios_Скорр вн Антикриз бюджет" xfId="1447"/>
    <cellStyle name="s_P_L_Ratios_Скорр вн Антикриз бюджет 2" xfId="1448"/>
    <cellStyle name="s_P_L_Ratios_Фин результаты  2007 (21.02)" xfId="1449"/>
    <cellStyle name="s_P_L_Ratios_Фин результаты  2007 (21.02) 2" xfId="1450"/>
    <cellStyle name="s_P_L_Ratios_Фин результаты  2007 (21.02)_Книга1" xfId="1451"/>
    <cellStyle name="s_P_L_Ratios_Фин результаты  2007 (21.02)_Книга1 2" xfId="1452"/>
    <cellStyle name="s_P_L_Ratios_Фин результаты  2007 (21.02)_Книга2" xfId="1453"/>
    <cellStyle name="s_P_L_Ratios_Фин результаты  2007 (21.02)_Книга2 2" xfId="1454"/>
    <cellStyle name="s_P_L_Ratios_Фитнес Ф1" xfId="1455"/>
    <cellStyle name="s_P_L_Ratios_Фитнес Ф1 2" xfId="1456"/>
    <cellStyle name="s_P_L_Ratios_Фитнес Ф1_000-фактбаланс" xfId="1457"/>
    <cellStyle name="s_P_L_Ratios_Фитнес Ф1_000-фактбаланс 2" xfId="1458"/>
    <cellStyle name="s_P_L_Ratios_Фитнес Форма контроля 03.2008" xfId="1459"/>
    <cellStyle name="s_P_L_Ratios_Фитнес Форма контроля 03.2008 2" xfId="1460"/>
    <cellStyle name="s_P_L_Ratios_Форма контроля Медси Фитнес 2008" xfId="1461"/>
    <cellStyle name="s_P_L_Ratios_Форма контроля Медси Фитнес 2008 2" xfId="1462"/>
    <cellStyle name="s_P_L_Ratios_Шаблон Бюджета 2008" xfId="1463"/>
    <cellStyle name="s_P_L_Ratios_Шаблон Бюджета 2008 2" xfId="1464"/>
    <cellStyle name="s_P_L_Ratios_Шаблон Бюджета 2008_000-фактбаланс" xfId="1465"/>
    <cellStyle name="s_P_L_Ratios_Шаблон Бюджета 2008_000-фактбаланс 2" xfId="1466"/>
    <cellStyle name="s_S_By_S" xfId="1467"/>
    <cellStyle name="s_S_By_S 2" xfId="1468"/>
    <cellStyle name="s_S_By_S 2 2" xfId="1469"/>
    <cellStyle name="s_S_By_S_!негативный_Планирование выручки и расходов 2009_акц-10+20" xfId="1470"/>
    <cellStyle name="s_S_By_S_!негативный_Планирование выручки и расходов 2009_акц-10+20 2" xfId="1471"/>
    <cellStyle name="s_S_By_S_!Планирование выручки и расходов 2009_17221+8" xfId="1472"/>
    <cellStyle name="s_S_By_S_!Планирование выручки и расходов 2009_17221+8 2" xfId="1473"/>
    <cellStyle name="s_S_By_S_000-фактбаланс" xfId="1474"/>
    <cellStyle name="s_S_By_S_000-фактбаланс 2" xfId="1475"/>
    <cellStyle name="s_S_By_S_19_02_формы контроля2007u" xfId="1476"/>
    <cellStyle name="s_S_By_S_19_02_формы контроля2007u 2" xfId="1477"/>
    <cellStyle name="s_S_By_S_Бюджет_2009_ОснЗдание&amp;Пристройка" xfId="1478"/>
    <cellStyle name="s_S_By_S_Бюджет_2009_ОснЗдание&amp;Пристройка 2" xfId="1479"/>
    <cellStyle name="s_S_By_S_Бюджет_2009_ОснЗдание&amp;Пристройка_Формы бюджета 2010 ООО УК МС (7)" xfId="1480"/>
    <cellStyle name="s_S_By_S_Бюджет_2009_ОснЗдание&amp;Пристройка_Формы бюджета 2010 ООО УК МС (7) 2" xfId="1481"/>
    <cellStyle name="s_S_By_S_Бюджет_330млн_54" xfId="1482"/>
    <cellStyle name="s_S_By_S_Бюджет_330млн_54 2" xfId="1483"/>
    <cellStyle name="s_S_By_S_вер CF на 2010г " xfId="1484"/>
    <cellStyle name="s_S_By_S_вер CF на 2010г  2" xfId="1485"/>
    <cellStyle name="s_S_By_S_ЕдиныйБюджет_2009_ОснЗдание&amp;Пристройка" xfId="1486"/>
    <cellStyle name="s_S_By_S_ЕдиныйБюджет_2009_ОснЗдание&amp;Пристройка 2" xfId="1487"/>
    <cellStyle name="s_S_By_S_КИАУР МФ" xfId="1488"/>
    <cellStyle name="s_S_By_S_КИАУР МФ 2" xfId="1489"/>
    <cellStyle name="s_S_By_S_Книга1" xfId="1490"/>
    <cellStyle name="s_S_By_S_Книга1 2" xfId="1491"/>
    <cellStyle name="s_S_By_S_Книга1_1" xfId="1492"/>
    <cellStyle name="s_S_By_S_Книга1_1 2" xfId="1493"/>
    <cellStyle name="s_S_By_S_Медси Фитнес бюджет_2009" xfId="1494"/>
    <cellStyle name="s_S_By_S_Медси Фитнес бюджет_2009 2" xfId="1495"/>
    <cellStyle name="s_S_By_S_МФит" xfId="1496"/>
    <cellStyle name="s_S_By_S_МФит 2" xfId="1497"/>
    <cellStyle name="s_S_By_S_Прогноз 1кв 2009" xfId="1498"/>
    <cellStyle name="s_S_By_S_Прогноз 1кв 2009 2" xfId="1499"/>
    <cellStyle name="s_S_By_S_Рабочий" xfId="1500"/>
    <cellStyle name="s_S_By_S_Рабочий 2" xfId="1501"/>
    <cellStyle name="s_S_By_S_Свод_30 03" xfId="1502"/>
    <cellStyle name="s_S_By_S_Свод_30 03 2" xfId="1503"/>
    <cellStyle name="s_S_By_S_Свод_30 03_000-фактбаланс" xfId="1504"/>
    <cellStyle name="s_S_By_S_Свод_30 03_000-фактбаланс 2" xfId="1505"/>
    <cellStyle name="s_S_By_S_Скорр вн Антикриз бюджет" xfId="1506"/>
    <cellStyle name="s_S_By_S_Скорр вн Антикриз бюджет 2" xfId="1507"/>
    <cellStyle name="s_S_By_S_Фин результаты  2007 (21.02)" xfId="1508"/>
    <cellStyle name="s_S_By_S_Фин результаты  2007 (21.02) 2" xfId="1509"/>
    <cellStyle name="s_S_By_S_Фин результаты  2007 (21.02)_Книга1" xfId="1510"/>
    <cellStyle name="s_S_By_S_Фин результаты  2007 (21.02)_Книга1 2" xfId="1511"/>
    <cellStyle name="s_S_By_S_Фин результаты  2007 (21.02)_Книга2" xfId="1512"/>
    <cellStyle name="s_S_By_S_Фин результаты  2007 (21.02)_Книга2 2" xfId="1513"/>
    <cellStyle name="s_S_By_S_Фитнес Ф1" xfId="1514"/>
    <cellStyle name="s_S_By_S_Фитнес Ф1 2" xfId="1515"/>
    <cellStyle name="s_S_By_S_Фитнес Ф1_000-фактбаланс" xfId="1516"/>
    <cellStyle name="s_S_By_S_Фитнес Ф1_000-фактбаланс 2" xfId="1517"/>
    <cellStyle name="s_S_By_S_Фитнес Форма контроля 03.2008" xfId="1518"/>
    <cellStyle name="s_S_By_S_Фитнес Форма контроля 03.2008 2" xfId="1519"/>
    <cellStyle name="s_S_By_S_Форма контроля Медси Фитнес 2008" xfId="1520"/>
    <cellStyle name="s_S_By_S_Форма контроля Медси Фитнес 2008 2" xfId="1521"/>
    <cellStyle name="s_S_By_S_Шаблон Бюджета 2008" xfId="1522"/>
    <cellStyle name="s_S_By_S_Шаблон Бюджета 2008 2" xfId="1523"/>
    <cellStyle name="s_S_By_S_Шаблон Бюджета 2008_000-фактбаланс" xfId="1524"/>
    <cellStyle name="s_S_By_S_Шаблон Бюджета 2008_000-фактбаланс 2" xfId="1525"/>
    <cellStyle name="s_Sheet5" xfId="1526"/>
    <cellStyle name="s_Sheet5 2" xfId="1527"/>
    <cellStyle name="s_Sheet5 2 2" xfId="1528"/>
    <cellStyle name="s_Sheet5_!негативный_Планирование выручки и расходов 2009_акц-10+20" xfId="1529"/>
    <cellStyle name="s_Sheet5_!негативный_Планирование выручки и расходов 2009_акц-10+20 2" xfId="1530"/>
    <cellStyle name="s_Sheet5_!Планирование выручки и расходов 2009_17221+8" xfId="1531"/>
    <cellStyle name="s_Sheet5_!Планирование выручки и расходов 2009_17221+8 2" xfId="1532"/>
    <cellStyle name="s_Sheet5_000-фактбаланс" xfId="1533"/>
    <cellStyle name="s_Sheet5_000-фактбаланс 2" xfId="1534"/>
    <cellStyle name="s_Sheet5_19_02_формы контроля2007u" xfId="1535"/>
    <cellStyle name="s_Sheet5_19_02_формы контроля2007u 2" xfId="1536"/>
    <cellStyle name="s_Sheet5_Бюджет_2009_ОснЗдание&amp;Пристройка" xfId="1537"/>
    <cellStyle name="s_Sheet5_Бюджет_2009_ОснЗдание&amp;Пристройка 2" xfId="1538"/>
    <cellStyle name="s_Sheet5_Бюджет_2009_ОснЗдание&amp;Пристройка_Формы бюджета 2010 ООО УК МС (7)" xfId="1539"/>
    <cellStyle name="s_Sheet5_Бюджет_2009_ОснЗдание&amp;Пристройка_Формы бюджета 2010 ООО УК МС (7) 2" xfId="1540"/>
    <cellStyle name="s_Sheet5_Бюджет_330млн_54" xfId="1541"/>
    <cellStyle name="s_Sheet5_Бюджет_330млн_54 2" xfId="1542"/>
    <cellStyle name="s_Sheet5_вер CF на 2010г " xfId="1543"/>
    <cellStyle name="s_Sheet5_вер CF на 2010г  2" xfId="1544"/>
    <cellStyle name="s_Sheet5_ЕдиныйБюджет_2009_ОснЗдание&amp;Пристройка" xfId="1545"/>
    <cellStyle name="s_Sheet5_ЕдиныйБюджет_2009_ОснЗдание&amp;Пристройка 2" xfId="1546"/>
    <cellStyle name="s_Sheet5_КИАУР МФ" xfId="1547"/>
    <cellStyle name="s_Sheet5_КИАУР МФ 2" xfId="1548"/>
    <cellStyle name="s_Sheet5_Книга1" xfId="1549"/>
    <cellStyle name="s_Sheet5_Книга1 2" xfId="1550"/>
    <cellStyle name="s_Sheet5_Книга1_1" xfId="1551"/>
    <cellStyle name="s_Sheet5_Книга1_1 2" xfId="1552"/>
    <cellStyle name="s_Sheet5_Медси Фитнес бюджет_2009" xfId="1553"/>
    <cellStyle name="s_Sheet5_Медси Фитнес бюджет_2009 2" xfId="1554"/>
    <cellStyle name="s_Sheet5_МФит" xfId="1555"/>
    <cellStyle name="s_Sheet5_МФит 2" xfId="1556"/>
    <cellStyle name="s_Sheet5_Прогноз 1кв 2009" xfId="1557"/>
    <cellStyle name="s_Sheet5_Прогноз 1кв 2009 2" xfId="1558"/>
    <cellStyle name="s_Sheet5_Рабочий" xfId="1559"/>
    <cellStyle name="s_Sheet5_Рабочий 2" xfId="1560"/>
    <cellStyle name="s_Sheet5_Свод_30 03" xfId="1561"/>
    <cellStyle name="s_Sheet5_Свод_30 03 2" xfId="1562"/>
    <cellStyle name="s_Sheet5_Свод_30 03_000-фактбаланс" xfId="1563"/>
    <cellStyle name="s_Sheet5_Свод_30 03_000-фактбаланс 2" xfId="1564"/>
    <cellStyle name="s_Sheet5_Скорр вн Антикриз бюджет" xfId="1565"/>
    <cellStyle name="s_Sheet5_Скорр вн Антикриз бюджет 2" xfId="1566"/>
    <cellStyle name="s_Sheet5_Фин результаты  2007 (21.02)" xfId="1567"/>
    <cellStyle name="s_Sheet5_Фин результаты  2007 (21.02) 2" xfId="1568"/>
    <cellStyle name="s_Sheet5_Фин результаты  2007 (21.02)_Книга1" xfId="1569"/>
    <cellStyle name="s_Sheet5_Фин результаты  2007 (21.02)_Книга1 2" xfId="1570"/>
    <cellStyle name="s_Sheet5_Фин результаты  2007 (21.02)_Книга2" xfId="1571"/>
    <cellStyle name="s_Sheet5_Фин результаты  2007 (21.02)_Книга2 2" xfId="1572"/>
    <cellStyle name="s_Sheet5_Фитнес Ф1" xfId="1573"/>
    <cellStyle name="s_Sheet5_Фитнес Ф1 2" xfId="1574"/>
    <cellStyle name="s_Sheet5_Фитнес Ф1_000-фактбаланс" xfId="1575"/>
    <cellStyle name="s_Sheet5_Фитнес Ф1_000-фактбаланс 2" xfId="1576"/>
    <cellStyle name="s_Sheet5_Фитнес Форма контроля 03.2008" xfId="1577"/>
    <cellStyle name="s_Sheet5_Фитнес Форма контроля 03.2008 2" xfId="1578"/>
    <cellStyle name="s_Sheet5_Форма контроля Медси Фитнес 2008" xfId="1579"/>
    <cellStyle name="s_Sheet5_Форма контроля Медси Фитнес 2008 2" xfId="1580"/>
    <cellStyle name="s_Sheet5_Шаблон Бюджета 2008" xfId="1581"/>
    <cellStyle name="s_Sheet5_Шаблон Бюджета 2008 2" xfId="1582"/>
    <cellStyle name="s_Sheet5_Шаблон Бюджета 2008_000-фактбаланс" xfId="1583"/>
    <cellStyle name="s_Sheet5_Шаблон Бюджета 2008_000-фактбаланс 2" xfId="1584"/>
    <cellStyle name="s_Valuation " xfId="1585"/>
    <cellStyle name="s_Valuation  2" xfId="1586"/>
    <cellStyle name="s_Valuation  2 2" xfId="1587"/>
    <cellStyle name="s_Valuation _!негативный_Планирование выручки и расходов 2009_акц-10+20" xfId="1588"/>
    <cellStyle name="s_Valuation _!негативный_Планирование выручки и расходов 2009_акц-10+20 2" xfId="1589"/>
    <cellStyle name="s_Valuation _!Планирование выручки и расходов 2009_17221+8" xfId="1590"/>
    <cellStyle name="s_Valuation _!Планирование выручки и расходов 2009_17221+8 2" xfId="1591"/>
    <cellStyle name="s_Valuation _000-фактбаланс" xfId="1592"/>
    <cellStyle name="s_Valuation _000-фактбаланс 2" xfId="1593"/>
    <cellStyle name="s_Valuation _19_02_формы контроля2007u" xfId="1594"/>
    <cellStyle name="s_Valuation _19_02_формы контроля2007u 2" xfId="1595"/>
    <cellStyle name="s_Valuation _Бюджет_2009_ОснЗдание&amp;Пристройка" xfId="1596"/>
    <cellStyle name="s_Valuation _Бюджет_2009_ОснЗдание&amp;Пристройка 2" xfId="1597"/>
    <cellStyle name="s_Valuation _Бюджет_2009_ОснЗдание&amp;Пристройка_Формы бюджета 2010 ООО УК МС (7)" xfId="1598"/>
    <cellStyle name="s_Valuation _Бюджет_2009_ОснЗдание&amp;Пристройка_Формы бюджета 2010 ООО УК МС (7) 2" xfId="1599"/>
    <cellStyle name="s_Valuation _Бюджет_330млн_54" xfId="1600"/>
    <cellStyle name="s_Valuation _Бюджет_330млн_54 2" xfId="1601"/>
    <cellStyle name="s_Valuation _вер CF на 2010г " xfId="1602"/>
    <cellStyle name="s_Valuation _вер CF на 2010г  2" xfId="1603"/>
    <cellStyle name="s_Valuation _ЕдиныйБюджет_2009_ОснЗдание&amp;Пристройка" xfId="1604"/>
    <cellStyle name="s_Valuation _ЕдиныйБюджет_2009_ОснЗдание&amp;Пристройка 2" xfId="1605"/>
    <cellStyle name="s_Valuation _КИАУР МФ" xfId="1606"/>
    <cellStyle name="s_Valuation _КИАУР МФ 2" xfId="1607"/>
    <cellStyle name="s_Valuation _Книга1" xfId="1608"/>
    <cellStyle name="s_Valuation _Книга1 2" xfId="1609"/>
    <cellStyle name="s_Valuation _Книга1_1" xfId="1610"/>
    <cellStyle name="s_Valuation _Книга1_1 2" xfId="1611"/>
    <cellStyle name="s_Valuation _Медси Фитнес бюджет_2009" xfId="1612"/>
    <cellStyle name="s_Valuation _Медси Фитнес бюджет_2009 2" xfId="1613"/>
    <cellStyle name="s_Valuation _МФит" xfId="1614"/>
    <cellStyle name="s_Valuation _МФит 2" xfId="1615"/>
    <cellStyle name="s_Valuation _Прогноз 1кв 2009" xfId="1616"/>
    <cellStyle name="s_Valuation _Прогноз 1кв 2009 2" xfId="1617"/>
    <cellStyle name="s_Valuation _Рабочий" xfId="1618"/>
    <cellStyle name="s_Valuation _Рабочий 2" xfId="1619"/>
    <cellStyle name="s_Valuation _Свод_30 03" xfId="1620"/>
    <cellStyle name="s_Valuation _Свод_30 03 2" xfId="1621"/>
    <cellStyle name="s_Valuation _Свод_30 03_000-фактбаланс" xfId="1622"/>
    <cellStyle name="s_Valuation _Свод_30 03_000-фактбаланс 2" xfId="1623"/>
    <cellStyle name="s_Valuation _Скорр вн Антикриз бюджет" xfId="1624"/>
    <cellStyle name="s_Valuation _Скорр вн Антикриз бюджет 2" xfId="1625"/>
    <cellStyle name="s_Valuation _Фин результаты  2007 (21.02)" xfId="1626"/>
    <cellStyle name="s_Valuation _Фин результаты  2007 (21.02) 2" xfId="1627"/>
    <cellStyle name="s_Valuation _Фин результаты  2007 (21.02)_Книга1" xfId="1628"/>
    <cellStyle name="s_Valuation _Фин результаты  2007 (21.02)_Книга1 2" xfId="1629"/>
    <cellStyle name="s_Valuation _Фин результаты  2007 (21.02)_Книга2" xfId="1630"/>
    <cellStyle name="s_Valuation _Фин результаты  2007 (21.02)_Книга2 2" xfId="1631"/>
    <cellStyle name="s_Valuation _Фитнес Ф1" xfId="1632"/>
    <cellStyle name="s_Valuation _Фитнес Ф1 2" xfId="1633"/>
    <cellStyle name="s_Valuation _Фитнес Ф1_000-фактбаланс" xfId="1634"/>
    <cellStyle name="s_Valuation _Фитнес Ф1_000-фактбаланс 2" xfId="1635"/>
    <cellStyle name="s_Valuation _Фитнес Форма контроля 03.2008" xfId="1636"/>
    <cellStyle name="s_Valuation _Фитнес Форма контроля 03.2008 2" xfId="1637"/>
    <cellStyle name="s_Valuation _Форма контроля Медси Фитнес 2008" xfId="1638"/>
    <cellStyle name="s_Valuation _Форма контроля Медси Фитнес 2008 2" xfId="1639"/>
    <cellStyle name="s_Valuation _Шаблон Бюджета 2008" xfId="1640"/>
    <cellStyle name="s_Valuation _Шаблон Бюджета 2008 2" xfId="1641"/>
    <cellStyle name="s_Valuation _Шаблон Бюджета 2008_000-фактбаланс" xfId="1642"/>
    <cellStyle name="s_Valuation _Шаблон Бюджета 2008_000-фактбаланс 2" xfId="1643"/>
    <cellStyle name="s_Бюджет_2009_ОснЗдание&amp;Пристройка" xfId="1644"/>
    <cellStyle name="s_Бюджет_2009_ОснЗдание&amp;Пристройка 2" xfId="1645"/>
    <cellStyle name="s_Бюджет_2009_ОснЗдание&amp;Пристройка_Формы бюджета 2010 ООО УК МС (7)" xfId="1646"/>
    <cellStyle name="s_Бюджет_2009_ОснЗдание&amp;Пристройка_Формы бюджета 2010 ООО УК МС (7) 2" xfId="1647"/>
    <cellStyle name="s_Бюджет_330млн_54" xfId="1648"/>
    <cellStyle name="s_Бюджет_330млн_54 2" xfId="1649"/>
    <cellStyle name="s_вер CF на 2010г " xfId="1650"/>
    <cellStyle name="s_вер CF на 2010г  2" xfId="1651"/>
    <cellStyle name="s_ЕдиныйБюджет_2009_ОснЗдание&amp;Пристройка" xfId="1652"/>
    <cellStyle name="s_ЕдиныйБюджет_2009_ОснЗдание&amp;Пристройка 2" xfId="1653"/>
    <cellStyle name="s_КИАУР МФ" xfId="1654"/>
    <cellStyle name="s_КИАУР МФ 2" xfId="1655"/>
    <cellStyle name="s_Книга1" xfId="1656"/>
    <cellStyle name="s_Книга1 2" xfId="1657"/>
    <cellStyle name="s_Книга1_1" xfId="1658"/>
    <cellStyle name="s_Книга1_1 2" xfId="1659"/>
    <cellStyle name="s_Медси Фитнес бюджет_2009" xfId="1660"/>
    <cellStyle name="s_Медси Фитнес бюджет_2009 2" xfId="1661"/>
    <cellStyle name="s_МФит" xfId="1662"/>
    <cellStyle name="s_МФит 2" xfId="1663"/>
    <cellStyle name="s_Прогноз 1кв 2009" xfId="1664"/>
    <cellStyle name="s_Прогноз 1кв 2009 2" xfId="1665"/>
    <cellStyle name="s_Рабочий" xfId="1666"/>
    <cellStyle name="s_Рабочий 2" xfId="1667"/>
    <cellStyle name="s_Свод_30 03" xfId="1668"/>
    <cellStyle name="s_Свод_30 03 2" xfId="1669"/>
    <cellStyle name="s_Свод_30 03_000-фактбаланс" xfId="1670"/>
    <cellStyle name="s_Свод_30 03_000-фактбаланс 2" xfId="1671"/>
    <cellStyle name="s_Скорр вн Антикриз бюджет" xfId="1672"/>
    <cellStyle name="s_Скорр вн Антикриз бюджет 2" xfId="1673"/>
    <cellStyle name="s_Фин результаты  2007 (21.02)" xfId="1674"/>
    <cellStyle name="s_Фин результаты  2007 (21.02) 2" xfId="1675"/>
    <cellStyle name="s_Фин результаты  2007 (21.02)_Книга1" xfId="1676"/>
    <cellStyle name="s_Фин результаты  2007 (21.02)_Книга1 2" xfId="1677"/>
    <cellStyle name="s_Фин результаты  2007 (21.02)_Книга2" xfId="1678"/>
    <cellStyle name="s_Фин результаты  2007 (21.02)_Книга2 2" xfId="1679"/>
    <cellStyle name="s_Фитнес Ф1" xfId="1680"/>
    <cellStyle name="s_Фитнес Ф1 2" xfId="1681"/>
    <cellStyle name="s_Фитнес Ф1_000-фактбаланс" xfId="1682"/>
    <cellStyle name="s_Фитнес Ф1_000-фактбаланс 2" xfId="1683"/>
    <cellStyle name="s_Фитнес Форма контроля 03.2008" xfId="1684"/>
    <cellStyle name="s_Фитнес Форма контроля 03.2008 2" xfId="1685"/>
    <cellStyle name="s_Форма контроля Медси Фитнес 2008" xfId="1686"/>
    <cellStyle name="s_Форма контроля Медси Фитнес 2008 2" xfId="1687"/>
    <cellStyle name="s_Шаблон Бюджета 2008" xfId="1688"/>
    <cellStyle name="s_Шаблон Бюджета 2008 2" xfId="1689"/>
    <cellStyle name="s_Шаблон Бюджета 2008_000-фактбаланс" xfId="1690"/>
    <cellStyle name="s_Шаблон Бюджета 2008_000-фактбаланс 2" xfId="1691"/>
    <cellStyle name="S0" xfId="1692"/>
    <cellStyle name="S1" xfId="1693"/>
    <cellStyle name="S10" xfId="1694"/>
    <cellStyle name="S11" xfId="1695"/>
    <cellStyle name="S12" xfId="1696"/>
    <cellStyle name="S13" xfId="1697"/>
    <cellStyle name="S14" xfId="1698"/>
    <cellStyle name="S19" xfId="1699"/>
    <cellStyle name="S2" xfId="1700"/>
    <cellStyle name="S3" xfId="1701"/>
    <cellStyle name="S4" xfId="1702"/>
    <cellStyle name="S5" xfId="1703"/>
    <cellStyle name="S6" xfId="1704"/>
    <cellStyle name="S7" xfId="1705"/>
    <cellStyle name="S8" xfId="1706"/>
    <cellStyle name="S9" xfId="1707"/>
    <cellStyle name="SAPBEXaggData" xfId="1708"/>
    <cellStyle name="SAPBEXaggData 2" xfId="1709"/>
    <cellStyle name="SAPBEXaggDataEmph" xfId="1710"/>
    <cellStyle name="SAPBEXaggDataEmph 2" xfId="1711"/>
    <cellStyle name="SAPBEXaggItem" xfId="1712"/>
    <cellStyle name="SAPBEXaggItem 2" xfId="1713"/>
    <cellStyle name="SAPBEXchaText" xfId="1714"/>
    <cellStyle name="SAPBEXexcBad7" xfId="1715"/>
    <cellStyle name="SAPBEXexcBad7 2" xfId="1716"/>
    <cellStyle name="SAPBEXexcBad8" xfId="1717"/>
    <cellStyle name="SAPBEXexcBad8 2" xfId="1718"/>
    <cellStyle name="SAPBEXexcBad9" xfId="1719"/>
    <cellStyle name="SAPBEXexcBad9 2" xfId="1720"/>
    <cellStyle name="SAPBEXexcCritical4" xfId="1721"/>
    <cellStyle name="SAPBEXexcCritical4 2" xfId="1722"/>
    <cellStyle name="SAPBEXexcCritical5" xfId="1723"/>
    <cellStyle name="SAPBEXexcCritical5 2" xfId="1724"/>
    <cellStyle name="SAPBEXexcCritical6" xfId="1725"/>
    <cellStyle name="SAPBEXexcCritical6 2" xfId="1726"/>
    <cellStyle name="SAPBEXexcGood1" xfId="1727"/>
    <cellStyle name="SAPBEXexcGood1 2" xfId="1728"/>
    <cellStyle name="SAPBEXexcGood2" xfId="1729"/>
    <cellStyle name="SAPBEXexcGood2 2" xfId="1730"/>
    <cellStyle name="SAPBEXexcGood3" xfId="1731"/>
    <cellStyle name="SAPBEXexcGood3 2" xfId="1732"/>
    <cellStyle name="SAPBEXfilterDrill" xfId="1733"/>
    <cellStyle name="SAPBEXfilterItem" xfId="1734"/>
    <cellStyle name="SAPBEXfilterText" xfId="1735"/>
    <cellStyle name="SAPBEXformats" xfId="1736"/>
    <cellStyle name="SAPBEXformats 2" xfId="1737"/>
    <cellStyle name="SAPBEXheaderItem" xfId="1738"/>
    <cellStyle name="SAPBEXheaderText" xfId="1739"/>
    <cellStyle name="SAPBEXresData" xfId="1740"/>
    <cellStyle name="SAPBEXresData 2" xfId="1741"/>
    <cellStyle name="SAPBEXresDataEmph" xfId="1742"/>
    <cellStyle name="SAPBEXresDataEmph 2" xfId="1743"/>
    <cellStyle name="SAPBEXresItem" xfId="1744"/>
    <cellStyle name="SAPBEXresItem 2" xfId="1745"/>
    <cellStyle name="SAPBEXstdData" xfId="1746"/>
    <cellStyle name="SAPBEXstdData 2" xfId="1747"/>
    <cellStyle name="SAPBEXstdDataEmph" xfId="1748"/>
    <cellStyle name="SAPBEXstdDataEmph 2" xfId="1749"/>
    <cellStyle name="SAPBEXstdItem" xfId="1750"/>
    <cellStyle name="SAPBEXstdItem 2" xfId="1751"/>
    <cellStyle name="SAPBEXtitle" xfId="1752"/>
    <cellStyle name="SAPBEXtitle 2" xfId="1753"/>
    <cellStyle name="SAPBEXundefined" xfId="1754"/>
    <cellStyle name="SAPBEXundefined 2" xfId="1755"/>
    <cellStyle name="SAS FM Column drillable header" xfId="1756"/>
    <cellStyle name="SAS FM Column drillable header 2" xfId="1757"/>
    <cellStyle name="SAS FM Column header" xfId="1758"/>
    <cellStyle name="SAS FM Column header 2" xfId="1759"/>
    <cellStyle name="SAS FM Drill path" xfId="1760"/>
    <cellStyle name="SAS FM Invalid data cell" xfId="1761"/>
    <cellStyle name="SAS FM Invalid data cell 2" xfId="1762"/>
    <cellStyle name="SAS FM Read-only data cell (data entry table)" xfId="1763"/>
    <cellStyle name="SAS FM Read-only data cell (data entry table) 2" xfId="1764"/>
    <cellStyle name="SAS FM Read-only data cell (read-only table)" xfId="1765"/>
    <cellStyle name="SAS FM Read-only data cell (read-only table) 2" xfId="1766"/>
    <cellStyle name="SAS FM Row drillable header" xfId="1767"/>
    <cellStyle name="SAS FM Row drillable header 2" xfId="1768"/>
    <cellStyle name="SAS FM Row header" xfId="1769"/>
    <cellStyle name="SAS FM Row header 2" xfId="1770"/>
    <cellStyle name="SAS FM Slicers" xfId="1771"/>
    <cellStyle name="SAS FM Writeable data cell" xfId="1772"/>
    <cellStyle name="SAS FM Writeable data cell 2" xfId="1773"/>
    <cellStyle name="Section Title" xfId="1774"/>
    <cellStyle name="shaded" xfId="1775"/>
    <cellStyle name="Shading" xfId="1776"/>
    <cellStyle name="Small Page Heading" xfId="1777"/>
    <cellStyle name="ssp " xfId="1778"/>
    <cellStyle name="ssp  2" xfId="1779"/>
    <cellStyle name="Standard_210 Profit &amp; Loss, CF, Balance " xfId="1780"/>
    <cellStyle name="SubHeading" xfId="1781"/>
    <cellStyle name="SubHeading 1" xfId="1782"/>
    <cellStyle name="SubHeading 2" xfId="1783"/>
    <cellStyle name="t" xfId="1784"/>
    <cellStyle name="t 2" xfId="1785"/>
    <cellStyle name="t_!негативный_Планирование выручки и расходов 2009_акц-10+20" xfId="1786"/>
    <cellStyle name="t_!Планирование выручки и расходов 2009_17221+8" xfId="1787"/>
    <cellStyle name="t_000-фактбаланс" xfId="1788"/>
    <cellStyle name="t_19_02_формы контроля2007u" xfId="1789"/>
    <cellStyle name="t_Manager" xfId="1790"/>
    <cellStyle name="t_Manager 2" xfId="1791"/>
    <cellStyle name="t_Manager_!негативный_Планирование выручки и расходов 2009_акц-10+20" xfId="1792"/>
    <cellStyle name="t_Manager_!Планирование выручки и расходов 2009_17221+8" xfId="1793"/>
    <cellStyle name="t_Manager_000-фактбаланс" xfId="1794"/>
    <cellStyle name="t_Manager_19_02_формы контроля2007u" xfId="1795"/>
    <cellStyle name="t_Manager_Бюджет_2009_ОснЗдание&amp;Пристройка" xfId="1796"/>
    <cellStyle name="t_Manager_Бюджет_2009_ОснЗдание&amp;Пристройка_Формы бюджета 2010 ООО УК МС (7)" xfId="1797"/>
    <cellStyle name="t_Manager_Бюджет_330млн_54" xfId="1798"/>
    <cellStyle name="t_Manager_вер CF на 2010г " xfId="1799"/>
    <cellStyle name="t_Manager_ГК 5 лет" xfId="1800"/>
    <cellStyle name="t_Manager_ГК прогноз развития на 5 лет 2007" xfId="1801"/>
    <cellStyle name="t_Manager_ЕдиныйБюджет_2009_ОснЗдание&amp;Пристройка" xfId="1802"/>
    <cellStyle name="t_Manager_КИАУР МФ" xfId="1803"/>
    <cellStyle name="t_Manager_Книга1" xfId="1804"/>
    <cellStyle name="t_Manager_Книга1_1" xfId="1805"/>
    <cellStyle name="t_Manager_Книга2" xfId="1806"/>
    <cellStyle name="t_Manager_Макет модели БН Медицина v2" xfId="1807"/>
    <cellStyle name="t_Manager_Макет модели БН Медицина v2 для Гаревских" xfId="1808"/>
    <cellStyle name="t_Manager_Макет модели БН Медицина АХГ испр_feb22 29.02.08" xfId="1809"/>
    <cellStyle name="t_Manager_Медси 2 прогноз развития на 5 лет" xfId="1810"/>
    <cellStyle name="t_Manager_Медси Фитнес бюджет_2009" xfId="1811"/>
    <cellStyle name="t_Manager_Медси+Пристройка прогноз развития на 5 лет" xfId="1812"/>
    <cellStyle name="t_Manager_Медси+Пристройка прогноз развития на 5 лет - доп. листы" xfId="1813"/>
    <cellStyle name="t_Manager_Медси+Пристройка прогноз развития на 5 лет-000" xfId="1814"/>
    <cellStyle name="t_Manager_МедсиПристройка_v21" xfId="1815"/>
    <cellStyle name="t_Manager_Медэкспресс прогноз развития на 5 лет" xfId="1816"/>
    <cellStyle name="t_Manager_Модель-фин показателей 7 рабочая" xfId="1817"/>
    <cellStyle name="t_Manager_Модель-фин показателей 7 рабочая к заполнению закрытая" xfId="1818"/>
    <cellStyle name="t_Manager_МФит" xfId="1819"/>
    <cellStyle name="t_Manager_Прогноз 1кв 2009" xfId="1820"/>
    <cellStyle name="t_Manager_Рабочий" xfId="1821"/>
    <cellStyle name="t_Manager_Свод_30 03" xfId="1822"/>
    <cellStyle name="t_Manager_Свод_30 03_000-фактбаланс" xfId="1823"/>
    <cellStyle name="t_Manager_Скорр вн Антикриз бюджет" xfId="1824"/>
    <cellStyle name="t_Manager_Фин результаты  2007 (21.02)" xfId="1825"/>
    <cellStyle name="t_Manager_Фин результаты  2007 (21.02)_Книга1" xfId="1826"/>
    <cellStyle name="t_Manager_Фин результаты  2007 (21.02)_Книга2" xfId="1827"/>
    <cellStyle name="t_Manager_Фитнес Ф1" xfId="1828"/>
    <cellStyle name="t_Manager_Фитнес Ф1_000-фактбаланс" xfId="1829"/>
    <cellStyle name="t_Manager_Фитнес Форма контроля 03.2008" xfId="1830"/>
    <cellStyle name="t_Manager_Фитнесс прогноз развития на 5 лет" xfId="1831"/>
    <cellStyle name="t_Manager_Форма контроля Медси Фитнес 2008" xfId="1832"/>
    <cellStyle name="t_Manager_Формы бюджета 2010 ООО УК МС (7)" xfId="1833"/>
    <cellStyle name="t_Manager_Центросоюз_2009-09_v1" xfId="1834"/>
    <cellStyle name="t_Manager_Центросоюз_ПересмотрМодели_v1" xfId="1835"/>
    <cellStyle name="t_Manager_Шаблон Бюджета 2008" xfId="1836"/>
    <cellStyle name="t_Manager_Шаблон Бюджета 2008_000-фактбаланс" xfId="1837"/>
    <cellStyle name="t_Бюджет_2009_ОснЗдание&amp;Пристройка" xfId="1838"/>
    <cellStyle name="t_Бюджет_2009_ОснЗдание&amp;Пристройка_Формы бюджета 2010 ООО УК МС (7)" xfId="1839"/>
    <cellStyle name="t_Бюджет_330млн_54" xfId="1840"/>
    <cellStyle name="t_вер CF на 2010г " xfId="1841"/>
    <cellStyle name="t_ГК 5 лет" xfId="1842"/>
    <cellStyle name="t_ГК прогноз развития на 5 лет 2007" xfId="1843"/>
    <cellStyle name="t_ЕдиныйБюджет_2009_ОснЗдание&amp;Пристройка" xfId="1844"/>
    <cellStyle name="t_КИАУР МФ" xfId="1845"/>
    <cellStyle name="t_Книга1" xfId="1846"/>
    <cellStyle name="t_Книга1_1" xfId="1847"/>
    <cellStyle name="t_Книга2" xfId="1848"/>
    <cellStyle name="t_Макет модели БН Медицина v2" xfId="1849"/>
    <cellStyle name="t_Макет модели БН Медицина v2 для Гаревских" xfId="1850"/>
    <cellStyle name="t_Макет модели БН Медицина АХГ испр_feb22 29.02.08" xfId="1851"/>
    <cellStyle name="t_Медси 2 прогноз развития на 5 лет" xfId="1852"/>
    <cellStyle name="t_Медси Фитнес бюджет_2009" xfId="1853"/>
    <cellStyle name="t_Медси+Пристройка прогноз развития на 5 лет" xfId="1854"/>
    <cellStyle name="t_Медси+Пристройка прогноз развития на 5 лет - доп. листы" xfId="1855"/>
    <cellStyle name="t_Медси+Пристройка прогноз развития на 5 лет-000" xfId="1856"/>
    <cellStyle name="t_МедсиПристройка_v21" xfId="1857"/>
    <cellStyle name="t_Медэкспресс прогноз развития на 5 лет" xfId="1858"/>
    <cellStyle name="t_Модель-фин показателей 7 рабочая" xfId="1859"/>
    <cellStyle name="t_Модель-фин показателей 7 рабочая к заполнению закрытая" xfId="1860"/>
    <cellStyle name="t_МФит" xfId="1861"/>
    <cellStyle name="t_Прогноз 1кв 2009" xfId="1862"/>
    <cellStyle name="t_Рабочий" xfId="1863"/>
    <cellStyle name="t_Свод_30 03" xfId="1864"/>
    <cellStyle name="t_Свод_30 03_000-фактбаланс" xfId="1865"/>
    <cellStyle name="t_Скорр вн Антикриз бюджет" xfId="1866"/>
    <cellStyle name="t_Фин результаты  2007 (21.02)" xfId="1867"/>
    <cellStyle name="t_Фин результаты  2007 (21.02)_Книга1" xfId="1868"/>
    <cellStyle name="t_Фин результаты  2007 (21.02)_Книга2" xfId="1869"/>
    <cellStyle name="t_Фитнес Ф1" xfId="1870"/>
    <cellStyle name="t_Фитнес Ф1_000-фактбаланс" xfId="1871"/>
    <cellStyle name="t_Фитнес Форма контроля 03.2008" xfId="1872"/>
    <cellStyle name="t_Фитнесс прогноз развития на 5 лет" xfId="1873"/>
    <cellStyle name="t_Форма контроля Медси Фитнес 2008" xfId="1874"/>
    <cellStyle name="t_Формы бюджета 2010 ООО УК МС (7)" xfId="1875"/>
    <cellStyle name="t_Центросоюз_2009-09_v1" xfId="1876"/>
    <cellStyle name="t_Центросоюз_ПересмотрМодели_v1" xfId="1877"/>
    <cellStyle name="t_Шаблон Бюджета 2008" xfId="1878"/>
    <cellStyle name="t_Шаблон Бюджета 2008_000-фактбаланс" xfId="1879"/>
    <cellStyle name="Table Col Head" xfId="1880"/>
    <cellStyle name="Table Head" xfId="1881"/>
    <cellStyle name="Table Head Aligned" xfId="1882"/>
    <cellStyle name="Table Head_Financial Input" xfId="1883"/>
    <cellStyle name="Table Source" xfId="1884"/>
    <cellStyle name="Table Sub Head" xfId="1885"/>
    <cellStyle name="Table Sub Heading" xfId="1886"/>
    <cellStyle name="Table Text" xfId="1887"/>
    <cellStyle name="Table Title" xfId="1888"/>
    <cellStyle name="Table Units" xfId="1889"/>
    <cellStyle name="Text 1" xfId="1890"/>
    <cellStyle name="Text 2" xfId="1891"/>
    <cellStyle name="Text Head 1" xfId="1892"/>
    <cellStyle name="Text Head 2" xfId="1893"/>
    <cellStyle name="Text Indent 1" xfId="1894"/>
    <cellStyle name="Text Indent 2" xfId="1895"/>
    <cellStyle name="Tickmark" xfId="1896"/>
    <cellStyle name="Title" xfId="1897"/>
    <cellStyle name="Title 1" xfId="1898"/>
    <cellStyle name="Title 2" xfId="1899"/>
    <cellStyle name="To" xfId="1900"/>
    <cellStyle name="TOC 1" xfId="1901"/>
    <cellStyle name="TOC 2" xfId="1902"/>
    <cellStyle name="Top_Double_Bottom" xfId="1903"/>
    <cellStyle name="Total" xfId="1904"/>
    <cellStyle name="Total Currency" xfId="1905"/>
    <cellStyle name="Total Normal" xfId="1906"/>
    <cellStyle name="Total_Бюджет_2010_ОснЗдание&amp;Пристройка" xfId="1907"/>
    <cellStyle name="Undefiniert" xfId="1908"/>
    <cellStyle name="Unlocked" xfId="1909"/>
    <cellStyle name="Unlocked 2" xfId="1910"/>
    <cellStyle name="Valuta (0)_2riepilogo2000" xfId="1911"/>
    <cellStyle name="Valuta_2riepilogo2000" xfId="1912"/>
    <cellStyle name="Währung [0]_smeta1" xfId="1913"/>
    <cellStyle name="Währung_smeta1" xfId="1914"/>
    <cellStyle name="Warning" xfId="1915"/>
    <cellStyle name="Warning Text" xfId="1916"/>
    <cellStyle name="WIP" xfId="1917"/>
    <cellStyle name="WP Header" xfId="1918"/>
    <cellStyle name="Wдhrung [0]_Compiling Utility Macros" xfId="1919"/>
    <cellStyle name="Wдhrung_Compiling Utility Macros" xfId="1920"/>
    <cellStyle name="Year" xfId="1921"/>
    <cellStyle name="Zero" xfId="1922"/>
    <cellStyle name="Гиперссылка 2" xfId="1923"/>
    <cellStyle name="Гиперссылка 2 2" xfId="1924"/>
    <cellStyle name="Гиперссылка 3" xfId="1925"/>
    <cellStyle name="Группа статей" xfId="1926"/>
    <cellStyle name="Данные" xfId="1927"/>
    <cellStyle name="Данные 2" xfId="1928"/>
    <cellStyle name="Денежный 2" xfId="1929"/>
    <cellStyle name="Денежный 2 2" xfId="1930"/>
    <cellStyle name="Денежный 2 3" xfId="1931"/>
    <cellStyle name="Денежный 2 4" xfId="1932"/>
    <cellStyle name="Денежный 2_Формы бюджета 2010 ООО УК МС (7)" xfId="1933"/>
    <cellStyle name="Денежный 3" xfId="1934"/>
    <cellStyle name="Денежный 4" xfId="1935"/>
    <cellStyle name="Заголовок" xfId="1936"/>
    <cellStyle name="Заголовок формы" xfId="1937"/>
    <cellStyle name="Имя колонки" xfId="1938"/>
    <cellStyle name="личный" xfId="1939"/>
    <cellStyle name="личный 2" xfId="1940"/>
    <cellStyle name="Обычный" xfId="0" builtinId="0"/>
    <cellStyle name="Обычный 10" xfId="1941"/>
    <cellStyle name="Обычный 10 2 2" xfId="1942"/>
    <cellStyle name="Обычный 10 2 2 3" xfId="1943"/>
    <cellStyle name="Обычный 11" xfId="1944"/>
    <cellStyle name="Обычный 12" xfId="1945"/>
    <cellStyle name="Обычный 12 2" xfId="1946"/>
    <cellStyle name="Обычный 13" xfId="1947"/>
    <cellStyle name="Обычный 14" xfId="1948"/>
    <cellStyle name="Обычный 15" xfId="1949"/>
    <cellStyle name="Обычный 16" xfId="1950"/>
    <cellStyle name="Обычный 17" xfId="1951"/>
    <cellStyle name="Обычный 18" xfId="1952"/>
    <cellStyle name="Обычный 19" xfId="1953"/>
    <cellStyle name="Обычный 2" xfId="1954"/>
    <cellStyle name="Обычный 2 10" xfId="1955"/>
    <cellStyle name="Обычный 2 11" xfId="1956"/>
    <cellStyle name="Обычный 2 19" xfId="1957"/>
    <cellStyle name="Обычный 2 2" xfId="1958"/>
    <cellStyle name="Обычный 2 2 2" xfId="1959"/>
    <cellStyle name="Обычный 2 2 3" xfId="1960"/>
    <cellStyle name="Обычный 2 2_Конс ф 9_2010_v03.10" xfId="1961"/>
    <cellStyle name="Обычный 2 3" xfId="1962"/>
    <cellStyle name="Обычный 2 4" xfId="1963"/>
    <cellStyle name="Обычный 2 5" xfId="1964"/>
    <cellStyle name="Обычный 2 6" xfId="1965"/>
    <cellStyle name="Обычный 2 7" xfId="1966"/>
    <cellStyle name="Обычный 2 8" xfId="1967"/>
    <cellStyle name="Обычный 2 9" xfId="1968"/>
    <cellStyle name="Обычный 2_Бюджет 2011" xfId="1969"/>
    <cellStyle name="Обычный 20" xfId="1970"/>
    <cellStyle name="Обычный 21" xfId="1971"/>
    <cellStyle name="Обычный 22" xfId="1972"/>
    <cellStyle name="Обычный 23" xfId="1973"/>
    <cellStyle name="Обычный 24" xfId="1974"/>
    <cellStyle name="Обычный 25" xfId="1"/>
    <cellStyle name="Обычный 3" xfId="1975"/>
    <cellStyle name="Обычный 3 2" xfId="1976"/>
    <cellStyle name="Обычный 3 3" xfId="1977"/>
    <cellStyle name="Обычный 3_Бюджет_2010_ОснЗдание&amp;Пристройка" xfId="1978"/>
    <cellStyle name="Обычный 34" xfId="1979"/>
    <cellStyle name="Обычный 4" xfId="1980"/>
    <cellStyle name="Обычный 4 2" xfId="1981"/>
    <cellStyle name="Обычный 4 3" xfId="1982"/>
    <cellStyle name="Обычный 4 4" xfId="1983"/>
    <cellStyle name="Обычный 4 5" xfId="1984"/>
    <cellStyle name="Обычный 4 6" xfId="1985"/>
    <cellStyle name="Обычный 4 7" xfId="1986"/>
    <cellStyle name="Обычный 4_Конс ф 9_2010_v03.10" xfId="1987"/>
    <cellStyle name="Обычный 5" xfId="1988"/>
    <cellStyle name="Обычный 5 2" xfId="1989"/>
    <cellStyle name="Обычный 5 3" xfId="1990"/>
    <cellStyle name="Обычный 5 4" xfId="1991"/>
    <cellStyle name="Обычный 6" xfId="1992"/>
    <cellStyle name="Обычный 6 2" xfId="1993"/>
    <cellStyle name="Обычный 6 3" xfId="1994"/>
    <cellStyle name="Обычный 6 4" xfId="1995"/>
    <cellStyle name="Обычный 7" xfId="1996"/>
    <cellStyle name="Обычный 7 2" xfId="1997"/>
    <cellStyle name="Обычный 7 3" xfId="1998"/>
    <cellStyle name="Обычный 7 4" xfId="1999"/>
    <cellStyle name="Обычный 8" xfId="2000"/>
    <cellStyle name="Обычный 8 2" xfId="2001"/>
    <cellStyle name="Обычный 8 3" xfId="2002"/>
    <cellStyle name="Обычный 9" xfId="2003"/>
    <cellStyle name="Обычный 9 2" xfId="2004"/>
    <cellStyle name="Обычный 9 2 2" xfId="2005"/>
    <cellStyle name="Обычный 9 3" xfId="2006"/>
    <cellStyle name="Обычный 9 4" xfId="2007"/>
    <cellStyle name="Обычный 9 4 2" xfId="2008"/>
    <cellStyle name="Подраздел" xfId="2009"/>
    <cellStyle name="Процентный 2" xfId="2010"/>
    <cellStyle name="Процентный 2 2" xfId="2011"/>
    <cellStyle name="Процентный 2 3" xfId="2012"/>
    <cellStyle name="Процентный 2 4" xfId="2013"/>
    <cellStyle name="Процентный 3" xfId="2014"/>
    <cellStyle name="Процентный 3 2" xfId="2015"/>
    <cellStyle name="Процентный 3 3" xfId="2016"/>
    <cellStyle name="Процентный 4" xfId="2017"/>
    <cellStyle name="Процентный 4 2" xfId="2018"/>
    <cellStyle name="Процентный 5" xfId="2019"/>
    <cellStyle name="Процентный 6" xfId="2020"/>
    <cellStyle name="Процентный 7" xfId="2021"/>
    <cellStyle name="Процентный 8" xfId="2"/>
    <cellStyle name="Статья" xfId="2022"/>
    <cellStyle name="Стиль 1" xfId="2023"/>
    <cellStyle name="Тысячи [0]_consolid" xfId="2024"/>
    <cellStyle name="Тысячи_consolid" xfId="2025"/>
    <cellStyle name="Финансовый [0] 10" xfId="2026"/>
    <cellStyle name="Финансовый [0] 11" xfId="2027"/>
    <cellStyle name="Финансовый [0] 12" xfId="2028"/>
    <cellStyle name="Финансовый [0] 13" xfId="2029"/>
    <cellStyle name="Финансовый [0] 14" xfId="2030"/>
    <cellStyle name="Финансовый [0] 15" xfId="2031"/>
    <cellStyle name="Финансовый [0] 2" xfId="2032"/>
    <cellStyle name="Финансовый [0] 3" xfId="2033"/>
    <cellStyle name="Финансовый [0] 4" xfId="2034"/>
    <cellStyle name="Финансовый [0] 5" xfId="2035"/>
    <cellStyle name="Финансовый [0] 6" xfId="2036"/>
    <cellStyle name="Финансовый [0] 7" xfId="2037"/>
    <cellStyle name="Финансовый [0] 8" xfId="2038"/>
    <cellStyle name="Финансовый [0] 9" xfId="2039"/>
    <cellStyle name="Финансовый 10" xfId="2040"/>
    <cellStyle name="Финансовый 10 2" xfId="2041"/>
    <cellStyle name="Финансовый 11" xfId="2042"/>
    <cellStyle name="Финансовый 12" xfId="2043"/>
    <cellStyle name="Финансовый 2" xfId="2044"/>
    <cellStyle name="Финансовый 2 2" xfId="2045"/>
    <cellStyle name="Финансовый 2 2 2" xfId="2046"/>
    <cellStyle name="Финансовый 2 2 3" xfId="2047"/>
    <cellStyle name="Финансовый 2 2_Конс ф 9_2010_v03.10" xfId="2048"/>
    <cellStyle name="Финансовый 2 3" xfId="2049"/>
    <cellStyle name="Финансовый 2 4" xfId="2050"/>
    <cellStyle name="Финансовый 2 5" xfId="2051"/>
    <cellStyle name="Финансовый 2 6" xfId="2052"/>
    <cellStyle name="Финансовый 2_Конс ф 9_2010_v03.10" xfId="2053"/>
    <cellStyle name="Финансовый 3" xfId="2054"/>
    <cellStyle name="Финансовый 3 2" xfId="2055"/>
    <cellStyle name="Финансовый 4" xfId="2056"/>
    <cellStyle name="Финансовый 4 2" xfId="2057"/>
    <cellStyle name="Финансовый 5" xfId="2058"/>
    <cellStyle name="Финансовый 5 2" xfId="2059"/>
    <cellStyle name="Финансовый 6" xfId="2060"/>
    <cellStyle name="Финансовый 7" xfId="2061"/>
    <cellStyle name="Финансовый 8" xfId="2062"/>
    <cellStyle name="Финансовый 9" xfId="2063"/>
    <cellStyle name="Финансовый 9 2" xfId="2064"/>
    <cellStyle name="Финансовый 9 3" xfId="2065"/>
    <cellStyle name="標準_0009E" xfId="2066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/&#1054;&#1052;&#1057;/&#1058;&#1077;&#1093;.&#1082;&#1072;&#1088;&#1090;&#1072;%20&#1069;&#1050;&#1054;%20&#1054;&#1052;&#1057;_2017%20&#1082;%20&#1087;&#1088;&#1080;&#1082;&#1072;&#1079;&#1091;_28.05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Расчет"/>
      <sheetName val="ТК1"/>
      <sheetName val="расчет ОМС 3кв"/>
      <sheetName val="расчет ОМС 4кв "/>
      <sheetName val="Лист1"/>
      <sheetName val="распред расходы"/>
      <sheetName val="расходы сч.20,26 новый"/>
      <sheetName val="расходы сч.20,26 старый"/>
      <sheetName val="шаблон для УП"/>
    </sheetNames>
    <sheetDataSet>
      <sheetData sheetId="0" refreshError="1"/>
      <sheetData sheetId="1" refreshError="1"/>
      <sheetData sheetId="2">
        <row r="78">
          <cell r="C78" t="str">
            <v>Рециркулятор двухламповый УФ РБ-07"Я" ФП</v>
          </cell>
          <cell r="H78">
            <v>1</v>
          </cell>
          <cell r="I78">
            <v>720</v>
          </cell>
          <cell r="J78">
            <v>32963</v>
          </cell>
        </row>
        <row r="79">
          <cell r="C79" t="str">
            <v>Кровать медицинская функциональная Futura Plus 880 Ф, ВТ0287</v>
          </cell>
          <cell r="H79">
            <v>1</v>
          </cell>
          <cell r="I79">
            <v>60</v>
          </cell>
          <cell r="J79">
            <v>106614.77</v>
          </cell>
          <cell r="K79">
            <v>61</v>
          </cell>
        </row>
        <row r="80">
          <cell r="C80" t="str">
            <v>Монитор прикроватный модели BSM NIXON CONDEN LIFE SCOPE BSM-3763</v>
          </cell>
          <cell r="H80">
            <v>1</v>
          </cell>
          <cell r="I80">
            <v>300</v>
          </cell>
          <cell r="J80">
            <v>630438</v>
          </cell>
          <cell r="K80">
            <v>61</v>
          </cell>
        </row>
        <row r="82">
          <cell r="C82" t="str">
            <v>Стол операционный DIXION SURGERY 8600</v>
          </cell>
          <cell r="H82">
            <v>1</v>
          </cell>
          <cell r="I82">
            <v>60</v>
          </cell>
          <cell r="J82">
            <v>219000</v>
          </cell>
          <cell r="K82">
            <v>61</v>
          </cell>
        </row>
        <row r="83">
          <cell r="C83" t="str">
            <v>Центрифуга Elmi CM-6 MT SkyyLine</v>
          </cell>
          <cell r="H83">
            <v>1</v>
          </cell>
          <cell r="I83">
            <v>60</v>
          </cell>
          <cell r="J83">
            <v>78743.97</v>
          </cell>
          <cell r="K83">
            <v>61</v>
          </cell>
        </row>
        <row r="84">
          <cell r="C84" t="str">
            <v>Кресло универсальное транспортное SELLA</v>
          </cell>
          <cell r="H84">
            <v>1</v>
          </cell>
          <cell r="I84">
            <v>30</v>
          </cell>
          <cell r="J84">
            <v>135105.71</v>
          </cell>
          <cell r="K84">
            <v>61</v>
          </cell>
        </row>
        <row r="85">
          <cell r="C85" t="str">
            <v>Аппарат наркозно дыхательный Aespire CONFIG 1009-9000-000</v>
          </cell>
          <cell r="H85">
            <v>1</v>
          </cell>
          <cell r="I85">
            <v>30</v>
          </cell>
          <cell r="J85">
            <v>623700</v>
          </cell>
          <cell r="K85">
            <v>61</v>
          </cell>
        </row>
        <row r="86">
          <cell r="C86" t="str">
            <v>Аппарат УЗИ GE Voluson Station</v>
          </cell>
          <cell r="H86">
            <v>1</v>
          </cell>
          <cell r="I86">
            <v>300</v>
          </cell>
          <cell r="J86">
            <v>2156450.4300000002</v>
          </cell>
          <cell r="K86">
            <v>61</v>
          </cell>
        </row>
        <row r="87">
          <cell r="C87" t="str">
            <v>Аспирационная помпа COOK COOK K-MAR-5200</v>
          </cell>
          <cell r="H87">
            <v>1</v>
          </cell>
          <cell r="I87">
            <v>30</v>
          </cell>
        </row>
        <row r="88">
          <cell r="C88" t="str">
            <v>Аспирационная помпа COOK COOK K-MAR-5201</v>
          </cell>
          <cell r="H88">
            <v>1</v>
          </cell>
          <cell r="I88">
            <v>30</v>
          </cell>
        </row>
        <row r="89">
          <cell r="C89" t="str">
            <v>Микроскоп SMZ1000 в комплекте, ВТ0330</v>
          </cell>
          <cell r="H89">
            <v>1</v>
          </cell>
          <cell r="I89">
            <v>15</v>
          </cell>
          <cell r="J89">
            <v>247072.61</v>
          </cell>
          <cell r="K89">
            <v>61</v>
          </cell>
        </row>
        <row r="90">
          <cell r="C90" t="str">
            <v>Микроскоп медико-биологический Nikon Eclipse Е200МV R с принадлежностями пр-ва "Никон Корпорейшн", ВТ0295</v>
          </cell>
          <cell r="H90">
            <v>1</v>
          </cell>
          <cell r="I90">
            <v>120</v>
          </cell>
          <cell r="J90">
            <v>204714.27</v>
          </cell>
          <cell r="K90">
            <v>61</v>
          </cell>
        </row>
        <row r="91">
          <cell r="C91" t="str">
            <v>Микроскоп Nikon Eclipse Ti-U</v>
          </cell>
          <cell r="H91">
            <v>1</v>
          </cell>
          <cell r="I91">
            <v>30</v>
          </cell>
          <cell r="J91">
            <v>633589.6</v>
          </cell>
          <cell r="K91">
            <v>61</v>
          </cell>
        </row>
        <row r="92">
          <cell r="C92" t="str">
            <v>Камера к микроскопу SCA780-57fc</v>
          </cell>
          <cell r="H92">
            <v>1</v>
          </cell>
          <cell r="I92">
            <v>30</v>
          </cell>
          <cell r="J92">
            <v>362094.54</v>
          </cell>
          <cell r="K92">
            <v>85</v>
          </cell>
        </row>
        <row r="93">
          <cell r="C93" t="str">
            <v>Инкубатор Planer Origio 5Инкубатор настольный для лабораторий ЭКО GDBT37-01-ORIGIO, ВТ0277</v>
          </cell>
          <cell r="H93">
            <v>1</v>
          </cell>
          <cell r="I93">
            <v>4680</v>
          </cell>
          <cell r="J93">
            <v>505225.99</v>
          </cell>
          <cell r="K93">
            <v>61</v>
          </cell>
        </row>
        <row r="94">
          <cell r="C94" t="str">
            <v>Ламинарный бокс BT0291</v>
          </cell>
          <cell r="H94">
            <v>1</v>
          </cell>
          <cell r="I94">
            <v>90</v>
          </cell>
          <cell r="J94">
            <v>136673.57999999999</v>
          </cell>
          <cell r="K94">
            <v>61</v>
          </cell>
        </row>
        <row r="95">
          <cell r="C95" t="str">
            <v>Инкубатор СО2 Galaxy CO14S, ВТ0324</v>
          </cell>
          <cell r="H95">
            <v>1</v>
          </cell>
          <cell r="I95">
            <v>1440</v>
          </cell>
          <cell r="J95">
            <v>301291.06</v>
          </cell>
          <cell r="K95">
            <v>61</v>
          </cell>
        </row>
        <row r="96">
          <cell r="C96" t="str">
            <v>Инкубатор HERACell 150i</v>
          </cell>
          <cell r="H96">
            <v>1</v>
          </cell>
          <cell r="I96">
            <v>120</v>
          </cell>
          <cell r="J96">
            <v>287736.57</v>
          </cell>
          <cell r="K96">
            <v>61</v>
          </cell>
        </row>
        <row r="97">
          <cell r="C97" t="str">
            <v>Система микроманипулятор масляно-гидравлическая MXN23000</v>
          </cell>
          <cell r="H97">
            <v>1</v>
          </cell>
          <cell r="I97">
            <v>60</v>
          </cell>
        </row>
        <row r="98">
          <cell r="C98" t="str">
            <v>Термостол для микроскопа GC30MTG</v>
          </cell>
          <cell r="H98">
            <v>1</v>
          </cell>
          <cell r="I98">
            <v>60</v>
          </cell>
        </row>
        <row r="99">
          <cell r="C99" t="str">
            <v>Лазерная установка Octax</v>
          </cell>
          <cell r="H99">
            <v>1</v>
          </cell>
          <cell r="I99">
            <v>60</v>
          </cell>
          <cell r="J99">
            <v>1717952.82</v>
          </cell>
          <cell r="K99">
            <v>61</v>
          </cell>
        </row>
        <row r="100">
          <cell r="C100" t="str">
            <v>Термостол ThermoPlate</v>
          </cell>
          <cell r="H100">
            <v>1</v>
          </cell>
          <cell r="I100">
            <v>60</v>
          </cell>
        </row>
        <row r="101">
          <cell r="C101" t="str">
            <v>Термостат ТС-1/80</v>
          </cell>
          <cell r="H101">
            <v>1</v>
          </cell>
          <cell r="I101">
            <v>90</v>
          </cell>
          <cell r="J101">
            <v>33240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topLeftCell="A22" workbookViewId="0">
      <selection activeCell="C55" sqref="C55:G55"/>
    </sheetView>
  </sheetViews>
  <sheetFormatPr defaultRowHeight="15"/>
  <cols>
    <col min="2" max="2" width="43.7109375" customWidth="1"/>
    <col min="3" max="3" width="20.5703125" customWidth="1"/>
    <col min="7" max="7" width="22.85546875" customWidth="1"/>
    <col min="11" max="11" width="19.28515625" customWidth="1"/>
  </cols>
  <sheetData>
    <row r="1" spans="1:11">
      <c r="A1" s="2" t="s">
        <v>0</v>
      </c>
      <c r="B1" s="2" t="s">
        <v>1</v>
      </c>
      <c r="C1" s="157" t="s">
        <v>2</v>
      </c>
      <c r="D1" s="157"/>
      <c r="E1" s="157"/>
      <c r="F1" s="157"/>
      <c r="G1" s="157"/>
      <c r="H1" s="157"/>
      <c r="I1" s="157"/>
      <c r="J1" s="157"/>
      <c r="K1" s="157"/>
    </row>
    <row r="2" spans="1:11">
      <c r="A2" s="3">
        <v>1</v>
      </c>
      <c r="B2" s="4" t="s">
        <v>3</v>
      </c>
      <c r="C2" s="158"/>
      <c r="D2" s="158"/>
      <c r="E2" s="158"/>
      <c r="F2" s="158"/>
      <c r="G2" s="158"/>
      <c r="H2" s="158"/>
      <c r="I2" s="158"/>
      <c r="J2" s="158"/>
      <c r="K2" s="158"/>
    </row>
    <row r="3" spans="1:11">
      <c r="A3" s="3">
        <v>2</v>
      </c>
      <c r="B3" s="4" t="s">
        <v>4</v>
      </c>
      <c r="C3" s="159" t="s">
        <v>193</v>
      </c>
      <c r="D3" s="159"/>
      <c r="E3" s="159"/>
      <c r="F3" s="159"/>
      <c r="G3" s="159"/>
      <c r="H3" s="159"/>
      <c r="I3" s="159"/>
      <c r="J3" s="159"/>
      <c r="K3" s="159"/>
    </row>
    <row r="4" spans="1:11">
      <c r="A4" s="3">
        <v>3</v>
      </c>
      <c r="B4" s="4" t="s">
        <v>5</v>
      </c>
      <c r="C4" s="160" t="s">
        <v>6</v>
      </c>
      <c r="D4" s="160"/>
      <c r="E4" s="160"/>
      <c r="F4" s="160"/>
      <c r="G4" s="160"/>
      <c r="H4" s="160"/>
      <c r="I4" s="160"/>
      <c r="J4" s="160"/>
      <c r="K4" s="160"/>
    </row>
    <row r="5" spans="1:11">
      <c r="A5" s="3">
        <v>4</v>
      </c>
      <c r="B5" s="4" t="s">
        <v>7</v>
      </c>
      <c r="C5" s="161"/>
      <c r="D5" s="162"/>
      <c r="E5" s="162"/>
      <c r="F5" s="162"/>
      <c r="G5" s="162"/>
      <c r="H5" s="162"/>
      <c r="I5" s="162"/>
      <c r="J5" s="162"/>
      <c r="K5" s="163"/>
    </row>
    <row r="6" spans="1:11">
      <c r="A6" s="3">
        <v>5</v>
      </c>
      <c r="B6" s="4" t="s">
        <v>8</v>
      </c>
      <c r="C6" s="161">
        <v>1</v>
      </c>
      <c r="D6" s="162"/>
      <c r="E6" s="162"/>
      <c r="F6" s="162"/>
      <c r="G6" s="162"/>
      <c r="H6" s="162"/>
      <c r="I6" s="162"/>
      <c r="J6" s="162"/>
      <c r="K6" s="163"/>
    </row>
    <row r="7" spans="1:11">
      <c r="A7" s="3">
        <v>6</v>
      </c>
      <c r="B7" s="4" t="s">
        <v>9</v>
      </c>
      <c r="C7" s="159"/>
      <c r="D7" s="159"/>
      <c r="E7" s="159"/>
      <c r="F7" s="159"/>
      <c r="G7" s="159"/>
      <c r="H7" s="159"/>
      <c r="I7" s="159"/>
      <c r="J7" s="159"/>
      <c r="K7" s="159"/>
    </row>
    <row r="8" spans="1:11">
      <c r="A8" s="3">
        <v>7</v>
      </c>
      <c r="B8" s="4" t="s">
        <v>10</v>
      </c>
      <c r="C8" s="158"/>
      <c r="D8" s="158"/>
      <c r="E8" s="158"/>
      <c r="F8" s="158"/>
      <c r="G8" s="158"/>
      <c r="H8" s="158"/>
      <c r="I8" s="158"/>
      <c r="J8" s="158"/>
      <c r="K8" s="158"/>
    </row>
    <row r="9" spans="1:11" ht="90">
      <c r="A9" s="145">
        <v>8</v>
      </c>
      <c r="B9" s="146" t="s">
        <v>11</v>
      </c>
      <c r="C9" s="3" t="s">
        <v>12</v>
      </c>
      <c r="D9" s="169" t="s">
        <v>13</v>
      </c>
      <c r="E9" s="169"/>
      <c r="F9" s="169"/>
      <c r="G9" s="169"/>
      <c r="H9" s="5" t="s">
        <v>14</v>
      </c>
      <c r="I9" s="3" t="s">
        <v>15</v>
      </c>
      <c r="J9" s="3" t="s">
        <v>16</v>
      </c>
      <c r="K9" s="3" t="s">
        <v>17</v>
      </c>
    </row>
    <row r="10" spans="1:11">
      <c r="A10" s="145"/>
      <c r="B10" s="146"/>
      <c r="C10" s="50">
        <v>60</v>
      </c>
      <c r="D10" s="170" t="s">
        <v>18</v>
      </c>
      <c r="E10" s="170"/>
      <c r="F10" s="170"/>
      <c r="G10" s="170"/>
      <c r="H10" s="51" t="s">
        <v>19</v>
      </c>
      <c r="I10" s="52"/>
      <c r="J10" s="53"/>
      <c r="K10" s="54">
        <v>163.80000000000001</v>
      </c>
    </row>
    <row r="11" spans="1:11">
      <c r="A11" s="145"/>
      <c r="B11" s="146"/>
      <c r="C11" s="50">
        <v>60</v>
      </c>
      <c r="D11" s="164" t="s">
        <v>20</v>
      </c>
      <c r="E11" s="164"/>
      <c r="F11" s="164"/>
      <c r="G11" s="164"/>
      <c r="H11" s="51" t="s">
        <v>19</v>
      </c>
      <c r="I11" s="52"/>
      <c r="J11" s="54"/>
      <c r="K11" s="54">
        <v>163.80000000000001</v>
      </c>
    </row>
    <row r="12" spans="1:11">
      <c r="A12" s="145"/>
      <c r="B12" s="146"/>
      <c r="C12" s="50">
        <v>60</v>
      </c>
      <c r="D12" s="164" t="s">
        <v>21</v>
      </c>
      <c r="E12" s="164"/>
      <c r="F12" s="164"/>
      <c r="G12" s="164"/>
      <c r="H12" s="55" t="s">
        <v>19</v>
      </c>
      <c r="I12" s="52"/>
      <c r="J12" s="54"/>
      <c r="K12" s="54">
        <v>163.80000000000001</v>
      </c>
    </row>
    <row r="13" spans="1:11">
      <c r="A13" s="145"/>
      <c r="B13" s="146"/>
      <c r="C13" s="50">
        <v>30</v>
      </c>
      <c r="D13" s="164" t="s">
        <v>22</v>
      </c>
      <c r="E13" s="164"/>
      <c r="F13" s="164"/>
      <c r="G13" s="164"/>
      <c r="H13" s="55" t="s">
        <v>19</v>
      </c>
      <c r="I13" s="52"/>
      <c r="J13" s="54"/>
      <c r="K13" s="54">
        <v>163.80000000000001</v>
      </c>
    </row>
    <row r="14" spans="1:11">
      <c r="A14" s="145"/>
      <c r="B14" s="146"/>
      <c r="C14" s="50">
        <v>30</v>
      </c>
      <c r="D14" s="164" t="s">
        <v>23</v>
      </c>
      <c r="E14" s="164"/>
      <c r="F14" s="164"/>
      <c r="G14" s="164"/>
      <c r="H14" s="55" t="s">
        <v>19</v>
      </c>
      <c r="I14" s="52"/>
      <c r="J14" s="54"/>
      <c r="K14" s="54">
        <v>163.80000000000001</v>
      </c>
    </row>
    <row r="15" spans="1:11">
      <c r="A15" s="145"/>
      <c r="B15" s="146"/>
      <c r="C15" s="50">
        <v>30</v>
      </c>
      <c r="D15" s="164" t="s">
        <v>24</v>
      </c>
      <c r="E15" s="164"/>
      <c r="F15" s="164"/>
      <c r="G15" s="164"/>
      <c r="H15" s="55" t="s">
        <v>19</v>
      </c>
      <c r="I15" s="52"/>
      <c r="J15" s="54"/>
      <c r="K15" s="54">
        <v>163.80000000000001</v>
      </c>
    </row>
    <row r="16" spans="1:11">
      <c r="A16" s="145"/>
      <c r="B16" s="146"/>
      <c r="C16" s="23"/>
      <c r="D16" s="165"/>
      <c r="E16" s="165"/>
      <c r="F16" s="165"/>
      <c r="G16" s="165"/>
      <c r="H16" s="26"/>
      <c r="I16" s="24"/>
      <c r="J16" s="25"/>
      <c r="K16" s="25"/>
    </row>
    <row r="17" spans="1:11">
      <c r="A17" s="145"/>
      <c r="B17" s="146"/>
      <c r="C17" s="23"/>
      <c r="D17" s="165"/>
      <c r="E17" s="165"/>
      <c r="F17" s="165"/>
      <c r="G17" s="165"/>
      <c r="H17" s="26"/>
      <c r="I17" s="24"/>
      <c r="J17" s="25"/>
      <c r="K17" s="25"/>
    </row>
    <row r="18" spans="1:11">
      <c r="A18" s="145"/>
      <c r="B18" s="146"/>
      <c r="C18" s="23"/>
      <c r="D18" s="165"/>
      <c r="E18" s="165"/>
      <c r="F18" s="165"/>
      <c r="G18" s="165"/>
      <c r="H18" s="26"/>
      <c r="I18" s="24"/>
      <c r="J18" s="25"/>
      <c r="K18" s="25"/>
    </row>
    <row r="19" spans="1:11">
      <c r="A19" s="145"/>
      <c r="B19" s="146"/>
      <c r="C19" s="6"/>
      <c r="D19" s="166"/>
      <c r="E19" s="166"/>
      <c r="F19" s="166"/>
      <c r="G19" s="166"/>
      <c r="H19" s="9"/>
      <c r="I19" s="7"/>
      <c r="J19" s="8"/>
      <c r="K19" s="10"/>
    </row>
    <row r="20" spans="1:11">
      <c r="A20" s="3">
        <v>9</v>
      </c>
      <c r="B20" s="11" t="s">
        <v>25</v>
      </c>
      <c r="C20" s="12"/>
      <c r="D20" s="167" t="s">
        <v>26</v>
      </c>
      <c r="E20" s="167"/>
      <c r="F20" s="167"/>
      <c r="G20" s="168"/>
      <c r="H20" s="137">
        <v>114.6</v>
      </c>
      <c r="I20" s="145" t="s">
        <v>27</v>
      </c>
      <c r="J20" s="145"/>
      <c r="K20" s="5">
        <v>0</v>
      </c>
    </row>
    <row r="21" spans="1:11" ht="60">
      <c r="A21" s="145">
        <v>10</v>
      </c>
      <c r="B21" s="146" t="s">
        <v>28</v>
      </c>
      <c r="C21" s="145" t="s">
        <v>29</v>
      </c>
      <c r="D21" s="145"/>
      <c r="E21" s="145"/>
      <c r="F21" s="145"/>
      <c r="G21" s="145"/>
      <c r="H21" s="3" t="s">
        <v>30</v>
      </c>
      <c r="I21" s="3" t="s">
        <v>31</v>
      </c>
      <c r="J21" s="3" t="s">
        <v>32</v>
      </c>
      <c r="K21" s="3" t="s">
        <v>33</v>
      </c>
    </row>
    <row r="22" spans="1:11">
      <c r="A22" s="145"/>
      <c r="B22" s="146"/>
      <c r="C22" s="171" t="s">
        <v>34</v>
      </c>
      <c r="D22" s="172" t="s">
        <v>35</v>
      </c>
      <c r="E22" s="172" t="s">
        <v>35</v>
      </c>
      <c r="F22" s="172" t="s">
        <v>35</v>
      </c>
      <c r="G22" s="173" t="s">
        <v>35</v>
      </c>
      <c r="H22" s="27"/>
      <c r="I22" s="27"/>
      <c r="J22" s="28"/>
      <c r="K22" s="29"/>
    </row>
    <row r="23" spans="1:11">
      <c r="A23" s="145"/>
      <c r="B23" s="146"/>
      <c r="C23" s="153" t="s">
        <v>139</v>
      </c>
      <c r="D23" s="154" t="s">
        <v>36</v>
      </c>
      <c r="E23" s="154" t="s">
        <v>36</v>
      </c>
      <c r="F23" s="154" t="s">
        <v>36</v>
      </c>
      <c r="G23" s="155" t="s">
        <v>36</v>
      </c>
      <c r="H23" s="38" t="s">
        <v>37</v>
      </c>
      <c r="I23" s="38">
        <v>5</v>
      </c>
      <c r="J23" s="39">
        <v>0.6</v>
      </c>
      <c r="K23" s="40">
        <v>33.86</v>
      </c>
    </row>
    <row r="24" spans="1:11">
      <c r="A24" s="145"/>
      <c r="B24" s="146"/>
      <c r="C24" s="153" t="s">
        <v>38</v>
      </c>
      <c r="D24" s="154" t="s">
        <v>39</v>
      </c>
      <c r="E24" s="154" t="s">
        <v>39</v>
      </c>
      <c r="F24" s="154" t="s">
        <v>39</v>
      </c>
      <c r="G24" s="155" t="s">
        <v>39</v>
      </c>
      <c r="H24" s="38" t="s">
        <v>37</v>
      </c>
      <c r="I24" s="38">
        <v>5</v>
      </c>
      <c r="J24" s="39">
        <v>0.6</v>
      </c>
      <c r="K24" s="40">
        <v>4.9000000000000004</v>
      </c>
    </row>
    <row r="25" spans="1:11">
      <c r="A25" s="145"/>
      <c r="B25" s="146"/>
      <c r="C25" s="153" t="s">
        <v>140</v>
      </c>
      <c r="D25" s="154" t="s">
        <v>40</v>
      </c>
      <c r="E25" s="154" t="s">
        <v>40</v>
      </c>
      <c r="F25" s="154" t="s">
        <v>40</v>
      </c>
      <c r="G25" s="155" t="s">
        <v>40</v>
      </c>
      <c r="H25" s="38" t="s">
        <v>37</v>
      </c>
      <c r="I25" s="38">
        <v>5</v>
      </c>
      <c r="J25" s="39">
        <v>0.6</v>
      </c>
      <c r="K25" s="40">
        <v>108</v>
      </c>
    </row>
    <row r="26" spans="1:11">
      <c r="A26" s="145"/>
      <c r="B26" s="146"/>
      <c r="C26" s="153" t="s">
        <v>41</v>
      </c>
      <c r="D26" s="154" t="s">
        <v>42</v>
      </c>
      <c r="E26" s="154" t="s">
        <v>42</v>
      </c>
      <c r="F26" s="154" t="s">
        <v>42</v>
      </c>
      <c r="G26" s="155" t="s">
        <v>42</v>
      </c>
      <c r="H26" s="38" t="s">
        <v>37</v>
      </c>
      <c r="I26" s="38">
        <v>5</v>
      </c>
      <c r="J26" s="39">
        <v>2</v>
      </c>
      <c r="K26" s="40">
        <v>2.5</v>
      </c>
    </row>
    <row r="27" spans="1:11">
      <c r="A27" s="145"/>
      <c r="B27" s="146"/>
      <c r="C27" s="153" t="s">
        <v>141</v>
      </c>
      <c r="D27" s="154" t="s">
        <v>43</v>
      </c>
      <c r="E27" s="154" t="s">
        <v>43</v>
      </c>
      <c r="F27" s="154" t="s">
        <v>43</v>
      </c>
      <c r="G27" s="155" t="s">
        <v>43</v>
      </c>
      <c r="H27" s="38" t="s">
        <v>37</v>
      </c>
      <c r="I27" s="38">
        <v>2.5</v>
      </c>
      <c r="J27" s="39">
        <v>0.5</v>
      </c>
      <c r="K27" s="40">
        <v>187.2</v>
      </c>
    </row>
    <row r="28" spans="1:11">
      <c r="A28" s="145"/>
      <c r="B28" s="146"/>
      <c r="C28" s="153" t="s">
        <v>142</v>
      </c>
      <c r="D28" s="154" t="s">
        <v>44</v>
      </c>
      <c r="E28" s="154" t="s">
        <v>44</v>
      </c>
      <c r="F28" s="154" t="s">
        <v>44</v>
      </c>
      <c r="G28" s="155" t="s">
        <v>44</v>
      </c>
      <c r="H28" s="38" t="s">
        <v>37</v>
      </c>
      <c r="I28" s="38">
        <v>15</v>
      </c>
      <c r="J28" s="39">
        <v>1.4</v>
      </c>
      <c r="K28" s="40">
        <v>41.25</v>
      </c>
    </row>
    <row r="29" spans="1:11">
      <c r="A29" s="145"/>
      <c r="B29" s="146"/>
      <c r="C29" s="153" t="s">
        <v>143</v>
      </c>
      <c r="D29" s="154" t="s">
        <v>45</v>
      </c>
      <c r="E29" s="154" t="s">
        <v>45</v>
      </c>
      <c r="F29" s="154" t="s">
        <v>45</v>
      </c>
      <c r="G29" s="155" t="s">
        <v>45</v>
      </c>
      <c r="H29" s="38" t="s">
        <v>37</v>
      </c>
      <c r="I29" s="38">
        <v>2</v>
      </c>
      <c r="J29" s="39">
        <v>0.2</v>
      </c>
      <c r="K29" s="40">
        <v>1.7</v>
      </c>
    </row>
    <row r="30" spans="1:11">
      <c r="A30" s="145"/>
      <c r="B30" s="146"/>
      <c r="C30" s="153" t="s">
        <v>144</v>
      </c>
      <c r="D30" s="154" t="s">
        <v>46</v>
      </c>
      <c r="E30" s="154" t="s">
        <v>46</v>
      </c>
      <c r="F30" s="154" t="s">
        <v>46</v>
      </c>
      <c r="G30" s="155" t="s">
        <v>46</v>
      </c>
      <c r="H30" s="38" t="s">
        <v>37</v>
      </c>
      <c r="I30" s="38">
        <v>5</v>
      </c>
      <c r="J30" s="39">
        <v>1.2</v>
      </c>
      <c r="K30" s="40">
        <v>80</v>
      </c>
    </row>
    <row r="31" spans="1:11">
      <c r="A31" s="145"/>
      <c r="B31" s="146"/>
      <c r="C31" s="156" t="s">
        <v>47</v>
      </c>
      <c r="D31" s="156" t="s">
        <v>48</v>
      </c>
      <c r="E31" s="156" t="s">
        <v>48</v>
      </c>
      <c r="F31" s="156" t="s">
        <v>48</v>
      </c>
      <c r="G31" s="156" t="s">
        <v>48</v>
      </c>
      <c r="H31" s="38" t="s">
        <v>49</v>
      </c>
      <c r="I31" s="38">
        <v>1</v>
      </c>
      <c r="J31" s="39">
        <v>1</v>
      </c>
      <c r="K31" s="40">
        <v>3200</v>
      </c>
    </row>
    <row r="32" spans="1:11">
      <c r="A32" s="145"/>
      <c r="B32" s="146"/>
      <c r="C32" s="156" t="s">
        <v>150</v>
      </c>
      <c r="D32" s="156" t="s">
        <v>50</v>
      </c>
      <c r="E32" s="156" t="s">
        <v>50</v>
      </c>
      <c r="F32" s="156" t="s">
        <v>50</v>
      </c>
      <c r="G32" s="156" t="s">
        <v>50</v>
      </c>
      <c r="H32" s="38" t="s">
        <v>49</v>
      </c>
      <c r="I32" s="38" t="s">
        <v>151</v>
      </c>
      <c r="J32" s="39">
        <v>2</v>
      </c>
      <c r="K32" s="40">
        <v>23.5</v>
      </c>
    </row>
    <row r="33" spans="1:11">
      <c r="A33" s="145"/>
      <c r="B33" s="146"/>
      <c r="C33" s="156" t="s">
        <v>51</v>
      </c>
      <c r="D33" s="156" t="s">
        <v>52</v>
      </c>
      <c r="E33" s="156" t="s">
        <v>52</v>
      </c>
      <c r="F33" s="156" t="s">
        <v>52</v>
      </c>
      <c r="G33" s="156" t="s">
        <v>52</v>
      </c>
      <c r="H33" s="38" t="s">
        <v>49</v>
      </c>
      <c r="I33" s="38">
        <v>1</v>
      </c>
      <c r="J33" s="39">
        <v>1</v>
      </c>
      <c r="K33" s="40">
        <f>4945*1.2</f>
        <v>5934</v>
      </c>
    </row>
    <row r="34" spans="1:11">
      <c r="A34" s="145"/>
      <c r="B34" s="146"/>
      <c r="C34" s="156" t="s">
        <v>53</v>
      </c>
      <c r="D34" s="156" t="s">
        <v>54</v>
      </c>
      <c r="E34" s="156" t="s">
        <v>54</v>
      </c>
      <c r="F34" s="156" t="s">
        <v>54</v>
      </c>
      <c r="G34" s="156" t="s">
        <v>54</v>
      </c>
      <c r="H34" s="38" t="s">
        <v>49</v>
      </c>
      <c r="I34" s="38">
        <v>1</v>
      </c>
      <c r="J34" s="39">
        <v>1</v>
      </c>
      <c r="K34" s="40">
        <f>3350*1.1</f>
        <v>3685.0000000000005</v>
      </c>
    </row>
    <row r="35" spans="1:11">
      <c r="A35" s="145"/>
      <c r="B35" s="146"/>
      <c r="C35" s="156" t="s">
        <v>55</v>
      </c>
      <c r="D35" s="156" t="s">
        <v>56</v>
      </c>
      <c r="E35" s="156" t="s">
        <v>56</v>
      </c>
      <c r="F35" s="156" t="s">
        <v>56</v>
      </c>
      <c r="G35" s="156" t="s">
        <v>56</v>
      </c>
      <c r="H35" s="38" t="s">
        <v>49</v>
      </c>
      <c r="I35" s="38">
        <v>1</v>
      </c>
      <c r="J35" s="39">
        <v>1</v>
      </c>
      <c r="K35" s="40">
        <f>2860</f>
        <v>2860</v>
      </c>
    </row>
    <row r="36" spans="1:11" ht="15" customHeight="1">
      <c r="A36" s="145"/>
      <c r="B36" s="146"/>
      <c r="C36" s="156" t="s">
        <v>57</v>
      </c>
      <c r="D36" s="156" t="s">
        <v>58</v>
      </c>
      <c r="E36" s="156" t="s">
        <v>58</v>
      </c>
      <c r="F36" s="156" t="s">
        <v>58</v>
      </c>
      <c r="G36" s="156" t="s">
        <v>58</v>
      </c>
      <c r="H36" s="38" t="s">
        <v>49</v>
      </c>
      <c r="I36" s="38">
        <v>1</v>
      </c>
      <c r="J36" s="39">
        <v>1</v>
      </c>
      <c r="K36" s="40">
        <f>652*1.105</f>
        <v>720.46</v>
      </c>
    </row>
    <row r="37" spans="1:11">
      <c r="A37" s="145"/>
      <c r="B37" s="146"/>
      <c r="C37" s="153" t="s">
        <v>59</v>
      </c>
      <c r="D37" s="154" t="s">
        <v>60</v>
      </c>
      <c r="E37" s="154" t="s">
        <v>60</v>
      </c>
      <c r="F37" s="154" t="s">
        <v>60</v>
      </c>
      <c r="G37" s="155" t="s">
        <v>60</v>
      </c>
      <c r="H37" s="38" t="s">
        <v>49</v>
      </c>
      <c r="I37" s="38">
        <v>1</v>
      </c>
      <c r="J37" s="39">
        <v>1</v>
      </c>
      <c r="K37" s="40">
        <v>2600</v>
      </c>
    </row>
    <row r="38" spans="1:11">
      <c r="A38" s="145"/>
      <c r="B38" s="146"/>
      <c r="C38" s="153" t="s">
        <v>61</v>
      </c>
      <c r="D38" s="154" t="s">
        <v>62</v>
      </c>
      <c r="E38" s="154" t="s">
        <v>62</v>
      </c>
      <c r="F38" s="154" t="s">
        <v>62</v>
      </c>
      <c r="G38" s="155" t="s">
        <v>62</v>
      </c>
      <c r="H38" s="38" t="s">
        <v>49</v>
      </c>
      <c r="I38" s="38">
        <v>1</v>
      </c>
      <c r="J38" s="39">
        <v>1</v>
      </c>
      <c r="K38" s="40">
        <v>2420</v>
      </c>
    </row>
    <row r="39" spans="1:11">
      <c r="A39" s="145"/>
      <c r="B39" s="146"/>
      <c r="C39" s="153" t="s">
        <v>63</v>
      </c>
      <c r="D39" s="154" t="s">
        <v>64</v>
      </c>
      <c r="E39" s="154" t="s">
        <v>64</v>
      </c>
      <c r="F39" s="154" t="s">
        <v>64</v>
      </c>
      <c r="G39" s="155" t="s">
        <v>64</v>
      </c>
      <c r="H39" s="38" t="s">
        <v>49</v>
      </c>
      <c r="I39" s="38">
        <v>20</v>
      </c>
      <c r="J39" s="39">
        <v>20</v>
      </c>
      <c r="K39" s="40">
        <v>1480</v>
      </c>
    </row>
    <row r="40" spans="1:11">
      <c r="A40" s="145"/>
      <c r="B40" s="146"/>
      <c r="C40" s="153" t="s">
        <v>149</v>
      </c>
      <c r="D40" s="154" t="s">
        <v>65</v>
      </c>
      <c r="E40" s="154" t="s">
        <v>65</v>
      </c>
      <c r="F40" s="154" t="s">
        <v>65</v>
      </c>
      <c r="G40" s="155" t="s">
        <v>65</v>
      </c>
      <c r="H40" s="38" t="s">
        <v>66</v>
      </c>
      <c r="I40" s="38">
        <v>1</v>
      </c>
      <c r="J40" s="39">
        <v>1</v>
      </c>
      <c r="K40" s="40">
        <v>60</v>
      </c>
    </row>
    <row r="41" spans="1:11">
      <c r="A41" s="145"/>
      <c r="B41" s="146"/>
      <c r="C41" s="153" t="s">
        <v>67</v>
      </c>
      <c r="D41" s="154" t="s">
        <v>68</v>
      </c>
      <c r="E41" s="154" t="s">
        <v>68</v>
      </c>
      <c r="F41" s="154" t="s">
        <v>68</v>
      </c>
      <c r="G41" s="155" t="s">
        <v>68</v>
      </c>
      <c r="H41" s="38" t="s">
        <v>49</v>
      </c>
      <c r="I41" s="38">
        <v>1</v>
      </c>
      <c r="J41" s="39">
        <v>1</v>
      </c>
      <c r="K41" s="40">
        <v>1298</v>
      </c>
    </row>
    <row r="42" spans="1:11">
      <c r="A42" s="145"/>
      <c r="B42" s="146"/>
      <c r="C42" s="153" t="s">
        <v>69</v>
      </c>
      <c r="D42" s="154" t="s">
        <v>70</v>
      </c>
      <c r="E42" s="154" t="s">
        <v>70</v>
      </c>
      <c r="F42" s="154" t="s">
        <v>70</v>
      </c>
      <c r="G42" s="155" t="s">
        <v>70</v>
      </c>
      <c r="H42" s="38" t="s">
        <v>49</v>
      </c>
      <c r="I42" s="38">
        <v>1</v>
      </c>
      <c r="J42" s="39">
        <v>1</v>
      </c>
      <c r="K42" s="40">
        <v>1092</v>
      </c>
    </row>
    <row r="43" spans="1:11">
      <c r="A43" s="145"/>
      <c r="B43" s="146"/>
      <c r="C43" s="156" t="s">
        <v>71</v>
      </c>
      <c r="D43" s="156"/>
      <c r="E43" s="156"/>
      <c r="F43" s="156"/>
      <c r="G43" s="156"/>
      <c r="H43" s="38" t="s">
        <v>49</v>
      </c>
      <c r="I43" s="38">
        <v>1</v>
      </c>
      <c r="J43" s="39">
        <v>1</v>
      </c>
      <c r="K43" s="40">
        <f>17445.12*1.2</f>
        <v>20934.143999999997</v>
      </c>
    </row>
    <row r="44" spans="1:11">
      <c r="A44" s="145"/>
      <c r="B44" s="146"/>
      <c r="C44" s="156" t="s">
        <v>72</v>
      </c>
      <c r="D44" s="156"/>
      <c r="E44" s="156"/>
      <c r="F44" s="156"/>
      <c r="G44" s="156"/>
      <c r="H44" s="38" t="s">
        <v>49</v>
      </c>
      <c r="I44" s="38">
        <v>1</v>
      </c>
      <c r="J44" s="39">
        <v>4</v>
      </c>
      <c r="K44" s="40">
        <v>0.53</v>
      </c>
    </row>
    <row r="45" spans="1:11">
      <c r="A45" s="145"/>
      <c r="B45" s="146"/>
      <c r="C45" s="156" t="s">
        <v>73</v>
      </c>
      <c r="D45" s="156"/>
      <c r="E45" s="156"/>
      <c r="F45" s="156"/>
      <c r="G45" s="156"/>
      <c r="H45" s="38" t="s">
        <v>74</v>
      </c>
      <c r="I45" s="38">
        <v>1</v>
      </c>
      <c r="J45" s="39">
        <v>4</v>
      </c>
      <c r="K45" s="40">
        <v>6.1</v>
      </c>
    </row>
    <row r="46" spans="1:11">
      <c r="A46" s="145"/>
      <c r="B46" s="146"/>
      <c r="C46" s="156" t="s">
        <v>75</v>
      </c>
      <c r="D46" s="156"/>
      <c r="E46" s="156"/>
      <c r="F46" s="156"/>
      <c r="G46" s="156"/>
      <c r="H46" s="38" t="s">
        <v>74</v>
      </c>
      <c r="I46" s="38">
        <v>1</v>
      </c>
      <c r="J46" s="39">
        <v>2</v>
      </c>
      <c r="K46" s="40">
        <v>6.7</v>
      </c>
    </row>
    <row r="47" spans="1:11">
      <c r="A47" s="145"/>
      <c r="B47" s="146"/>
      <c r="C47" s="156" t="s">
        <v>76</v>
      </c>
      <c r="D47" s="156"/>
      <c r="E47" s="156"/>
      <c r="F47" s="156"/>
      <c r="G47" s="156"/>
      <c r="H47" s="38" t="s">
        <v>74</v>
      </c>
      <c r="I47" s="38">
        <v>1</v>
      </c>
      <c r="J47" s="38">
        <v>2</v>
      </c>
      <c r="K47" s="40">
        <v>6</v>
      </c>
    </row>
    <row r="48" spans="1:11">
      <c r="A48" s="145"/>
      <c r="B48" s="146"/>
      <c r="C48" s="156" t="s">
        <v>77</v>
      </c>
      <c r="D48" s="156"/>
      <c r="E48" s="156"/>
      <c r="F48" s="156"/>
      <c r="G48" s="156"/>
      <c r="H48" s="38" t="s">
        <v>74</v>
      </c>
      <c r="I48" s="38">
        <v>1</v>
      </c>
      <c r="J48" s="38">
        <v>1</v>
      </c>
      <c r="K48" s="40">
        <v>4</v>
      </c>
    </row>
    <row r="49" spans="1:11">
      <c r="A49" s="145"/>
      <c r="B49" s="146"/>
      <c r="C49" s="156" t="s">
        <v>148</v>
      </c>
      <c r="D49" s="156"/>
      <c r="E49" s="156"/>
      <c r="F49" s="156"/>
      <c r="G49" s="156"/>
      <c r="H49" s="38" t="s">
        <v>49</v>
      </c>
      <c r="I49" s="38">
        <v>1</v>
      </c>
      <c r="J49" s="38">
        <v>4</v>
      </c>
      <c r="K49" s="40">
        <v>28.12</v>
      </c>
    </row>
    <row r="50" spans="1:11">
      <c r="A50" s="145"/>
      <c r="B50" s="146"/>
      <c r="C50" s="42" t="s">
        <v>78</v>
      </c>
      <c r="D50" s="43"/>
      <c r="E50" s="43"/>
      <c r="F50" s="43"/>
      <c r="G50" s="44"/>
      <c r="H50" s="38" t="s">
        <v>79</v>
      </c>
      <c r="I50" s="38">
        <v>1</v>
      </c>
      <c r="J50" s="38">
        <v>2</v>
      </c>
      <c r="K50" s="40">
        <v>6.5</v>
      </c>
    </row>
    <row r="51" spans="1:11">
      <c r="A51" s="145"/>
      <c r="B51" s="146"/>
      <c r="C51" s="179" t="s">
        <v>80</v>
      </c>
      <c r="D51" s="180"/>
      <c r="E51" s="180"/>
      <c r="F51" s="180"/>
      <c r="G51" s="181"/>
      <c r="H51" s="38" t="s">
        <v>79</v>
      </c>
      <c r="I51" s="38">
        <v>1</v>
      </c>
      <c r="J51" s="38">
        <v>4</v>
      </c>
      <c r="K51" s="40">
        <v>8.5399999999999991</v>
      </c>
    </row>
    <row r="52" spans="1:11">
      <c r="A52" s="145"/>
      <c r="B52" s="146"/>
      <c r="C52" s="45" t="s">
        <v>145</v>
      </c>
      <c r="D52" s="46"/>
      <c r="E52" s="46"/>
      <c r="F52" s="46"/>
      <c r="G52" s="47"/>
      <c r="H52" s="38" t="s">
        <v>49</v>
      </c>
      <c r="I52" s="38">
        <v>1</v>
      </c>
      <c r="J52" s="38">
        <v>2</v>
      </c>
      <c r="K52" s="40">
        <v>1.8</v>
      </c>
    </row>
    <row r="53" spans="1:11">
      <c r="A53" s="145"/>
      <c r="B53" s="146"/>
      <c r="C53" s="174" t="s">
        <v>146</v>
      </c>
      <c r="D53" s="175"/>
      <c r="E53" s="175"/>
      <c r="F53" s="175"/>
      <c r="G53" s="176"/>
      <c r="H53" s="38" t="s">
        <v>49</v>
      </c>
      <c r="I53" s="38">
        <v>1</v>
      </c>
      <c r="J53" s="38">
        <v>2</v>
      </c>
      <c r="K53" s="40">
        <v>81.2</v>
      </c>
    </row>
    <row r="54" spans="1:11">
      <c r="A54" s="145"/>
      <c r="B54" s="146"/>
      <c r="C54" s="174" t="s">
        <v>195</v>
      </c>
      <c r="D54" s="175"/>
      <c r="E54" s="175"/>
      <c r="F54" s="175"/>
      <c r="G54" s="176"/>
      <c r="H54" s="38" t="s">
        <v>74</v>
      </c>
      <c r="I54" s="38">
        <v>1</v>
      </c>
      <c r="J54" s="38">
        <v>4</v>
      </c>
      <c r="K54" s="40">
        <v>68</v>
      </c>
    </row>
    <row r="55" spans="1:11">
      <c r="A55" s="145"/>
      <c r="B55" s="146"/>
      <c r="C55" s="174" t="s">
        <v>147</v>
      </c>
      <c r="D55" s="175"/>
      <c r="E55" s="175"/>
      <c r="F55" s="175"/>
      <c r="G55" s="176"/>
      <c r="H55" s="38" t="s">
        <v>49</v>
      </c>
      <c r="I55" s="38">
        <v>1</v>
      </c>
      <c r="J55" s="38">
        <v>4</v>
      </c>
      <c r="K55" s="40">
        <v>87.5</v>
      </c>
    </row>
    <row r="56" spans="1:11">
      <c r="A56" s="145"/>
      <c r="B56" s="146"/>
      <c r="C56" s="156" t="s">
        <v>81</v>
      </c>
      <c r="D56" s="156"/>
      <c r="E56" s="156"/>
      <c r="F56" s="156"/>
      <c r="G56" s="156"/>
      <c r="H56" s="38" t="s">
        <v>49</v>
      </c>
      <c r="I56" s="38">
        <v>1</v>
      </c>
      <c r="J56" s="38">
        <v>1</v>
      </c>
      <c r="K56" s="40">
        <v>1572</v>
      </c>
    </row>
    <row r="57" spans="1:11">
      <c r="A57" s="145"/>
      <c r="B57" s="146"/>
      <c r="C57" s="177"/>
      <c r="D57" s="177"/>
      <c r="E57" s="177"/>
      <c r="F57" s="177"/>
      <c r="G57" s="177"/>
      <c r="H57" s="30"/>
      <c r="I57" s="30"/>
      <c r="J57" s="30"/>
      <c r="K57" s="30"/>
    </row>
    <row r="58" spans="1:11">
      <c r="A58" s="145">
        <v>11</v>
      </c>
      <c r="B58" s="146" t="s">
        <v>133</v>
      </c>
      <c r="C58" s="147"/>
      <c r="D58" s="148"/>
      <c r="E58" s="148"/>
      <c r="F58" s="148"/>
      <c r="G58" s="149"/>
      <c r="H58" s="30"/>
      <c r="I58" s="30"/>
      <c r="J58" s="30"/>
      <c r="K58" s="30"/>
    </row>
    <row r="59" spans="1:11" ht="30">
      <c r="A59" s="145"/>
      <c r="B59" s="146"/>
      <c r="C59" s="150" t="s">
        <v>122</v>
      </c>
      <c r="D59" s="151"/>
      <c r="E59" s="151"/>
      <c r="F59" s="151"/>
      <c r="G59" s="152"/>
      <c r="H59" s="32" t="s">
        <v>83</v>
      </c>
      <c r="I59" s="32" t="s">
        <v>137</v>
      </c>
      <c r="J59" s="32" t="s">
        <v>138</v>
      </c>
      <c r="K59" s="32"/>
    </row>
    <row r="60" spans="1:11">
      <c r="A60" s="145"/>
      <c r="B60" s="146"/>
      <c r="C60" s="153" t="s">
        <v>123</v>
      </c>
      <c r="D60" s="154"/>
      <c r="E60" s="154"/>
      <c r="F60" s="154"/>
      <c r="G60" s="155"/>
      <c r="H60" s="48">
        <v>1</v>
      </c>
      <c r="I60" s="41">
        <v>60</v>
      </c>
      <c r="J60" s="33"/>
      <c r="K60" s="33"/>
    </row>
    <row r="61" spans="1:11">
      <c r="A61" s="145"/>
      <c r="B61" s="146"/>
      <c r="C61" s="153" t="s">
        <v>124</v>
      </c>
      <c r="D61" s="154"/>
      <c r="E61" s="154"/>
      <c r="F61" s="154"/>
      <c r="G61" s="155"/>
      <c r="H61" s="48">
        <v>1</v>
      </c>
      <c r="I61" s="41">
        <v>30</v>
      </c>
      <c r="J61" s="49"/>
      <c r="K61" s="49"/>
    </row>
    <row r="62" spans="1:11">
      <c r="A62" s="145"/>
      <c r="B62" s="146"/>
      <c r="C62" s="153" t="s">
        <v>125</v>
      </c>
      <c r="D62" s="154"/>
      <c r="E62" s="154"/>
      <c r="F62" s="154"/>
      <c r="G62" s="155"/>
      <c r="H62" s="48">
        <v>5</v>
      </c>
      <c r="I62" s="41">
        <v>10</v>
      </c>
      <c r="J62" s="49"/>
      <c r="K62" s="49"/>
    </row>
    <row r="63" spans="1:11">
      <c r="A63" s="145"/>
      <c r="B63" s="146"/>
      <c r="C63" s="156" t="s">
        <v>126</v>
      </c>
      <c r="D63" s="156"/>
      <c r="E63" s="156"/>
      <c r="F63" s="156"/>
      <c r="G63" s="156"/>
      <c r="H63" s="48">
        <v>5</v>
      </c>
      <c r="I63" s="41">
        <v>10</v>
      </c>
      <c r="J63" s="49"/>
      <c r="K63" s="49"/>
    </row>
    <row r="64" spans="1:11">
      <c r="A64" s="145"/>
      <c r="B64" s="146"/>
      <c r="C64" s="156" t="s">
        <v>127</v>
      </c>
      <c r="D64" s="156"/>
      <c r="E64" s="156"/>
      <c r="F64" s="156"/>
      <c r="G64" s="156"/>
      <c r="H64" s="48">
        <v>1</v>
      </c>
      <c r="I64" s="41">
        <v>10</v>
      </c>
      <c r="J64" s="49"/>
      <c r="K64" s="49"/>
    </row>
    <row r="65" spans="1:11">
      <c r="A65" s="145"/>
      <c r="B65" s="146"/>
      <c r="C65" s="156" t="s">
        <v>128</v>
      </c>
      <c r="D65" s="156"/>
      <c r="E65" s="156"/>
      <c r="F65" s="156"/>
      <c r="G65" s="156"/>
      <c r="H65" s="48">
        <v>4</v>
      </c>
      <c r="I65" s="41">
        <v>10</v>
      </c>
      <c r="J65" s="49"/>
      <c r="K65" s="49"/>
    </row>
    <row r="66" spans="1:11">
      <c r="A66" s="145"/>
      <c r="B66" s="146"/>
      <c r="C66" s="156" t="s">
        <v>129</v>
      </c>
      <c r="D66" s="156"/>
      <c r="E66" s="156"/>
      <c r="F66" s="156"/>
      <c r="G66" s="156"/>
      <c r="H66" s="48">
        <v>1</v>
      </c>
      <c r="I66" s="41">
        <v>20</v>
      </c>
      <c r="J66" s="49"/>
      <c r="K66" s="49"/>
    </row>
    <row r="67" spans="1:11">
      <c r="A67" s="145"/>
      <c r="B67" s="146"/>
      <c r="C67" s="156" t="s">
        <v>130</v>
      </c>
      <c r="D67" s="156"/>
      <c r="E67" s="156"/>
      <c r="F67" s="156"/>
      <c r="G67" s="156"/>
      <c r="H67" s="48">
        <v>4</v>
      </c>
      <c r="I67" s="41">
        <v>10</v>
      </c>
      <c r="J67" s="49"/>
      <c r="K67" s="49"/>
    </row>
    <row r="68" spans="1:11">
      <c r="A68" s="145"/>
      <c r="B68" s="146"/>
      <c r="C68" s="156" t="s">
        <v>131</v>
      </c>
      <c r="D68" s="156"/>
      <c r="E68" s="156"/>
      <c r="F68" s="156"/>
      <c r="G68" s="156"/>
      <c r="H68" s="48">
        <v>1</v>
      </c>
      <c r="I68" s="41">
        <v>10</v>
      </c>
      <c r="J68" s="49"/>
      <c r="K68" s="49"/>
    </row>
    <row r="69" spans="1:11">
      <c r="A69" s="145"/>
      <c r="B69" s="146"/>
      <c r="C69" s="156" t="s">
        <v>132</v>
      </c>
      <c r="D69" s="156"/>
      <c r="E69" s="156"/>
      <c r="F69" s="156"/>
      <c r="G69" s="156"/>
      <c r="H69" s="48">
        <v>1</v>
      </c>
      <c r="I69" s="41">
        <v>60</v>
      </c>
      <c r="J69" s="49"/>
      <c r="K69" s="49"/>
    </row>
    <row r="70" spans="1:11">
      <c r="A70" s="145"/>
      <c r="B70" s="146"/>
      <c r="C70" s="156" t="s">
        <v>134</v>
      </c>
      <c r="D70" s="156"/>
      <c r="E70" s="156"/>
      <c r="F70" s="156"/>
      <c r="G70" s="156"/>
      <c r="H70" s="48">
        <v>1</v>
      </c>
      <c r="I70" s="41">
        <v>15</v>
      </c>
      <c r="J70" s="49"/>
      <c r="K70" s="49"/>
    </row>
    <row r="71" spans="1:11">
      <c r="A71" s="145"/>
      <c r="B71" s="146"/>
      <c r="C71" s="156" t="s">
        <v>135</v>
      </c>
      <c r="D71" s="156"/>
      <c r="E71" s="156"/>
      <c r="F71" s="156"/>
      <c r="G71" s="156"/>
      <c r="H71" s="48">
        <v>1</v>
      </c>
      <c r="I71" s="41">
        <v>10</v>
      </c>
      <c r="J71" s="49"/>
      <c r="K71" s="49"/>
    </row>
    <row r="72" spans="1:11">
      <c r="A72" s="145"/>
      <c r="B72" s="146"/>
      <c r="C72" s="156" t="s">
        <v>136</v>
      </c>
      <c r="D72" s="156"/>
      <c r="E72" s="156"/>
      <c r="F72" s="156"/>
      <c r="G72" s="156"/>
      <c r="H72" s="48">
        <v>4</v>
      </c>
      <c r="I72" s="41">
        <v>30</v>
      </c>
      <c r="J72" s="49"/>
      <c r="K72" s="49"/>
    </row>
    <row r="73" spans="1:11">
      <c r="A73" s="145"/>
      <c r="B73" s="146"/>
      <c r="C73" s="156"/>
      <c r="D73" s="156"/>
      <c r="E73" s="156"/>
      <c r="F73" s="156"/>
      <c r="G73" s="156"/>
      <c r="H73" s="48"/>
      <c r="I73" s="41"/>
      <c r="J73" s="49"/>
      <c r="K73" s="49"/>
    </row>
    <row r="74" spans="1:11">
      <c r="A74" s="145"/>
      <c r="B74" s="146"/>
      <c r="C74" s="156"/>
      <c r="D74" s="156"/>
      <c r="E74" s="156"/>
      <c r="F74" s="156"/>
      <c r="G74" s="156"/>
      <c r="H74" s="48"/>
      <c r="I74" s="41"/>
      <c r="J74" s="49"/>
      <c r="K74" s="49"/>
    </row>
    <row r="75" spans="1:11">
      <c r="A75" s="145"/>
      <c r="B75" s="146"/>
      <c r="C75" s="156"/>
      <c r="D75" s="156"/>
      <c r="E75" s="156"/>
      <c r="F75" s="156"/>
      <c r="G75" s="156"/>
      <c r="H75" s="48"/>
      <c r="I75" s="41"/>
      <c r="J75" s="49"/>
      <c r="K75" s="49"/>
    </row>
    <row r="76" spans="1:11">
      <c r="A76" s="145"/>
      <c r="B76" s="146"/>
      <c r="C76" s="156"/>
      <c r="D76" s="156"/>
      <c r="E76" s="156"/>
      <c r="F76" s="156"/>
      <c r="G76" s="156"/>
      <c r="H76" s="48"/>
      <c r="I76" s="41"/>
      <c r="J76" s="49"/>
      <c r="K76" s="49"/>
    </row>
    <row r="77" spans="1:11">
      <c r="A77" s="145"/>
      <c r="B77" s="146"/>
      <c r="C77" s="156"/>
      <c r="D77" s="156"/>
      <c r="E77" s="156"/>
      <c r="F77" s="156"/>
      <c r="G77" s="156"/>
      <c r="H77" s="48"/>
      <c r="I77" s="41"/>
      <c r="J77" s="49"/>
      <c r="K77" s="49"/>
    </row>
    <row r="78" spans="1:11">
      <c r="A78" s="145"/>
      <c r="B78" s="146"/>
      <c r="C78" s="156"/>
      <c r="D78" s="156"/>
      <c r="E78" s="156"/>
      <c r="F78" s="156"/>
      <c r="G78" s="156"/>
      <c r="H78" s="48"/>
      <c r="I78" s="41"/>
      <c r="J78" s="49"/>
      <c r="K78" s="49"/>
    </row>
    <row r="79" spans="1:11">
      <c r="A79" s="145"/>
      <c r="B79" s="146"/>
      <c r="C79" s="156"/>
      <c r="D79" s="156"/>
      <c r="E79" s="156"/>
      <c r="F79" s="156"/>
      <c r="G79" s="156"/>
      <c r="H79" s="48"/>
      <c r="I79" s="41"/>
      <c r="J79" s="49"/>
      <c r="K79" s="49"/>
    </row>
    <row r="80" spans="1:11">
      <c r="A80" s="145"/>
      <c r="B80" s="146"/>
      <c r="C80" s="156"/>
      <c r="D80" s="156"/>
      <c r="E80" s="156"/>
      <c r="F80" s="156"/>
      <c r="G80" s="156"/>
      <c r="H80" s="48"/>
      <c r="I80" s="41"/>
      <c r="J80" s="49"/>
      <c r="K80" s="49"/>
    </row>
    <row r="81" spans="1:11">
      <c r="A81" s="145"/>
      <c r="B81" s="146"/>
      <c r="C81" s="156"/>
      <c r="D81" s="156"/>
      <c r="E81" s="156"/>
      <c r="F81" s="156"/>
      <c r="G81" s="156"/>
      <c r="H81" s="48"/>
      <c r="I81" s="41"/>
      <c r="J81" s="49"/>
      <c r="K81" s="49"/>
    </row>
    <row r="82" spans="1:11">
      <c r="A82" s="145"/>
      <c r="B82" s="146"/>
      <c r="C82" s="156"/>
      <c r="D82" s="156"/>
      <c r="E82" s="156"/>
      <c r="F82" s="156"/>
      <c r="G82" s="156"/>
      <c r="H82" s="48"/>
      <c r="I82" s="41"/>
      <c r="J82" s="49"/>
      <c r="K82" s="49"/>
    </row>
    <row r="83" spans="1:11">
      <c r="A83" s="145"/>
      <c r="B83" s="146"/>
      <c r="C83" s="156"/>
      <c r="D83" s="156"/>
      <c r="E83" s="156"/>
      <c r="F83" s="156"/>
      <c r="G83" s="156"/>
      <c r="H83" s="48"/>
      <c r="I83" s="41"/>
      <c r="J83" s="49"/>
      <c r="K83" s="49"/>
    </row>
    <row r="84" spans="1:11">
      <c r="A84" s="145"/>
      <c r="B84" s="146"/>
      <c r="C84" s="177"/>
      <c r="D84" s="177"/>
      <c r="E84" s="177"/>
      <c r="F84" s="177"/>
      <c r="G84" s="177"/>
      <c r="H84" s="34"/>
      <c r="I84" s="31"/>
      <c r="J84" s="35"/>
      <c r="K84" s="35"/>
    </row>
    <row r="85" spans="1:11">
      <c r="A85" s="3"/>
      <c r="B85" s="11"/>
      <c r="C85" s="37"/>
      <c r="D85" s="37"/>
      <c r="E85" s="37"/>
      <c r="F85" s="37"/>
      <c r="G85" s="37"/>
      <c r="H85" s="30"/>
      <c r="I85" s="30"/>
      <c r="J85" s="30"/>
      <c r="K85" s="30"/>
    </row>
    <row r="86" spans="1:11">
      <c r="A86" s="145">
        <v>11</v>
      </c>
      <c r="B86" s="146" t="s">
        <v>82</v>
      </c>
      <c r="C86" s="147"/>
      <c r="D86" s="148"/>
      <c r="E86" s="148"/>
      <c r="F86" s="148"/>
      <c r="G86" s="149"/>
      <c r="H86" s="30"/>
      <c r="I86" s="30"/>
      <c r="J86" s="30"/>
      <c r="K86" s="30"/>
    </row>
    <row r="87" spans="1:11" ht="90">
      <c r="A87" s="145"/>
      <c r="B87" s="146"/>
      <c r="C87" s="150" t="s">
        <v>29</v>
      </c>
      <c r="D87" s="151"/>
      <c r="E87" s="151"/>
      <c r="F87" s="151"/>
      <c r="G87" s="152"/>
      <c r="H87" s="32" t="s">
        <v>83</v>
      </c>
      <c r="I87" s="32" t="s">
        <v>84</v>
      </c>
      <c r="J87" s="32" t="s">
        <v>85</v>
      </c>
      <c r="K87" s="32" t="s">
        <v>86</v>
      </c>
    </row>
    <row r="88" spans="1:11">
      <c r="A88" s="145"/>
      <c r="B88" s="146"/>
      <c r="C88" s="153" t="s">
        <v>87</v>
      </c>
      <c r="D88" s="154"/>
      <c r="E88" s="154"/>
      <c r="F88" s="154"/>
      <c r="G88" s="155"/>
      <c r="H88" s="48">
        <v>1</v>
      </c>
      <c r="I88" s="41">
        <v>60</v>
      </c>
      <c r="J88" s="33"/>
      <c r="K88" s="33"/>
    </row>
    <row r="89" spans="1:11">
      <c r="A89" s="145"/>
      <c r="B89" s="146"/>
      <c r="C89" s="153" t="s">
        <v>88</v>
      </c>
      <c r="D89" s="154"/>
      <c r="E89" s="154"/>
      <c r="F89" s="154"/>
      <c r="G89" s="155"/>
      <c r="H89" s="48">
        <v>1</v>
      </c>
      <c r="I89" s="41">
        <v>60</v>
      </c>
      <c r="J89" s="49"/>
      <c r="K89" s="49"/>
    </row>
    <row r="90" spans="1:11">
      <c r="A90" s="145"/>
      <c r="B90" s="146"/>
      <c r="C90" s="153" t="s">
        <v>89</v>
      </c>
      <c r="D90" s="154"/>
      <c r="E90" s="154"/>
      <c r="F90" s="154"/>
      <c r="G90" s="155"/>
      <c r="H90" s="48">
        <v>1</v>
      </c>
      <c r="I90" s="41">
        <v>15</v>
      </c>
      <c r="J90" s="49"/>
      <c r="K90" s="49"/>
    </row>
    <row r="91" spans="1:11">
      <c r="A91" s="145"/>
      <c r="B91" s="146"/>
      <c r="C91" s="156" t="s">
        <v>90</v>
      </c>
      <c r="D91" s="156"/>
      <c r="E91" s="156"/>
      <c r="F91" s="156"/>
      <c r="G91" s="156"/>
      <c r="H91" s="48">
        <v>1</v>
      </c>
      <c r="I91" s="41">
        <v>15</v>
      </c>
      <c r="J91" s="49"/>
      <c r="K91" s="49"/>
    </row>
    <row r="92" spans="1:11">
      <c r="A92" s="145"/>
      <c r="B92" s="146"/>
      <c r="C92" s="156" t="s">
        <v>91</v>
      </c>
      <c r="D92" s="156"/>
      <c r="E92" s="156"/>
      <c r="F92" s="156"/>
      <c r="G92" s="156"/>
      <c r="H92" s="48">
        <v>1</v>
      </c>
      <c r="I92" s="41">
        <v>60</v>
      </c>
      <c r="J92" s="49"/>
      <c r="K92" s="49"/>
    </row>
    <row r="93" spans="1:11">
      <c r="A93" s="145"/>
      <c r="B93" s="146"/>
      <c r="C93" s="156" t="s">
        <v>92</v>
      </c>
      <c r="D93" s="156"/>
      <c r="E93" s="156"/>
      <c r="F93" s="156"/>
      <c r="G93" s="156"/>
      <c r="H93" s="48">
        <v>1</v>
      </c>
      <c r="I93" s="41">
        <v>60</v>
      </c>
      <c r="J93" s="49"/>
      <c r="K93" s="49"/>
    </row>
    <row r="94" spans="1:11">
      <c r="A94" s="145"/>
      <c r="B94" s="146"/>
      <c r="C94" s="156" t="s">
        <v>93</v>
      </c>
      <c r="D94" s="156"/>
      <c r="E94" s="156"/>
      <c r="F94" s="156"/>
      <c r="G94" s="156"/>
      <c r="H94" s="48">
        <v>1</v>
      </c>
      <c r="I94" s="41">
        <v>60</v>
      </c>
      <c r="J94" s="49"/>
      <c r="K94" s="49"/>
    </row>
    <row r="95" spans="1:11">
      <c r="A95" s="145"/>
      <c r="B95" s="146"/>
      <c r="C95" s="156" t="s">
        <v>94</v>
      </c>
      <c r="D95" s="156"/>
      <c r="E95" s="156"/>
      <c r="F95" s="156"/>
      <c r="G95" s="156"/>
      <c r="H95" s="48">
        <v>1</v>
      </c>
      <c r="I95" s="41">
        <v>60</v>
      </c>
      <c r="J95" s="49"/>
      <c r="K95" s="49"/>
    </row>
    <row r="96" spans="1:11">
      <c r="A96" s="145"/>
      <c r="B96" s="146"/>
      <c r="C96" s="156" t="s">
        <v>95</v>
      </c>
      <c r="D96" s="156"/>
      <c r="E96" s="156"/>
      <c r="F96" s="156"/>
      <c r="G96" s="156"/>
      <c r="H96" s="48">
        <v>1</v>
      </c>
      <c r="I96" s="41">
        <v>46</v>
      </c>
      <c r="J96" s="49"/>
      <c r="K96" s="49"/>
    </row>
    <row r="97" spans="1:11">
      <c r="A97" s="145"/>
      <c r="B97" s="146"/>
      <c r="C97" s="156" t="s">
        <v>96</v>
      </c>
      <c r="D97" s="156"/>
      <c r="E97" s="156"/>
      <c r="F97" s="156"/>
      <c r="G97" s="156"/>
      <c r="H97" s="48">
        <v>1</v>
      </c>
      <c r="I97" s="41">
        <v>90</v>
      </c>
      <c r="J97" s="49"/>
      <c r="K97" s="49"/>
    </row>
    <row r="98" spans="1:11">
      <c r="A98" s="145"/>
      <c r="B98" s="146"/>
      <c r="C98" s="156" t="s">
        <v>97</v>
      </c>
      <c r="D98" s="156"/>
      <c r="E98" s="156"/>
      <c r="F98" s="156"/>
      <c r="G98" s="156"/>
      <c r="H98" s="48">
        <v>1</v>
      </c>
      <c r="I98" s="41">
        <v>30</v>
      </c>
      <c r="J98" s="49"/>
      <c r="K98" s="49"/>
    </row>
    <row r="99" spans="1:11">
      <c r="A99" s="145"/>
      <c r="B99" s="146"/>
      <c r="C99" s="156" t="s">
        <v>98</v>
      </c>
      <c r="D99" s="156"/>
      <c r="E99" s="156"/>
      <c r="F99" s="156"/>
      <c r="G99" s="156"/>
      <c r="H99" s="48">
        <v>1</v>
      </c>
      <c r="I99" s="41">
        <v>15</v>
      </c>
      <c r="J99" s="49"/>
      <c r="K99" s="49"/>
    </row>
    <row r="100" spans="1:11">
      <c r="A100" s="145"/>
      <c r="B100" s="146"/>
      <c r="C100" s="156" t="s">
        <v>99</v>
      </c>
      <c r="D100" s="156"/>
      <c r="E100" s="156"/>
      <c r="F100" s="156"/>
      <c r="G100" s="156"/>
      <c r="H100" s="48">
        <v>1</v>
      </c>
      <c r="I100" s="41">
        <v>60</v>
      </c>
      <c r="J100" s="49"/>
      <c r="K100" s="49"/>
    </row>
    <row r="101" spans="1:11">
      <c r="A101" s="145"/>
      <c r="B101" s="146"/>
      <c r="C101" s="156" t="s">
        <v>100</v>
      </c>
      <c r="D101" s="156"/>
      <c r="E101" s="156"/>
      <c r="F101" s="156"/>
      <c r="G101" s="156"/>
      <c r="H101" s="48">
        <v>1</v>
      </c>
      <c r="I101" s="41">
        <v>15</v>
      </c>
      <c r="J101" s="49"/>
      <c r="K101" s="49"/>
    </row>
    <row r="102" spans="1:11">
      <c r="A102" s="145"/>
      <c r="B102" s="146"/>
      <c r="C102" s="156" t="s">
        <v>101</v>
      </c>
      <c r="D102" s="156"/>
      <c r="E102" s="156"/>
      <c r="F102" s="156"/>
      <c r="G102" s="156"/>
      <c r="H102" s="48">
        <v>1</v>
      </c>
      <c r="I102" s="41">
        <v>5</v>
      </c>
      <c r="J102" s="49"/>
      <c r="K102" s="49"/>
    </row>
    <row r="103" spans="1:11">
      <c r="A103" s="145"/>
      <c r="B103" s="146"/>
      <c r="C103" s="156" t="s">
        <v>102</v>
      </c>
      <c r="D103" s="156"/>
      <c r="E103" s="156"/>
      <c r="F103" s="156"/>
      <c r="G103" s="156"/>
      <c r="H103" s="48">
        <v>1</v>
      </c>
      <c r="I103" s="41">
        <v>60</v>
      </c>
      <c r="J103" s="49"/>
      <c r="K103" s="49"/>
    </row>
    <row r="104" spans="1:11">
      <c r="A104" s="145"/>
      <c r="B104" s="146"/>
      <c r="C104" s="156"/>
      <c r="D104" s="156"/>
      <c r="E104" s="156"/>
      <c r="F104" s="156"/>
      <c r="G104" s="156"/>
      <c r="H104" s="48"/>
      <c r="I104" s="41"/>
      <c r="J104" s="49"/>
      <c r="K104" s="49"/>
    </row>
    <row r="105" spans="1:11">
      <c r="A105" s="145"/>
      <c r="B105" s="146"/>
      <c r="C105" s="156"/>
      <c r="D105" s="156"/>
      <c r="E105" s="156"/>
      <c r="F105" s="156"/>
      <c r="G105" s="156"/>
      <c r="H105" s="48"/>
      <c r="I105" s="41"/>
      <c r="J105" s="49"/>
      <c r="K105" s="49"/>
    </row>
    <row r="106" spans="1:11">
      <c r="A106" s="145"/>
      <c r="B106" s="146"/>
      <c r="C106" s="156"/>
      <c r="D106" s="156"/>
      <c r="E106" s="156"/>
      <c r="F106" s="156"/>
      <c r="G106" s="156"/>
      <c r="H106" s="48"/>
      <c r="I106" s="41"/>
      <c r="J106" s="49"/>
      <c r="K106" s="49"/>
    </row>
    <row r="107" spans="1:11">
      <c r="A107" s="145"/>
      <c r="B107" s="146"/>
      <c r="C107" s="156"/>
      <c r="D107" s="156"/>
      <c r="E107" s="156"/>
      <c r="F107" s="156"/>
      <c r="G107" s="156"/>
      <c r="H107" s="48"/>
      <c r="I107" s="41"/>
      <c r="J107" s="49"/>
      <c r="K107" s="49"/>
    </row>
    <row r="108" spans="1:11">
      <c r="A108" s="145"/>
      <c r="B108" s="146"/>
      <c r="C108" s="156"/>
      <c r="D108" s="156"/>
      <c r="E108" s="156"/>
      <c r="F108" s="156"/>
      <c r="G108" s="156"/>
      <c r="H108" s="48"/>
      <c r="I108" s="41"/>
      <c r="J108" s="49"/>
      <c r="K108" s="49"/>
    </row>
    <row r="109" spans="1:11">
      <c r="A109" s="145"/>
      <c r="B109" s="146"/>
      <c r="C109" s="156"/>
      <c r="D109" s="156"/>
      <c r="E109" s="156"/>
      <c r="F109" s="156"/>
      <c r="G109" s="156"/>
      <c r="H109" s="48"/>
      <c r="I109" s="41"/>
      <c r="J109" s="49"/>
      <c r="K109" s="49"/>
    </row>
    <row r="110" spans="1:11">
      <c r="A110" s="145"/>
      <c r="B110" s="146"/>
      <c r="C110" s="156"/>
      <c r="D110" s="156"/>
      <c r="E110" s="156"/>
      <c r="F110" s="156"/>
      <c r="G110" s="156"/>
      <c r="H110" s="48"/>
      <c r="I110" s="41"/>
      <c r="J110" s="49"/>
      <c r="K110" s="49"/>
    </row>
    <row r="111" spans="1:11">
      <c r="A111" s="145"/>
      <c r="B111" s="146"/>
      <c r="C111" s="177"/>
      <c r="D111" s="177"/>
      <c r="E111" s="177"/>
      <c r="F111" s="177"/>
      <c r="G111" s="177"/>
      <c r="H111" s="34"/>
      <c r="I111" s="31"/>
      <c r="J111" s="35"/>
      <c r="K111" s="35"/>
    </row>
    <row r="112" spans="1:11">
      <c r="A112" s="145">
        <v>12</v>
      </c>
      <c r="B112" s="146" t="s">
        <v>103</v>
      </c>
      <c r="C112" s="178"/>
      <c r="D112" s="178"/>
      <c r="E112" s="178"/>
      <c r="F112" s="178"/>
      <c r="G112" s="178"/>
      <c r="H112" s="15"/>
      <c r="I112" s="14"/>
      <c r="J112" s="16"/>
      <c r="K112" s="17"/>
    </row>
    <row r="113" spans="1:11" ht="30">
      <c r="A113" s="145"/>
      <c r="B113" s="146"/>
      <c r="C113" s="145" t="s">
        <v>29</v>
      </c>
      <c r="D113" s="145"/>
      <c r="E113" s="145"/>
      <c r="F113" s="145" t="s">
        <v>104</v>
      </c>
      <c r="G113" s="145"/>
      <c r="H113" s="145"/>
      <c r="I113" s="3" t="s">
        <v>105</v>
      </c>
      <c r="J113" s="3" t="s">
        <v>83</v>
      </c>
      <c r="K113" s="3" t="s">
        <v>106</v>
      </c>
    </row>
    <row r="114" spans="1:11">
      <c r="A114" s="145"/>
      <c r="B114" s="146"/>
      <c r="C114" s="178"/>
      <c r="D114" s="178"/>
      <c r="E114" s="178"/>
      <c r="F114" s="178"/>
      <c r="G114" s="178"/>
      <c r="H114" s="178"/>
      <c r="I114" s="13"/>
      <c r="J114" s="13"/>
      <c r="K114" s="14"/>
    </row>
    <row r="115" spans="1:11">
      <c r="A115" s="145"/>
      <c r="B115" s="146"/>
      <c r="C115" s="178"/>
      <c r="D115" s="178"/>
      <c r="E115" s="178"/>
      <c r="F115" s="178"/>
      <c r="G115" s="178"/>
      <c r="H115" s="178"/>
      <c r="I115" s="13"/>
      <c r="J115" s="13"/>
      <c r="K115" s="14"/>
    </row>
    <row r="116" spans="1:11">
      <c r="A116" s="145"/>
      <c r="B116" s="146"/>
      <c r="C116" s="178"/>
      <c r="D116" s="178"/>
      <c r="E116" s="178"/>
      <c r="F116" s="178"/>
      <c r="G116" s="178"/>
      <c r="H116" s="178"/>
      <c r="I116" s="13"/>
      <c r="J116" s="13"/>
      <c r="K116" s="14"/>
    </row>
    <row r="117" spans="1:11">
      <c r="A117" s="145"/>
      <c r="B117" s="146"/>
      <c r="C117" s="178"/>
      <c r="D117" s="178"/>
      <c r="E117" s="178"/>
      <c r="F117" s="178"/>
      <c r="G117" s="178"/>
      <c r="H117" s="178"/>
      <c r="I117" s="13"/>
      <c r="J117" s="13"/>
      <c r="K117" s="14"/>
    </row>
    <row r="118" spans="1:11">
      <c r="A118" s="145">
        <v>13</v>
      </c>
      <c r="B118" s="146" t="s">
        <v>107</v>
      </c>
      <c r="C118" s="178"/>
      <c r="D118" s="178"/>
      <c r="E118" s="178"/>
      <c r="F118" s="178"/>
      <c r="G118" s="178"/>
      <c r="H118" s="178"/>
      <c r="I118" s="13"/>
      <c r="J118" s="13"/>
      <c r="K118" s="14"/>
    </row>
    <row r="119" spans="1:11">
      <c r="A119" s="145"/>
      <c r="B119" s="146"/>
      <c r="C119" s="182" t="s">
        <v>108</v>
      </c>
      <c r="D119" s="167"/>
      <c r="E119" s="167"/>
      <c r="F119" s="167"/>
      <c r="G119" s="168"/>
      <c r="H119" s="182" t="s">
        <v>109</v>
      </c>
      <c r="I119" s="168"/>
      <c r="J119" s="182" t="s">
        <v>110</v>
      </c>
      <c r="K119" s="168"/>
    </row>
    <row r="120" spans="1:11">
      <c r="A120" s="145"/>
      <c r="B120" s="146"/>
      <c r="C120" s="183"/>
      <c r="D120" s="184"/>
      <c r="E120" s="184"/>
      <c r="F120" s="184"/>
      <c r="G120" s="185"/>
      <c r="H120" s="186"/>
      <c r="I120" s="187"/>
      <c r="J120" s="186"/>
      <c r="K120" s="187"/>
    </row>
    <row r="121" spans="1:11">
      <c r="A121" s="145">
        <v>14</v>
      </c>
      <c r="B121" s="146" t="s">
        <v>111</v>
      </c>
      <c r="C121" s="183"/>
      <c r="D121" s="184"/>
      <c r="E121" s="184"/>
      <c r="F121" s="184"/>
      <c r="G121" s="185"/>
      <c r="H121" s="186"/>
      <c r="I121" s="187"/>
      <c r="J121" s="186"/>
      <c r="K121" s="187"/>
    </row>
    <row r="122" spans="1:11">
      <c r="A122" s="145"/>
      <c r="B122" s="146"/>
      <c r="C122" s="183"/>
      <c r="D122" s="184"/>
      <c r="E122" s="184"/>
      <c r="F122" s="184"/>
      <c r="G122" s="185"/>
      <c r="H122" s="186"/>
      <c r="I122" s="187"/>
      <c r="J122" s="186"/>
      <c r="K122" s="187"/>
    </row>
    <row r="123" spans="1:11">
      <c r="A123" s="145"/>
      <c r="B123" s="146"/>
      <c r="C123" s="183"/>
      <c r="D123" s="184"/>
      <c r="E123" s="184"/>
      <c r="F123" s="184"/>
      <c r="G123" s="185"/>
      <c r="H123" s="186"/>
      <c r="I123" s="187"/>
      <c r="J123" s="186"/>
      <c r="K123" s="187"/>
    </row>
    <row r="124" spans="1:11">
      <c r="A124" s="18"/>
      <c r="B124" s="18"/>
      <c r="C124" s="183"/>
      <c r="D124" s="184"/>
      <c r="E124" s="184"/>
      <c r="F124" s="184"/>
      <c r="G124" s="185"/>
      <c r="H124" s="186"/>
      <c r="I124" s="187"/>
      <c r="J124" s="186"/>
      <c r="K124" s="187"/>
    </row>
    <row r="125" spans="1:11">
      <c r="A125" s="5" t="s">
        <v>112</v>
      </c>
      <c r="B125" s="5"/>
      <c r="C125" s="18"/>
      <c r="D125" s="18"/>
      <c r="E125" s="18"/>
      <c r="F125" s="194"/>
      <c r="G125" s="194"/>
      <c r="H125" s="18"/>
      <c r="I125" s="18"/>
      <c r="J125" s="18"/>
      <c r="K125" s="18"/>
    </row>
    <row r="126" spans="1:11">
      <c r="A126" s="36" t="s">
        <v>113</v>
      </c>
      <c r="B126" s="36"/>
      <c r="C126" s="5"/>
      <c r="D126" s="195" t="s">
        <v>114</v>
      </c>
      <c r="E126" s="196"/>
      <c r="F126" s="196"/>
      <c r="G126" s="197"/>
      <c r="H126" s="169" t="s">
        <v>115</v>
      </c>
      <c r="I126" s="169"/>
      <c r="J126" s="169"/>
      <c r="K126" s="169"/>
    </row>
    <row r="127" spans="1:11">
      <c r="A127" s="36" t="s">
        <v>116</v>
      </c>
      <c r="B127" s="36"/>
      <c r="C127" s="36"/>
      <c r="D127" s="190"/>
      <c r="E127" s="191"/>
      <c r="F127" s="191"/>
      <c r="G127" s="192"/>
      <c r="H127" s="193" t="s">
        <v>117</v>
      </c>
      <c r="I127" s="193"/>
      <c r="J127" s="193"/>
      <c r="K127" s="193"/>
    </row>
    <row r="128" spans="1:11">
      <c r="A128" s="18"/>
      <c r="B128" s="18"/>
      <c r="C128" s="36"/>
      <c r="D128" s="190"/>
      <c r="E128" s="191"/>
      <c r="F128" s="191"/>
      <c r="G128" s="192"/>
      <c r="H128" s="193" t="s">
        <v>118</v>
      </c>
      <c r="I128" s="193"/>
      <c r="J128" s="193"/>
      <c r="K128" s="193"/>
    </row>
    <row r="129" spans="1:11">
      <c r="A129" s="18"/>
      <c r="B129" s="19"/>
      <c r="C129" s="18"/>
      <c r="D129" s="18"/>
      <c r="E129" s="18"/>
      <c r="F129" s="194"/>
      <c r="G129" s="194"/>
      <c r="H129" s="18"/>
      <c r="I129" s="18"/>
      <c r="J129" s="18"/>
      <c r="K129" s="18"/>
    </row>
    <row r="130" spans="1:11">
      <c r="A130" s="20"/>
      <c r="B130" s="21"/>
      <c r="C130" s="188" t="s">
        <v>119</v>
      </c>
      <c r="D130" s="189"/>
      <c r="E130" s="189"/>
      <c r="F130" s="189"/>
      <c r="G130" s="189"/>
      <c r="H130" s="189"/>
      <c r="I130" s="189"/>
      <c r="J130" s="189"/>
      <c r="K130" s="189"/>
    </row>
    <row r="131" spans="1:11">
      <c r="A131" s="20"/>
      <c r="B131" s="22"/>
      <c r="C131" s="188" t="s">
        <v>120</v>
      </c>
      <c r="D131" s="189"/>
      <c r="E131" s="189"/>
      <c r="F131" s="189"/>
      <c r="G131" s="189"/>
      <c r="H131" s="189"/>
      <c r="I131" s="189"/>
      <c r="J131" s="189"/>
      <c r="K131" s="189"/>
    </row>
    <row r="132" spans="1:11">
      <c r="A132" s="1"/>
      <c r="B132" s="1"/>
      <c r="C132" s="188" t="s">
        <v>121</v>
      </c>
      <c r="D132" s="189"/>
      <c r="E132" s="189"/>
      <c r="F132" s="189"/>
      <c r="G132" s="189"/>
      <c r="H132" s="189"/>
      <c r="I132" s="189"/>
      <c r="J132" s="189"/>
      <c r="K132" s="189"/>
    </row>
  </sheetData>
  <mergeCells count="165">
    <mergeCell ref="C124:G124"/>
    <mergeCell ref="H124:I124"/>
    <mergeCell ref="C132:K132"/>
    <mergeCell ref="D128:G128"/>
    <mergeCell ref="H128:K128"/>
    <mergeCell ref="F129:G129"/>
    <mergeCell ref="C130:K130"/>
    <mergeCell ref="C131:K131"/>
    <mergeCell ref="J124:K124"/>
    <mergeCell ref="F125:G125"/>
    <mergeCell ref="D126:G126"/>
    <mergeCell ref="H126:K126"/>
    <mergeCell ref="D127:G127"/>
    <mergeCell ref="H127:K127"/>
    <mergeCell ref="J120:K120"/>
    <mergeCell ref="C121:G121"/>
    <mergeCell ref="H121:I121"/>
    <mergeCell ref="J121:K121"/>
    <mergeCell ref="C117:E117"/>
    <mergeCell ref="F117:H117"/>
    <mergeCell ref="C118:E118"/>
    <mergeCell ref="F118:H118"/>
    <mergeCell ref="A121:A123"/>
    <mergeCell ref="B121:B123"/>
    <mergeCell ref="C122:G122"/>
    <mergeCell ref="H122:I122"/>
    <mergeCell ref="J122:K122"/>
    <mergeCell ref="C123:G123"/>
    <mergeCell ref="H123:I123"/>
    <mergeCell ref="J123:K123"/>
    <mergeCell ref="H120:I120"/>
    <mergeCell ref="A86:A111"/>
    <mergeCell ref="B86:B111"/>
    <mergeCell ref="C87:G87"/>
    <mergeCell ref="C88:G88"/>
    <mergeCell ref="C89:G89"/>
    <mergeCell ref="C107:G107"/>
    <mergeCell ref="C108:G108"/>
    <mergeCell ref="C109:G109"/>
    <mergeCell ref="J119:K119"/>
    <mergeCell ref="A118:A120"/>
    <mergeCell ref="B118:B120"/>
    <mergeCell ref="C119:G119"/>
    <mergeCell ref="H119:I119"/>
    <mergeCell ref="A112:A117"/>
    <mergeCell ref="B112:B117"/>
    <mergeCell ref="C113:E113"/>
    <mergeCell ref="F113:H113"/>
    <mergeCell ref="C114:E114"/>
    <mergeCell ref="F114:H114"/>
    <mergeCell ref="C115:E115"/>
    <mergeCell ref="F115:H115"/>
    <mergeCell ref="C116:E116"/>
    <mergeCell ref="F116:H116"/>
    <mergeCell ref="C120:G120"/>
    <mergeCell ref="C110:G110"/>
    <mergeCell ref="C111:G111"/>
    <mergeCell ref="C112:G112"/>
    <mergeCell ref="C101:G101"/>
    <mergeCell ref="C51:G51"/>
    <mergeCell ref="C53:G53"/>
    <mergeCell ref="C96:G96"/>
    <mergeCell ref="C97:G97"/>
    <mergeCell ref="C98:G98"/>
    <mergeCell ref="C99:G99"/>
    <mergeCell ref="C100:G100"/>
    <mergeCell ref="C90:G90"/>
    <mergeCell ref="C91:G91"/>
    <mergeCell ref="C92:G92"/>
    <mergeCell ref="C93:G93"/>
    <mergeCell ref="C94:G94"/>
    <mergeCell ref="C95:G95"/>
    <mergeCell ref="C102:G102"/>
    <mergeCell ref="C103:G103"/>
    <mergeCell ref="C104:G104"/>
    <mergeCell ref="C105:G105"/>
    <mergeCell ref="C106:G106"/>
    <mergeCell ref="C57:G57"/>
    <mergeCell ref="C86:G86"/>
    <mergeCell ref="C80:G80"/>
    <mergeCell ref="C81:G81"/>
    <mergeCell ref="C82:G82"/>
    <mergeCell ref="C83:G83"/>
    <mergeCell ref="C84:G84"/>
    <mergeCell ref="C27:G27"/>
    <mergeCell ref="C28:G28"/>
    <mergeCell ref="C29:G29"/>
    <mergeCell ref="C30:G30"/>
    <mergeCell ref="C31:G31"/>
    <mergeCell ref="C32:G32"/>
    <mergeCell ref="C33:G33"/>
    <mergeCell ref="C34:G34"/>
    <mergeCell ref="C44:G44"/>
    <mergeCell ref="C45:G45"/>
    <mergeCell ref="C46:G46"/>
    <mergeCell ref="C47:G47"/>
    <mergeCell ref="C41:G41"/>
    <mergeCell ref="C42:G42"/>
    <mergeCell ref="C43:G43"/>
    <mergeCell ref="A21:A57"/>
    <mergeCell ref="B21:B57"/>
    <mergeCell ref="C21:G21"/>
    <mergeCell ref="C22:G22"/>
    <mergeCell ref="C23:G23"/>
    <mergeCell ref="C24:G24"/>
    <mergeCell ref="C25:G25"/>
    <mergeCell ref="C26:G26"/>
    <mergeCell ref="C35:G35"/>
    <mergeCell ref="C36:G36"/>
    <mergeCell ref="C37:G37"/>
    <mergeCell ref="C38:G38"/>
    <mergeCell ref="C39:G39"/>
    <mergeCell ref="C40:G40"/>
    <mergeCell ref="C48:G48"/>
    <mergeCell ref="C49:G49"/>
    <mergeCell ref="C54:G54"/>
    <mergeCell ref="C55:G55"/>
    <mergeCell ref="C56:G56"/>
    <mergeCell ref="D18:G18"/>
    <mergeCell ref="D19:G19"/>
    <mergeCell ref="D20:G20"/>
    <mergeCell ref="C7:K7"/>
    <mergeCell ref="C8:K8"/>
    <mergeCell ref="A9:A19"/>
    <mergeCell ref="B9:B19"/>
    <mergeCell ref="D9:G9"/>
    <mergeCell ref="D10:G10"/>
    <mergeCell ref="D11:G11"/>
    <mergeCell ref="D12:G12"/>
    <mergeCell ref="D13:G13"/>
    <mergeCell ref="D14:G14"/>
    <mergeCell ref="I20:J20"/>
    <mergeCell ref="C1:K1"/>
    <mergeCell ref="C2:K2"/>
    <mergeCell ref="C3:K3"/>
    <mergeCell ref="C4:K4"/>
    <mergeCell ref="C5:K5"/>
    <mergeCell ref="C6:K6"/>
    <mergeCell ref="D15:G15"/>
    <mergeCell ref="D16:G16"/>
    <mergeCell ref="D17:G17"/>
    <mergeCell ref="A58:A84"/>
    <mergeCell ref="B58:B84"/>
    <mergeCell ref="C58:G58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47"/>
  <sheetViews>
    <sheetView tabSelected="1" view="pageBreakPreview" zoomScale="70" zoomScaleNormal="70" zoomScaleSheetLayoutView="70" workbookViewId="0">
      <selection activeCell="A2" sqref="A2:AL47"/>
    </sheetView>
  </sheetViews>
  <sheetFormatPr defaultRowHeight="15"/>
  <cols>
    <col min="2" max="2" width="11.28515625" bestFit="1" customWidth="1"/>
    <col min="3" max="3" width="30.5703125" customWidth="1"/>
    <col min="4" max="4" width="13" customWidth="1"/>
    <col min="5" max="5" width="11" customWidth="1"/>
    <col min="6" max="6" width="18" customWidth="1"/>
    <col min="7" max="7" width="20.7109375" customWidth="1"/>
    <col min="8" max="8" width="15.140625" customWidth="1"/>
    <col min="9" max="9" width="13.42578125" customWidth="1"/>
    <col min="10" max="10" width="14" customWidth="1"/>
    <col min="11" max="11" width="9.140625" hidden="1" customWidth="1"/>
    <col min="12" max="12" width="6.28515625" hidden="1" customWidth="1"/>
    <col min="13" max="13" width="17.85546875" customWidth="1"/>
    <col min="14" max="14" width="14.85546875" customWidth="1"/>
    <col min="15" max="15" width="12.42578125" customWidth="1"/>
    <col min="16" max="16" width="15.42578125" customWidth="1"/>
    <col min="17" max="17" width="15.42578125" hidden="1" customWidth="1"/>
    <col min="18" max="18" width="15.42578125" customWidth="1"/>
    <col min="19" max="20" width="15.42578125" hidden="1" customWidth="1"/>
    <col min="21" max="21" width="14.42578125" hidden="1" customWidth="1"/>
    <col min="22" max="22" width="15.85546875" customWidth="1"/>
    <col min="23" max="23" width="32.28515625" customWidth="1"/>
    <col min="24" max="24" width="9.140625" customWidth="1"/>
    <col min="25" max="25" width="11.42578125" customWidth="1"/>
    <col min="26" max="26" width="12.5703125" customWidth="1"/>
    <col min="27" max="27" width="16" customWidth="1"/>
    <col min="28" max="28" width="14.85546875" customWidth="1"/>
    <col min="29" max="34" width="0" hidden="1" customWidth="1"/>
    <col min="35" max="35" width="13.7109375" customWidth="1"/>
    <col min="36" max="36" width="12" customWidth="1"/>
    <col min="37" max="37" width="11" customWidth="1"/>
    <col min="38" max="38" width="15.140625" bestFit="1" customWidth="1"/>
  </cols>
  <sheetData>
    <row r="1" spans="1:38" ht="30.75" customHeight="1">
      <c r="AI1" s="144"/>
      <c r="AJ1" s="144"/>
      <c r="AK1" s="144"/>
      <c r="AL1" s="143"/>
    </row>
    <row r="2" spans="1:38" ht="26.25">
      <c r="C2" s="140" t="s">
        <v>194</v>
      </c>
      <c r="AI2" s="144"/>
      <c r="AJ2" s="144"/>
      <c r="AK2" s="144"/>
      <c r="AL2" s="58"/>
    </row>
    <row r="3" spans="1:38" ht="20.25">
      <c r="A3" s="56"/>
      <c r="B3" s="57"/>
      <c r="C3" s="58"/>
      <c r="D3" s="59"/>
      <c r="E3" s="138">
        <v>0.8</v>
      </c>
      <c r="F3" s="139"/>
      <c r="G3" s="139"/>
      <c r="H3" s="139"/>
      <c r="I3" s="139"/>
      <c r="J3" s="139"/>
      <c r="K3" s="139"/>
      <c r="L3" s="139"/>
      <c r="M3" s="139"/>
      <c r="N3" s="139">
        <v>0.30199999999999999</v>
      </c>
      <c r="O3" s="139"/>
      <c r="P3" s="57"/>
      <c r="Q3" s="57"/>
      <c r="R3" s="57"/>
      <c r="S3" s="57"/>
      <c r="T3" s="57"/>
      <c r="U3" s="57"/>
      <c r="V3" s="57"/>
      <c r="W3" s="57"/>
      <c r="X3" s="57"/>
      <c r="Y3" s="60"/>
      <c r="Z3" s="57"/>
      <c r="AA3" s="60"/>
      <c r="AB3" s="57"/>
      <c r="AC3" s="57"/>
      <c r="AD3" s="57"/>
      <c r="AE3" s="57"/>
      <c r="AF3" s="60"/>
      <c r="AG3" s="57"/>
      <c r="AH3" s="57"/>
      <c r="AI3" s="141"/>
      <c r="AJ3" s="141"/>
      <c r="AK3" s="141"/>
      <c r="AL3" s="57"/>
    </row>
    <row r="4" spans="1:38" ht="120">
      <c r="A4" s="201" t="s">
        <v>152</v>
      </c>
      <c r="B4" s="201" t="s">
        <v>153</v>
      </c>
      <c r="C4" s="202" t="s">
        <v>154</v>
      </c>
      <c r="D4" s="61" t="s">
        <v>155</v>
      </c>
      <c r="E4" s="61" t="s">
        <v>156</v>
      </c>
      <c r="F4" s="203" t="s">
        <v>157</v>
      </c>
      <c r="G4" s="204"/>
      <c r="H4" s="204"/>
      <c r="I4" s="204"/>
      <c r="J4" s="204"/>
      <c r="K4" s="204"/>
      <c r="L4" s="204"/>
      <c r="M4" s="204"/>
      <c r="N4" s="204"/>
      <c r="O4" s="205"/>
      <c r="P4" s="198" t="s">
        <v>158</v>
      </c>
      <c r="Q4" s="199"/>
      <c r="R4" s="199"/>
      <c r="S4" s="199"/>
      <c r="T4" s="199"/>
      <c r="U4" s="199"/>
      <c r="V4" s="200"/>
      <c r="W4" s="206" t="s">
        <v>159</v>
      </c>
      <c r="X4" s="206"/>
      <c r="Y4" s="206"/>
      <c r="Z4" s="206"/>
      <c r="AA4" s="206"/>
      <c r="AB4" s="206"/>
      <c r="AC4" s="198" t="s">
        <v>160</v>
      </c>
      <c r="AD4" s="199"/>
      <c r="AE4" s="199"/>
      <c r="AF4" s="199"/>
      <c r="AG4" s="199"/>
      <c r="AH4" s="200"/>
      <c r="AI4" s="61" t="s">
        <v>161</v>
      </c>
      <c r="AJ4" s="62" t="s">
        <v>162</v>
      </c>
      <c r="AK4" s="142" t="s">
        <v>163</v>
      </c>
      <c r="AL4" s="61" t="s">
        <v>164</v>
      </c>
    </row>
    <row r="5" spans="1:38" ht="135">
      <c r="A5" s="201"/>
      <c r="B5" s="201"/>
      <c r="C5" s="202"/>
      <c r="D5" s="134" t="s">
        <v>165</v>
      </c>
      <c r="E5" s="134" t="s">
        <v>166</v>
      </c>
      <c r="F5" s="207" t="s">
        <v>167</v>
      </c>
      <c r="G5" s="64" t="s">
        <v>168</v>
      </c>
      <c r="H5" s="63" t="s">
        <v>169</v>
      </c>
      <c r="I5" s="63" t="s">
        <v>170</v>
      </c>
      <c r="J5" s="65" t="s">
        <v>171</v>
      </c>
      <c r="K5" s="63" t="s">
        <v>172</v>
      </c>
      <c r="L5" s="63" t="s">
        <v>173</v>
      </c>
      <c r="M5" s="65" t="s">
        <v>174</v>
      </c>
      <c r="N5" s="65" t="s">
        <v>175</v>
      </c>
      <c r="O5" s="65" t="s">
        <v>176</v>
      </c>
      <c r="P5" s="63" t="s">
        <v>177</v>
      </c>
      <c r="Q5" s="64" t="s">
        <v>178</v>
      </c>
      <c r="R5" s="63" t="s">
        <v>179</v>
      </c>
      <c r="S5" s="63" t="s">
        <v>180</v>
      </c>
      <c r="T5" s="63" t="s">
        <v>181</v>
      </c>
      <c r="U5" s="63" t="s">
        <v>182</v>
      </c>
      <c r="V5" s="65" t="s">
        <v>176</v>
      </c>
      <c r="W5" s="64" t="s">
        <v>183</v>
      </c>
      <c r="X5" s="64" t="s">
        <v>184</v>
      </c>
      <c r="Y5" s="66" t="s">
        <v>185</v>
      </c>
      <c r="Z5" s="64" t="s">
        <v>186</v>
      </c>
      <c r="AA5" s="66" t="s">
        <v>187</v>
      </c>
      <c r="AB5" s="65" t="s">
        <v>176</v>
      </c>
      <c r="AC5" s="63" t="s">
        <v>188</v>
      </c>
      <c r="AD5" s="63" t="s">
        <v>189</v>
      </c>
      <c r="AE5" s="64" t="s">
        <v>190</v>
      </c>
      <c r="AF5" s="66" t="s">
        <v>191</v>
      </c>
      <c r="AG5" s="63" t="s">
        <v>192</v>
      </c>
      <c r="AH5" s="65" t="s">
        <v>176</v>
      </c>
      <c r="AI5" s="67" t="s">
        <v>176</v>
      </c>
      <c r="AJ5" s="68">
        <v>0.35</v>
      </c>
      <c r="AK5" s="68">
        <v>0</v>
      </c>
      <c r="AL5" s="67" t="s">
        <v>176</v>
      </c>
    </row>
    <row r="6" spans="1:38" ht="15.75">
      <c r="A6" s="69"/>
      <c r="B6" s="69"/>
      <c r="C6" s="70"/>
      <c r="D6" s="71"/>
      <c r="E6" s="71"/>
      <c r="F6" s="72"/>
      <c r="G6" s="73"/>
      <c r="H6" s="73"/>
      <c r="I6" s="73"/>
      <c r="J6" s="74"/>
      <c r="K6" s="75"/>
      <c r="L6" s="76"/>
      <c r="M6" s="74"/>
      <c r="N6" s="74"/>
      <c r="O6" s="77"/>
      <c r="P6" s="78"/>
      <c r="Q6" s="78"/>
      <c r="R6" s="74"/>
      <c r="S6" s="74"/>
      <c r="T6" s="74"/>
      <c r="U6" s="74"/>
      <c r="V6" s="77"/>
      <c r="W6" s="73"/>
      <c r="X6" s="73"/>
      <c r="Y6" s="79"/>
      <c r="Z6" s="73"/>
      <c r="AA6" s="79"/>
      <c r="AB6" s="80"/>
      <c r="AC6" s="80"/>
      <c r="AD6" s="81"/>
      <c r="AE6" s="81"/>
      <c r="AF6" s="82"/>
      <c r="AG6" s="73"/>
      <c r="AH6" s="83"/>
      <c r="AI6" s="84"/>
      <c r="AJ6" s="73"/>
      <c r="AK6" s="73"/>
      <c r="AL6" s="84"/>
    </row>
    <row r="7" spans="1:38" ht="30" customHeight="1">
      <c r="A7" s="85"/>
      <c r="B7" s="86"/>
      <c r="C7" s="87"/>
      <c r="D7" s="88"/>
      <c r="E7" s="88"/>
      <c r="F7" s="89">
        <f>ТК1!C10</f>
        <v>60</v>
      </c>
      <c r="G7" s="90" t="str">
        <f>ТК1!D10</f>
        <v>врач-офтальмолог</v>
      </c>
      <c r="H7" s="91">
        <v>172339</v>
      </c>
      <c r="I7" s="92">
        <f>ТК1!K10</f>
        <v>163.80000000000001</v>
      </c>
      <c r="J7" s="93">
        <f t="shared" ref="J7:J12" si="0">IF(I7=0,0,H7/(I7*60)*(F7)/$E$46)</f>
        <v>1052.130647130647</v>
      </c>
      <c r="K7" s="94"/>
      <c r="L7" s="95"/>
      <c r="M7" s="93">
        <f>J7+K7+L7</f>
        <v>1052.130647130647</v>
      </c>
      <c r="N7" s="93">
        <f t="shared" ref="N7:N12" si="1">M7*$N$3</f>
        <v>317.74345543345538</v>
      </c>
      <c r="O7" s="96">
        <f t="shared" ref="O7:O15" si="2">N7+M7</f>
        <v>1369.8741025641025</v>
      </c>
      <c r="P7" s="97">
        <v>122.9</v>
      </c>
      <c r="Q7" s="97"/>
      <c r="R7" s="98">
        <f>(3958515.5+3110812)/13597.5/20*P7</f>
        <v>3194.7797380033094</v>
      </c>
      <c r="S7" s="98"/>
      <c r="T7" s="98"/>
      <c r="U7" s="99"/>
      <c r="V7" s="100">
        <f>R7+S7+T7+U7</f>
        <v>3194.7797380033094</v>
      </c>
      <c r="W7" s="90" t="str">
        <f>ТК1!C23</f>
        <v>Тобрамицин,капли глазные (Тобрадекс)</v>
      </c>
      <c r="X7" s="90" t="str">
        <f>ТК1!H23</f>
        <v>мл</v>
      </c>
      <c r="Y7" s="90">
        <f>ТК1!I23</f>
        <v>5</v>
      </c>
      <c r="Z7" s="90">
        <f>ТК1!J23</f>
        <v>0.6</v>
      </c>
      <c r="AA7" s="101">
        <f>ТК1!K23</f>
        <v>33.86</v>
      </c>
      <c r="AB7" s="100">
        <f>IF(Y7=0,0,Z7*(AA7/Y7))</f>
        <v>4.0632000000000001</v>
      </c>
      <c r="AC7" s="102">
        <f>[1]ТК1!I78</f>
        <v>720</v>
      </c>
      <c r="AD7" s="90" t="str">
        <f>[1]ТК1!$C$78</f>
        <v>Рециркулятор двухламповый УФ РБ-07"Я" ФП</v>
      </c>
      <c r="AE7" s="103">
        <f>[1]ТК1!$H$78</f>
        <v>1</v>
      </c>
      <c r="AF7" s="103">
        <f>[1]ТК1!$J$78</f>
        <v>32963</v>
      </c>
      <c r="AG7" s="103">
        <f>[1]ТК1!K78</f>
        <v>0</v>
      </c>
      <c r="AH7" s="100">
        <f>IF(AG7=0,0,(AF7/AG7)/(D$46*60)*AC7/E$46)*AE7</f>
        <v>0</v>
      </c>
      <c r="AI7" s="104">
        <f>AH7+AB7+V7+O7</f>
        <v>4568.7170405674115</v>
      </c>
      <c r="AJ7" s="105">
        <f>AI7*$AJ$5</f>
        <v>1599.0509641985939</v>
      </c>
      <c r="AK7" s="105">
        <f>(AI7+AJ7)/(1-$AK$5)-AI7-AJ7</f>
        <v>0</v>
      </c>
      <c r="AL7" s="104">
        <f>AI7+AJ7+AK7</f>
        <v>6167.7680047660051</v>
      </c>
    </row>
    <row r="8" spans="1:38" ht="30" customHeight="1">
      <c r="A8" s="85"/>
      <c r="B8" s="86"/>
      <c r="C8" s="87"/>
      <c r="D8" s="88"/>
      <c r="E8" s="88"/>
      <c r="F8" s="89">
        <f>ТК1!C11</f>
        <v>60</v>
      </c>
      <c r="G8" s="90" t="str">
        <f>ТК1!D11</f>
        <v>операционная медсестра</v>
      </c>
      <c r="H8" s="91">
        <v>92864</v>
      </c>
      <c r="I8" s="92">
        <f>ТК1!K11</f>
        <v>163.80000000000001</v>
      </c>
      <c r="J8" s="93">
        <f t="shared" si="0"/>
        <v>566.93528693528697</v>
      </c>
      <c r="K8" s="94"/>
      <c r="L8" s="95"/>
      <c r="M8" s="93">
        <f>J8+K8+L8</f>
        <v>566.93528693528697</v>
      </c>
      <c r="N8" s="93">
        <f>M8*$N$3</f>
        <v>171.21445665445665</v>
      </c>
      <c r="O8" s="96">
        <f t="shared" si="2"/>
        <v>738.14974358974359</v>
      </c>
      <c r="P8" s="106"/>
      <c r="Q8" s="107"/>
      <c r="R8" s="108"/>
      <c r="S8" s="108"/>
      <c r="T8" s="108"/>
      <c r="U8" s="108"/>
      <c r="V8" s="109"/>
      <c r="W8" s="90" t="str">
        <f>ТК1!C24</f>
        <v xml:space="preserve">Дексаметазон, капли глазные </v>
      </c>
      <c r="X8" s="90" t="str">
        <f>ТК1!H24</f>
        <v>мл</v>
      </c>
      <c r="Y8" s="90">
        <f>ТК1!I24</f>
        <v>5</v>
      </c>
      <c r="Z8" s="90">
        <f>ТК1!J24</f>
        <v>0.6</v>
      </c>
      <c r="AA8" s="101">
        <f>ТК1!K24</f>
        <v>4.9000000000000004</v>
      </c>
      <c r="AB8" s="100">
        <f t="shared" ref="AB8:AB36" si="3">IF(Y8=0,0,Z8*(AA8/Y8))</f>
        <v>0.58800000000000008</v>
      </c>
      <c r="AC8" s="102">
        <f>[1]ТК1!I79</f>
        <v>60</v>
      </c>
      <c r="AD8" s="90" t="str">
        <f>[1]ТК1!$C$79</f>
        <v>Кровать медицинская функциональная Futura Plus 880 Ф, ВТ0287</v>
      </c>
      <c r="AE8" s="103">
        <f>[1]ТК1!$H$79</f>
        <v>1</v>
      </c>
      <c r="AF8" s="103">
        <f>[1]ТК1!$J$79</f>
        <v>106614.77</v>
      </c>
      <c r="AG8" s="103">
        <f>[1]ТК1!K79</f>
        <v>61</v>
      </c>
      <c r="AH8" s="100">
        <f>IF(AG8=0,0,(AF8/AG8)/(D$46*60)*AC8/E$46)*AE8</f>
        <v>7.2824296448087438</v>
      </c>
      <c r="AI8" s="104">
        <f>AH8+AB8+V8+O8</f>
        <v>746.02017323455232</v>
      </c>
      <c r="AJ8" s="105">
        <f>AI8*$AJ$5</f>
        <v>261.10706063209329</v>
      </c>
      <c r="AK8" s="105">
        <f>(AI8+AJ8)/(1-$AK$5)-AI8-AJ8</f>
        <v>0</v>
      </c>
      <c r="AL8" s="104">
        <f t="shared" ref="AL8:AL41" si="4">AI8+AJ8+AK8</f>
        <v>1007.1272338666456</v>
      </c>
    </row>
    <row r="9" spans="1:38" ht="30" customHeight="1">
      <c r="A9" s="85"/>
      <c r="B9" s="86"/>
      <c r="C9" s="87"/>
      <c r="D9" s="88"/>
      <c r="E9" s="88"/>
      <c r="F9" s="89">
        <f>ТК1!C12</f>
        <v>60</v>
      </c>
      <c r="G9" s="90" t="str">
        <f>ТК1!D12</f>
        <v>Операционная медсестра</v>
      </c>
      <c r="H9" s="91">
        <v>92801</v>
      </c>
      <c r="I9" s="92">
        <f>ТК1!K12</f>
        <v>163.80000000000001</v>
      </c>
      <c r="J9" s="93">
        <f t="shared" si="0"/>
        <v>566.5506715506715</v>
      </c>
      <c r="K9" s="110"/>
      <c r="L9" s="111"/>
      <c r="M9" s="93">
        <f t="shared" ref="M9:M12" si="5">J9+K9+L9</f>
        <v>566.5506715506715</v>
      </c>
      <c r="N9" s="93">
        <f t="shared" si="1"/>
        <v>171.09830280830278</v>
      </c>
      <c r="O9" s="96">
        <f t="shared" si="2"/>
        <v>737.64897435897433</v>
      </c>
      <c r="P9" s="106"/>
      <c r="Q9" s="107"/>
      <c r="R9" s="108"/>
      <c r="S9" s="108"/>
      <c r="T9" s="108"/>
      <c r="U9" s="108"/>
      <c r="V9" s="109"/>
      <c r="W9" s="90" t="str">
        <f>ТК1!C25</f>
        <v>Индометацин, капли глазные (Индоколлир)</v>
      </c>
      <c r="X9" s="90" t="str">
        <f>ТК1!H25</f>
        <v>мл</v>
      </c>
      <c r="Y9" s="90">
        <f>ТК1!I25</f>
        <v>5</v>
      </c>
      <c r="Z9" s="90">
        <f>ТК1!J25</f>
        <v>0.6</v>
      </c>
      <c r="AA9" s="101">
        <f>ТК1!K25</f>
        <v>108</v>
      </c>
      <c r="AB9" s="100">
        <f t="shared" si="3"/>
        <v>12.96</v>
      </c>
      <c r="AC9" s="102">
        <f>[1]ТК1!I80</f>
        <v>300</v>
      </c>
      <c r="AD9" s="90" t="str">
        <f>[1]ТК1!$C$80</f>
        <v>Монитор прикроватный модели BSM NIXON CONDEN LIFE SCOPE BSM-3763</v>
      </c>
      <c r="AE9" s="103">
        <f>[1]ТК1!$H$80</f>
        <v>1</v>
      </c>
      <c r="AF9" s="103">
        <f>[1]ТК1!$J$80</f>
        <v>630438</v>
      </c>
      <c r="AG9" s="103">
        <f>[1]ТК1!K80</f>
        <v>61</v>
      </c>
      <c r="AH9" s="100">
        <f>IF(AG9=0,0,(AF9/AG9)/(D$46*60)*AC9/E$46)*AE9</f>
        <v>215.31352459016392</v>
      </c>
      <c r="AI9" s="104">
        <f>AH9+AB9+V9+O9</f>
        <v>965.92249894913823</v>
      </c>
      <c r="AJ9" s="105">
        <f>AI9*$AJ$5</f>
        <v>338.07287463219836</v>
      </c>
      <c r="AK9" s="105">
        <f>(AI9+AJ9)/(1-$AK$5)-AI9-AJ9</f>
        <v>0</v>
      </c>
      <c r="AL9" s="104">
        <f t="shared" si="4"/>
        <v>1303.9953735813365</v>
      </c>
    </row>
    <row r="10" spans="1:38" ht="30" customHeight="1">
      <c r="A10" s="85"/>
      <c r="B10" s="86"/>
      <c r="C10" s="87"/>
      <c r="D10" s="88"/>
      <c r="E10" s="88"/>
      <c r="F10" s="89">
        <f>ТК1!C13</f>
        <v>30</v>
      </c>
      <c r="G10" s="90" t="str">
        <f>ТК1!D13</f>
        <v>анестезиолог</v>
      </c>
      <c r="H10" s="91">
        <v>163298</v>
      </c>
      <c r="I10" s="92">
        <f>ТК1!K13</f>
        <v>163.80000000000001</v>
      </c>
      <c r="J10" s="93">
        <f t="shared" si="0"/>
        <v>498.46764346764343</v>
      </c>
      <c r="K10" s="110"/>
      <c r="L10" s="111"/>
      <c r="M10" s="93">
        <f t="shared" si="5"/>
        <v>498.46764346764343</v>
      </c>
      <c r="N10" s="93">
        <f t="shared" si="1"/>
        <v>150.53722832722832</v>
      </c>
      <c r="O10" s="96">
        <f t="shared" si="2"/>
        <v>649.00487179487175</v>
      </c>
      <c r="P10" s="106"/>
      <c r="Q10" s="107"/>
      <c r="R10" s="108"/>
      <c r="S10" s="108"/>
      <c r="T10" s="108"/>
      <c r="U10" s="108"/>
      <c r="V10" s="109"/>
      <c r="W10" s="135"/>
      <c r="X10" s="135"/>
      <c r="Y10" s="135"/>
      <c r="Z10" s="135"/>
      <c r="AA10" s="136"/>
      <c r="AB10" s="100"/>
      <c r="AC10" s="102"/>
      <c r="AD10" s="90"/>
      <c r="AE10" s="103"/>
      <c r="AF10" s="103"/>
      <c r="AG10" s="103"/>
      <c r="AH10" s="100"/>
      <c r="AI10" s="104"/>
      <c r="AJ10" s="105"/>
      <c r="AK10" s="105"/>
      <c r="AL10" s="104"/>
    </row>
    <row r="11" spans="1:38" ht="30" customHeight="1">
      <c r="A11" s="85"/>
      <c r="B11" s="86"/>
      <c r="C11" s="87"/>
      <c r="D11" s="88"/>
      <c r="E11" s="88"/>
      <c r="F11" s="89">
        <f>ТК1!C14</f>
        <v>30</v>
      </c>
      <c r="G11" s="90" t="str">
        <f>ТК1!D14</f>
        <v>анестезистка</v>
      </c>
      <c r="H11" s="91">
        <v>150405</v>
      </c>
      <c r="I11" s="92">
        <f>ТК1!K14</f>
        <v>163.80000000000001</v>
      </c>
      <c r="J11" s="93">
        <f t="shared" si="0"/>
        <v>459.11172161172158</v>
      </c>
      <c r="K11" s="110"/>
      <c r="L11" s="111"/>
      <c r="M11" s="93">
        <f t="shared" si="5"/>
        <v>459.11172161172158</v>
      </c>
      <c r="N11" s="93">
        <f t="shared" si="1"/>
        <v>138.65173992673991</v>
      </c>
      <c r="O11" s="96">
        <f t="shared" si="2"/>
        <v>597.76346153846146</v>
      </c>
      <c r="P11" s="106"/>
      <c r="Q11" s="107"/>
      <c r="R11" s="108"/>
      <c r="S11" s="108"/>
      <c r="T11" s="108"/>
      <c r="U11" s="108"/>
      <c r="V11" s="109"/>
      <c r="W11" s="90" t="str">
        <f>ТК1!C26</f>
        <v xml:space="preserve">Тимолол, капли глазные </v>
      </c>
      <c r="X11" s="90" t="str">
        <f>ТК1!H26</f>
        <v>мл</v>
      </c>
      <c r="Y11" s="90">
        <f>ТК1!I26</f>
        <v>5</v>
      </c>
      <c r="Z11" s="90">
        <f>ТК1!J26</f>
        <v>2</v>
      </c>
      <c r="AA11" s="101">
        <f>ТК1!K26</f>
        <v>2.5</v>
      </c>
      <c r="AB11" s="100">
        <f t="shared" si="3"/>
        <v>1</v>
      </c>
      <c r="AC11" s="102">
        <f>[1]ТК1!I82</f>
        <v>60</v>
      </c>
      <c r="AD11" s="90" t="str">
        <f>[1]ТК1!$C$82</f>
        <v>Стол операционный DIXION SURGERY 8600</v>
      </c>
      <c r="AE11" s="103">
        <f>[1]ТК1!$H$82</f>
        <v>1</v>
      </c>
      <c r="AF11" s="103">
        <f>[1]ТК1!$J$82</f>
        <v>219000</v>
      </c>
      <c r="AG11" s="103">
        <f>[1]ТК1!K82</f>
        <v>61</v>
      </c>
      <c r="AH11" s="100">
        <f t="shared" ref="AH11:AH30" si="6">IF(AG11=0,0,(AF11/AG11)/(D$46*60)*AC11/E$46)*AE11</f>
        <v>14.959016393442623</v>
      </c>
      <c r="AI11" s="104">
        <f t="shared" ref="AI11:AI41" si="7">AH11+AB11+V11+O11</f>
        <v>613.72247793190411</v>
      </c>
      <c r="AJ11" s="105">
        <f t="shared" ref="AJ11:AJ41" si="8">AI11*$AJ$5</f>
        <v>214.80286727616644</v>
      </c>
      <c r="AK11" s="105">
        <f t="shared" ref="AK11:AK41" si="9">(AI11+AJ11)/(1-$AK$5)-AI11-AJ11</f>
        <v>0</v>
      </c>
      <c r="AL11" s="104">
        <f t="shared" si="4"/>
        <v>828.52534520807058</v>
      </c>
    </row>
    <row r="12" spans="1:38" ht="30" customHeight="1">
      <c r="A12" s="85"/>
      <c r="B12" s="86"/>
      <c r="C12" s="87"/>
      <c r="D12" s="88"/>
      <c r="E12" s="88"/>
      <c r="F12" s="89">
        <f>ТК1!C15</f>
        <v>30</v>
      </c>
      <c r="G12" s="90" t="str">
        <f>ТК1!D15</f>
        <v xml:space="preserve">медсестра </v>
      </c>
      <c r="H12" s="91">
        <v>69640</v>
      </c>
      <c r="I12" s="92">
        <f>ТК1!K15</f>
        <v>163.80000000000001</v>
      </c>
      <c r="J12" s="93">
        <f t="shared" si="0"/>
        <v>212.57631257631257</v>
      </c>
      <c r="K12" s="110"/>
      <c r="L12" s="111"/>
      <c r="M12" s="93">
        <f t="shared" si="5"/>
        <v>212.57631257631257</v>
      </c>
      <c r="N12" s="93">
        <f t="shared" si="1"/>
        <v>64.198046398046401</v>
      </c>
      <c r="O12" s="96">
        <f t="shared" si="2"/>
        <v>276.77435897435896</v>
      </c>
      <c r="P12" s="106"/>
      <c r="Q12" s="107"/>
      <c r="R12" s="108"/>
      <c r="S12" s="108"/>
      <c r="T12" s="108"/>
      <c r="U12" s="108"/>
      <c r="V12" s="109"/>
      <c r="W12" s="90" t="str">
        <f>ТК1!C27</f>
        <v>Травопрост, капли глазные (Траватан)</v>
      </c>
      <c r="X12" s="90" t="str">
        <f>ТК1!H27</f>
        <v>мл</v>
      </c>
      <c r="Y12" s="90">
        <f>ТК1!I27</f>
        <v>2.5</v>
      </c>
      <c r="Z12" s="90">
        <f>ТК1!J27</f>
        <v>0.5</v>
      </c>
      <c r="AA12" s="101">
        <f>ТК1!K27</f>
        <v>187.2</v>
      </c>
      <c r="AB12" s="100">
        <f t="shared" si="3"/>
        <v>37.44</v>
      </c>
      <c r="AC12" s="102">
        <f>[1]ТК1!I83</f>
        <v>60</v>
      </c>
      <c r="AD12" s="90" t="str">
        <f>[1]ТК1!$C$83</f>
        <v>Центрифуга Elmi CM-6 MT SkyyLine</v>
      </c>
      <c r="AE12" s="103">
        <f>[1]ТК1!$H$83</f>
        <v>1</v>
      </c>
      <c r="AF12" s="103">
        <f>[1]ТК1!$J$83</f>
        <v>78743.97</v>
      </c>
      <c r="AG12" s="103">
        <f>[1]ТК1!K83</f>
        <v>61</v>
      </c>
      <c r="AH12" s="100">
        <f t="shared" si="6"/>
        <v>5.378686475409836</v>
      </c>
      <c r="AI12" s="104">
        <f t="shared" si="7"/>
        <v>319.59304544976879</v>
      </c>
      <c r="AJ12" s="105">
        <f t="shared" si="8"/>
        <v>111.85756590741907</v>
      </c>
      <c r="AK12" s="105">
        <f t="shared" si="9"/>
        <v>0</v>
      </c>
      <c r="AL12" s="104">
        <f t="shared" si="4"/>
        <v>431.45061135718788</v>
      </c>
    </row>
    <row r="13" spans="1:38" ht="30" customHeight="1">
      <c r="A13" s="85"/>
      <c r="B13" s="86"/>
      <c r="C13" s="87"/>
      <c r="D13" s="88"/>
      <c r="E13" s="88"/>
      <c r="F13" s="89"/>
      <c r="G13" s="90"/>
      <c r="H13" s="91"/>
      <c r="I13" s="92"/>
      <c r="J13" s="93"/>
      <c r="K13" s="110"/>
      <c r="L13" s="111"/>
      <c r="M13" s="93"/>
      <c r="N13" s="93"/>
      <c r="O13" s="96">
        <f t="shared" si="2"/>
        <v>0</v>
      </c>
      <c r="P13" s="106"/>
      <c r="Q13" s="107"/>
      <c r="R13" s="108"/>
      <c r="S13" s="108"/>
      <c r="T13" s="108"/>
      <c r="U13" s="108"/>
      <c r="V13" s="109"/>
      <c r="W13" s="90" t="str">
        <f>ТК1!C28</f>
        <v>Проксиметакаин, капли глазные (Алкаин)</v>
      </c>
      <c r="X13" s="90" t="str">
        <f>ТК1!H28</f>
        <v>мл</v>
      </c>
      <c r="Y13" s="90">
        <f>ТК1!I28</f>
        <v>15</v>
      </c>
      <c r="Z13" s="90">
        <f>ТК1!J28</f>
        <v>1.4</v>
      </c>
      <c r="AA13" s="101">
        <f>ТК1!K28</f>
        <v>41.25</v>
      </c>
      <c r="AB13" s="100">
        <f t="shared" si="3"/>
        <v>3.8499999999999996</v>
      </c>
      <c r="AC13" s="102">
        <f>[1]ТК1!I84</f>
        <v>30</v>
      </c>
      <c r="AD13" s="90" t="str">
        <f>[1]ТК1!$C$84</f>
        <v>Кресло универсальное транспортное SELLA</v>
      </c>
      <c r="AE13" s="103">
        <f>[1]ТК1!$H$84</f>
        <v>1</v>
      </c>
      <c r="AF13" s="103">
        <f>[1]ТК1!$J$84</f>
        <v>135105.71</v>
      </c>
      <c r="AG13" s="103">
        <f>[1]ТК1!K84</f>
        <v>61</v>
      </c>
      <c r="AH13" s="100">
        <f t="shared" si="6"/>
        <v>4.6142660519125682</v>
      </c>
      <c r="AI13" s="104">
        <f t="shared" si="7"/>
        <v>8.464266051912567</v>
      </c>
      <c r="AJ13" s="105">
        <f t="shared" si="8"/>
        <v>2.9624931181693981</v>
      </c>
      <c r="AK13" s="105">
        <f t="shared" si="9"/>
        <v>0</v>
      </c>
      <c r="AL13" s="104">
        <f t="shared" si="4"/>
        <v>11.426759170081965</v>
      </c>
    </row>
    <row r="14" spans="1:38" ht="30" customHeight="1">
      <c r="A14" s="85"/>
      <c r="B14" s="86"/>
      <c r="C14" s="87"/>
      <c r="D14" s="88"/>
      <c r="E14" s="88"/>
      <c r="F14" s="89"/>
      <c r="G14" s="90"/>
      <c r="H14" s="91"/>
      <c r="I14" s="92"/>
      <c r="J14" s="93"/>
      <c r="K14" s="110"/>
      <c r="L14" s="111"/>
      <c r="M14" s="93"/>
      <c r="N14" s="93"/>
      <c r="O14" s="96">
        <f t="shared" si="2"/>
        <v>0</v>
      </c>
      <c r="P14" s="106"/>
      <c r="Q14" s="107"/>
      <c r="R14" s="108"/>
      <c r="S14" s="108"/>
      <c r="T14" s="108"/>
      <c r="U14" s="108"/>
      <c r="V14" s="109"/>
      <c r="W14" s="90" t="str">
        <f>ТК1!C29</f>
        <v>Лидокаин,раствор для инъекций (2%)</v>
      </c>
      <c r="X14" s="90" t="str">
        <f>ТК1!H29</f>
        <v>мл</v>
      </c>
      <c r="Y14" s="90">
        <f>ТК1!I29</f>
        <v>2</v>
      </c>
      <c r="Z14" s="90">
        <f>ТК1!J29</f>
        <v>0.2</v>
      </c>
      <c r="AA14" s="101">
        <f>ТК1!K29</f>
        <v>1.7</v>
      </c>
      <c r="AB14" s="100">
        <f t="shared" si="3"/>
        <v>0.17</v>
      </c>
      <c r="AC14" s="102">
        <f>[1]ТК1!I85</f>
        <v>30</v>
      </c>
      <c r="AD14" s="90" t="str">
        <f>[1]ТК1!$C$85</f>
        <v>Аппарат наркозно дыхательный Aespire CONFIG 1009-9000-000</v>
      </c>
      <c r="AE14" s="103">
        <f>[1]ТК1!$H$85</f>
        <v>1</v>
      </c>
      <c r="AF14" s="103">
        <f>[1]ТК1!$J$85</f>
        <v>623700</v>
      </c>
      <c r="AG14" s="103">
        <f>[1]ТК1!K85</f>
        <v>61</v>
      </c>
      <c r="AH14" s="100">
        <f t="shared" si="6"/>
        <v>21.301229508196723</v>
      </c>
      <c r="AI14" s="104">
        <f t="shared" si="7"/>
        <v>21.471229508196725</v>
      </c>
      <c r="AJ14" s="105">
        <f t="shared" si="8"/>
        <v>7.5149303278688535</v>
      </c>
      <c r="AK14" s="105">
        <f t="shared" si="9"/>
        <v>0</v>
      </c>
      <c r="AL14" s="104">
        <f t="shared" si="4"/>
        <v>28.986159836065578</v>
      </c>
    </row>
    <row r="15" spans="1:38" ht="30" customHeight="1">
      <c r="A15" s="85"/>
      <c r="B15" s="86"/>
      <c r="C15" s="87"/>
      <c r="D15" s="88"/>
      <c r="E15" s="88"/>
      <c r="F15" s="89"/>
      <c r="G15" s="90"/>
      <c r="H15" s="91"/>
      <c r="I15" s="92"/>
      <c r="J15" s="93"/>
      <c r="K15" s="110"/>
      <c r="L15" s="111"/>
      <c r="M15" s="93"/>
      <c r="N15" s="93"/>
      <c r="O15" s="96">
        <f t="shared" si="2"/>
        <v>0</v>
      </c>
      <c r="P15" s="106"/>
      <c r="Q15" s="107"/>
      <c r="R15" s="108"/>
      <c r="S15" s="108"/>
      <c r="T15" s="108"/>
      <c r="U15" s="108"/>
      <c r="V15" s="109"/>
      <c r="W15" s="90" t="str">
        <f>ТК1!C30</f>
        <v>Левофлоксацин, капли глазные (Офтаквикс)</v>
      </c>
      <c r="X15" s="90" t="str">
        <f>ТК1!H30</f>
        <v>мл</v>
      </c>
      <c r="Y15" s="90">
        <f>ТК1!I30</f>
        <v>5</v>
      </c>
      <c r="Z15" s="90">
        <f>ТК1!J30</f>
        <v>1.2</v>
      </c>
      <c r="AA15" s="101">
        <f>ТК1!K30</f>
        <v>80</v>
      </c>
      <c r="AB15" s="100">
        <f t="shared" si="3"/>
        <v>19.2</v>
      </c>
      <c r="AC15" s="102">
        <f>[1]ТК1!I86</f>
        <v>300</v>
      </c>
      <c r="AD15" s="90" t="str">
        <f>[1]ТК1!$C$86</f>
        <v>Аппарат УЗИ GE Voluson Station</v>
      </c>
      <c r="AE15" s="103">
        <f>[1]ТК1!$H$86</f>
        <v>1</v>
      </c>
      <c r="AF15" s="103">
        <f>[1]ТК1!$J$86</f>
        <v>2156450.4300000002</v>
      </c>
      <c r="AG15" s="103">
        <f>[1]ТК1!K86</f>
        <v>61</v>
      </c>
      <c r="AH15" s="100">
        <f t="shared" si="6"/>
        <v>736.49263319672139</v>
      </c>
      <c r="AI15" s="104">
        <f t="shared" si="7"/>
        <v>755.69263319672143</v>
      </c>
      <c r="AJ15" s="105">
        <f t="shared" si="8"/>
        <v>264.49242161885246</v>
      </c>
      <c r="AK15" s="105">
        <f t="shared" si="9"/>
        <v>0</v>
      </c>
      <c r="AL15" s="104">
        <f t="shared" si="4"/>
        <v>1020.1850548155739</v>
      </c>
    </row>
    <row r="16" spans="1:38" ht="30" customHeight="1">
      <c r="A16" s="85"/>
      <c r="B16" s="86"/>
      <c r="C16" s="87"/>
      <c r="D16" s="88"/>
      <c r="E16" s="88"/>
      <c r="F16" s="89"/>
      <c r="G16" s="90"/>
      <c r="H16" s="91"/>
      <c r="I16" s="92"/>
      <c r="J16" s="93"/>
      <c r="K16" s="110"/>
      <c r="L16" s="111"/>
      <c r="M16" s="112"/>
      <c r="N16" s="112"/>
      <c r="O16" s="113"/>
      <c r="P16" s="106"/>
      <c r="Q16" s="107"/>
      <c r="R16" s="108"/>
      <c r="S16" s="108"/>
      <c r="T16" s="108"/>
      <c r="U16" s="108"/>
      <c r="V16" s="109"/>
      <c r="W16" s="90" t="str">
        <f>ТК1!C31</f>
        <v>Ножницы конъюктивальные "WESTCOTT", Медин Урал</v>
      </c>
      <c r="X16" s="90" t="str">
        <f>ТК1!H31</f>
        <v>шт</v>
      </c>
      <c r="Y16" s="90">
        <f>ТК1!I31</f>
        <v>1</v>
      </c>
      <c r="Z16" s="90">
        <f>ТК1!J31</f>
        <v>1</v>
      </c>
      <c r="AA16" s="101">
        <f>ТК1!K31</f>
        <v>3200</v>
      </c>
      <c r="AB16" s="100">
        <f t="shared" si="3"/>
        <v>3200</v>
      </c>
      <c r="AC16" s="102">
        <f>[1]ТК1!I87</f>
        <v>30</v>
      </c>
      <c r="AD16" s="90" t="str">
        <f>[1]ТК1!$C$87</f>
        <v>Аспирационная помпа COOK COOK K-MAR-5200</v>
      </c>
      <c r="AE16" s="103">
        <f>[1]ТК1!$H$87</f>
        <v>1</v>
      </c>
      <c r="AF16" s="103">
        <f>[1]ТК1!$J$87</f>
        <v>0</v>
      </c>
      <c r="AG16" s="103">
        <f>[1]ТК1!K87</f>
        <v>0</v>
      </c>
      <c r="AH16" s="100">
        <f t="shared" si="6"/>
        <v>0</v>
      </c>
      <c r="AI16" s="104">
        <f t="shared" si="7"/>
        <v>3200</v>
      </c>
      <c r="AJ16" s="105">
        <f t="shared" si="8"/>
        <v>1120</v>
      </c>
      <c r="AK16" s="105">
        <f t="shared" si="9"/>
        <v>0</v>
      </c>
      <c r="AL16" s="104">
        <f t="shared" si="4"/>
        <v>4320</v>
      </c>
    </row>
    <row r="17" spans="1:38" ht="30" customHeight="1">
      <c r="A17" s="85"/>
      <c r="B17" s="86"/>
      <c r="C17" s="87"/>
      <c r="D17" s="88"/>
      <c r="E17" s="88"/>
      <c r="F17" s="89"/>
      <c r="G17" s="90"/>
      <c r="H17" s="91"/>
      <c r="I17" s="92"/>
      <c r="J17" s="93"/>
      <c r="K17" s="110"/>
      <c r="L17" s="111"/>
      <c r="M17" s="112"/>
      <c r="N17" s="112"/>
      <c r="O17" s="113"/>
      <c r="P17" s="106"/>
      <c r="Q17" s="107"/>
      <c r="R17" s="108"/>
      <c r="S17" s="108"/>
      <c r="T17" s="108"/>
      <c r="U17" s="108"/>
      <c r="V17" s="109"/>
      <c r="W17" s="90" t="str">
        <f>ТК1!C32</f>
        <v>Лезвия офтальмомикрохирургические остроконечные, одноразовые, ЭТП "Микрохирургия глаза" (под углом 45)</v>
      </c>
      <c r="X17" s="90" t="str">
        <f>ТК1!H32</f>
        <v>шт</v>
      </c>
      <c r="Y17" s="90">
        <v>6</v>
      </c>
      <c r="Z17" s="90">
        <f>ТК1!J32</f>
        <v>2</v>
      </c>
      <c r="AA17" s="101">
        <f>ТК1!K32</f>
        <v>23.5</v>
      </c>
      <c r="AB17" s="100">
        <f t="shared" si="3"/>
        <v>7.833333333333333</v>
      </c>
      <c r="AC17" s="102">
        <f>[1]ТК1!I88</f>
        <v>30</v>
      </c>
      <c r="AD17" s="90" t="str">
        <f>[1]ТК1!$C$88</f>
        <v>Аспирационная помпа COOK COOK K-MAR-5201</v>
      </c>
      <c r="AE17" s="103">
        <f>[1]ТК1!$H$88</f>
        <v>1</v>
      </c>
      <c r="AF17" s="103">
        <f>[1]ТК1!$J$88</f>
        <v>0</v>
      </c>
      <c r="AG17" s="103">
        <f>[1]ТК1!K88</f>
        <v>0</v>
      </c>
      <c r="AH17" s="100">
        <f t="shared" si="6"/>
        <v>0</v>
      </c>
      <c r="AI17" s="104">
        <f t="shared" si="7"/>
        <v>7.833333333333333</v>
      </c>
      <c r="AJ17" s="105">
        <f t="shared" si="8"/>
        <v>2.7416666666666663</v>
      </c>
      <c r="AK17" s="105">
        <f t="shared" si="9"/>
        <v>0</v>
      </c>
      <c r="AL17" s="104">
        <f t="shared" si="4"/>
        <v>10.574999999999999</v>
      </c>
    </row>
    <row r="18" spans="1:38" ht="30" customHeight="1">
      <c r="A18" s="85"/>
      <c r="B18" s="86"/>
      <c r="C18" s="87"/>
      <c r="D18" s="88"/>
      <c r="E18" s="88"/>
      <c r="F18" s="89"/>
      <c r="G18" s="90"/>
      <c r="H18" s="91"/>
      <c r="I18" s="92"/>
      <c r="J18" s="93"/>
      <c r="K18" s="110"/>
      <c r="L18" s="111"/>
      <c r="M18" s="112"/>
      <c r="N18" s="112"/>
      <c r="O18" s="113"/>
      <c r="P18" s="106"/>
      <c r="Q18" s="107"/>
      <c r="R18" s="108"/>
      <c r="S18" s="108"/>
      <c r="T18" s="108"/>
      <c r="U18" s="108"/>
      <c r="V18" s="109"/>
      <c r="W18" s="90" t="str">
        <f>ТК1!C33</f>
        <v xml:space="preserve">Лезвиедержатель микрохирургический глазной (прямой по Троутману), ЭТП "Микрохирургия глаза" </v>
      </c>
      <c r="X18" s="90" t="str">
        <f>ТК1!H33</f>
        <v>шт</v>
      </c>
      <c r="Y18" s="90">
        <f>ТК1!I33</f>
        <v>1</v>
      </c>
      <c r="Z18" s="90">
        <f>ТК1!J33</f>
        <v>1</v>
      </c>
      <c r="AA18" s="101">
        <f>ТК1!K33</f>
        <v>5934</v>
      </c>
      <c r="AB18" s="100">
        <f t="shared" si="3"/>
        <v>5934</v>
      </c>
      <c r="AC18" s="102">
        <f>[1]ТК1!I89</f>
        <v>15</v>
      </c>
      <c r="AD18" s="90" t="str">
        <f>[1]ТК1!$C$89</f>
        <v>Микроскоп SMZ1000 в комплекте, ВТ0330</v>
      </c>
      <c r="AE18" s="103">
        <f>[1]ТК1!$H$89</f>
        <v>1</v>
      </c>
      <c r="AF18" s="103">
        <f>[1]ТК1!$J$89</f>
        <v>247072.61</v>
      </c>
      <c r="AG18" s="103">
        <f>[1]ТК1!K89</f>
        <v>61</v>
      </c>
      <c r="AH18" s="100">
        <f t="shared" si="6"/>
        <v>4.2191360997267751</v>
      </c>
      <c r="AI18" s="104">
        <f t="shared" si="7"/>
        <v>5938.2191360997267</v>
      </c>
      <c r="AJ18" s="105">
        <f t="shared" si="8"/>
        <v>2078.3766976349043</v>
      </c>
      <c r="AK18" s="105">
        <f t="shared" si="9"/>
        <v>0</v>
      </c>
      <c r="AL18" s="104">
        <f t="shared" si="4"/>
        <v>8016.595833734631</v>
      </c>
    </row>
    <row r="19" spans="1:38" ht="30" customHeight="1">
      <c r="A19" s="85"/>
      <c r="B19" s="86"/>
      <c r="C19" s="87"/>
      <c r="D19" s="88"/>
      <c r="E19" s="88"/>
      <c r="F19" s="89"/>
      <c r="G19" s="90"/>
      <c r="H19" s="91"/>
      <c r="I19" s="92"/>
      <c r="J19" s="93"/>
      <c r="K19" s="110"/>
      <c r="L19" s="111"/>
      <c r="M19" s="112"/>
      <c r="N19" s="112"/>
      <c r="O19" s="113"/>
      <c r="P19" s="106"/>
      <c r="Q19" s="107"/>
      <c r="R19" s="108"/>
      <c r="S19" s="108"/>
      <c r="T19" s="108"/>
      <c r="U19" s="108"/>
      <c r="V19" s="109"/>
      <c r="W19" s="90" t="str">
        <f>ТК1!C34</f>
        <v>Иглодержатель микрохирургический изогнутый глазной, ЭТП "Микрохирургия глаза"</v>
      </c>
      <c r="X19" s="90" t="str">
        <f>ТК1!H34</f>
        <v>шт</v>
      </c>
      <c r="Y19" s="90">
        <f>ТК1!I34</f>
        <v>1</v>
      </c>
      <c r="Z19" s="90">
        <f>ТК1!J34</f>
        <v>1</v>
      </c>
      <c r="AA19" s="101">
        <f>ТК1!K34</f>
        <v>3685.0000000000005</v>
      </c>
      <c r="AB19" s="100">
        <f t="shared" si="3"/>
        <v>3685.0000000000005</v>
      </c>
      <c r="AC19" s="102">
        <f>[1]ТК1!I90</f>
        <v>120</v>
      </c>
      <c r="AD19" s="90" t="str">
        <f>[1]ТК1!$C$90</f>
        <v>Микроскоп медико-биологический Nikon Eclipse Е200МV R с принадлежностями пр-ва "Никон Корпорейшн", ВТ0295</v>
      </c>
      <c r="AE19" s="103">
        <f>[1]ТК1!$H$90</f>
        <v>1</v>
      </c>
      <c r="AF19" s="103">
        <f>[1]ТК1!$J$90</f>
        <v>204714.27</v>
      </c>
      <c r="AG19" s="103">
        <f>[1]ТК1!K90</f>
        <v>61</v>
      </c>
      <c r="AH19" s="100">
        <f t="shared" si="6"/>
        <v>27.966430327868853</v>
      </c>
      <c r="AI19" s="104">
        <f t="shared" si="7"/>
        <v>3712.9664303278691</v>
      </c>
      <c r="AJ19" s="105">
        <f t="shared" si="8"/>
        <v>1299.5382506147541</v>
      </c>
      <c r="AK19" s="105">
        <f t="shared" si="9"/>
        <v>0</v>
      </c>
      <c r="AL19" s="104">
        <f t="shared" si="4"/>
        <v>5012.5046809426231</v>
      </c>
    </row>
    <row r="20" spans="1:38" ht="30" customHeight="1">
      <c r="A20" s="85"/>
      <c r="B20" s="86"/>
      <c r="C20" s="87"/>
      <c r="D20" s="88"/>
      <c r="E20" s="88"/>
      <c r="F20" s="114"/>
      <c r="G20" s="115"/>
      <c r="H20" s="116"/>
      <c r="I20" s="106"/>
      <c r="J20" s="106"/>
      <c r="K20" s="110"/>
      <c r="L20" s="111"/>
      <c r="M20" s="112"/>
      <c r="N20" s="112"/>
      <c r="O20" s="113"/>
      <c r="P20" s="106"/>
      <c r="Q20" s="107"/>
      <c r="R20" s="108"/>
      <c r="S20" s="108"/>
      <c r="T20" s="108"/>
      <c r="U20" s="108"/>
      <c r="V20" s="109"/>
      <c r="W20" s="90" t="str">
        <f>ТК1!C35</f>
        <v xml:space="preserve">Векорасширитель микрохирургический титановый, ЭТП "Микроихирургия глаза" </v>
      </c>
      <c r="X20" s="90" t="str">
        <f>ТК1!H35</f>
        <v>шт</v>
      </c>
      <c r="Y20" s="90">
        <f>ТК1!I35</f>
        <v>1</v>
      </c>
      <c r="Z20" s="90">
        <f>ТК1!J35</f>
        <v>1</v>
      </c>
      <c r="AA20" s="101">
        <f>ТК1!K35</f>
        <v>2860</v>
      </c>
      <c r="AB20" s="100">
        <f t="shared" si="3"/>
        <v>2860</v>
      </c>
      <c r="AC20" s="102">
        <f>[1]ТК1!I91</f>
        <v>30</v>
      </c>
      <c r="AD20" s="90" t="str">
        <f>[1]ТК1!$C$91</f>
        <v>Микроскоп Nikon Eclipse Ti-U</v>
      </c>
      <c r="AE20" s="103">
        <f>[1]ТК1!$H$91</f>
        <v>1</v>
      </c>
      <c r="AF20" s="103">
        <f>[1]ТК1!$J$91</f>
        <v>633589.6</v>
      </c>
      <c r="AG20" s="103">
        <f>[1]ТК1!K91</f>
        <v>61</v>
      </c>
      <c r="AH20" s="100">
        <f t="shared" si="6"/>
        <v>21.638989071038253</v>
      </c>
      <c r="AI20" s="104">
        <f t="shared" si="7"/>
        <v>2881.6389890710384</v>
      </c>
      <c r="AJ20" s="105">
        <f t="shared" si="8"/>
        <v>1008.5736461748634</v>
      </c>
      <c r="AK20" s="105">
        <f t="shared" si="9"/>
        <v>0</v>
      </c>
      <c r="AL20" s="104">
        <f t="shared" si="4"/>
        <v>3890.2126352459018</v>
      </c>
    </row>
    <row r="21" spans="1:38" ht="30" customHeight="1">
      <c r="A21" s="85"/>
      <c r="B21" s="86"/>
      <c r="C21" s="87"/>
      <c r="D21" s="88"/>
      <c r="E21" s="88"/>
      <c r="F21" s="114"/>
      <c r="G21" s="115"/>
      <c r="H21" s="116"/>
      <c r="I21" s="106"/>
      <c r="J21" s="106"/>
      <c r="K21" s="110"/>
      <c r="L21" s="111"/>
      <c r="M21" s="112"/>
      <c r="N21" s="112"/>
      <c r="O21" s="113"/>
      <c r="P21" s="106"/>
      <c r="Q21" s="107"/>
      <c r="R21" s="108"/>
      <c r="S21" s="108"/>
      <c r="T21" s="108"/>
      <c r="U21" s="108"/>
      <c r="V21" s="109"/>
      <c r="W21" s="90" t="str">
        <f>ТК1!C36</f>
        <v>Одноразовый офтальмологический нож-расслаиватель, Alcon</v>
      </c>
      <c r="X21" s="90" t="str">
        <f>ТК1!H36</f>
        <v>шт</v>
      </c>
      <c r="Y21" s="90">
        <f>ТК1!I36</f>
        <v>1</v>
      </c>
      <c r="Z21" s="90">
        <f>ТК1!J36</f>
        <v>1</v>
      </c>
      <c r="AA21" s="101">
        <f>ТК1!K36</f>
        <v>720.46</v>
      </c>
      <c r="AB21" s="100">
        <f t="shared" si="3"/>
        <v>720.46</v>
      </c>
      <c r="AC21" s="102">
        <f>[1]ТК1!I92</f>
        <v>30</v>
      </c>
      <c r="AD21" s="90" t="str">
        <f>[1]ТК1!$C$92</f>
        <v>Камера к микроскопу SCA780-57fc</v>
      </c>
      <c r="AE21" s="103">
        <f>[1]ТК1!$H$92</f>
        <v>1</v>
      </c>
      <c r="AF21" s="103">
        <f>[1]ТК1!$J$92</f>
        <v>362094.54</v>
      </c>
      <c r="AG21" s="103">
        <f>[1]ТК1!K92</f>
        <v>85</v>
      </c>
      <c r="AH21" s="100">
        <f t="shared" si="6"/>
        <v>8.8748661764705883</v>
      </c>
      <c r="AI21" s="104">
        <f t="shared" si="7"/>
        <v>729.33486617647065</v>
      </c>
      <c r="AJ21" s="105">
        <f t="shared" si="8"/>
        <v>255.26720316176471</v>
      </c>
      <c r="AK21" s="105">
        <f t="shared" si="9"/>
        <v>0</v>
      </c>
      <c r="AL21" s="104">
        <f t="shared" si="4"/>
        <v>984.60206933823542</v>
      </c>
    </row>
    <row r="22" spans="1:38" ht="30" customHeight="1">
      <c r="A22" s="85"/>
      <c r="B22" s="86"/>
      <c r="C22" s="87"/>
      <c r="D22" s="88"/>
      <c r="E22" s="88"/>
      <c r="F22" s="114"/>
      <c r="G22" s="115"/>
      <c r="H22" s="116"/>
      <c r="I22" s="106"/>
      <c r="J22" s="106"/>
      <c r="K22" s="110"/>
      <c r="L22" s="111"/>
      <c r="M22" s="112"/>
      <c r="N22" s="112"/>
      <c r="O22" s="113"/>
      <c r="P22" s="106"/>
      <c r="Q22" s="107"/>
      <c r="R22" s="108"/>
      <c r="S22" s="108"/>
      <c r="T22" s="108"/>
      <c r="U22" s="108"/>
      <c r="V22" s="109"/>
      <c r="W22" s="90" t="str">
        <f>ТК1!C37</f>
        <v>Пинцет глазной микрохирургический (склеральный изогнутый), ЭТП "Микрохирургия глаза"</v>
      </c>
      <c r="X22" s="90" t="str">
        <f>ТК1!H37</f>
        <v>шт</v>
      </c>
      <c r="Y22" s="90">
        <f>ТК1!I37</f>
        <v>1</v>
      </c>
      <c r="Z22" s="90">
        <f>ТК1!J37</f>
        <v>1</v>
      </c>
      <c r="AA22" s="101">
        <f>ТК1!K37</f>
        <v>2600</v>
      </c>
      <c r="AB22" s="100">
        <f t="shared" si="3"/>
        <v>2600</v>
      </c>
      <c r="AC22" s="102">
        <f>[1]ТК1!I93</f>
        <v>4680</v>
      </c>
      <c r="AD22" s="90" t="str">
        <f>[1]ТК1!$C$93</f>
        <v>Инкубатор Planer Origio 5Инкубатор настольный для лабораторий ЭКО GDBT37-01-ORIGIO, ВТ0277</v>
      </c>
      <c r="AE22" s="103">
        <f>[1]ТК1!$H$93</f>
        <v>1</v>
      </c>
      <c r="AF22" s="103">
        <f>[1]ТК1!$J$93</f>
        <v>505225.99</v>
      </c>
      <c r="AG22" s="103">
        <f>[1]ТК1!K93</f>
        <v>61</v>
      </c>
      <c r="AH22" s="100">
        <f t="shared" si="6"/>
        <v>2691.7778155737706</v>
      </c>
      <c r="AI22" s="104">
        <f t="shared" si="7"/>
        <v>5291.7778155737706</v>
      </c>
      <c r="AJ22" s="105">
        <f t="shared" si="8"/>
        <v>1852.1222354508195</v>
      </c>
      <c r="AK22" s="105">
        <f t="shared" si="9"/>
        <v>0</v>
      </c>
      <c r="AL22" s="104">
        <f t="shared" si="4"/>
        <v>7143.9000510245896</v>
      </c>
    </row>
    <row r="23" spans="1:38" ht="30" customHeight="1">
      <c r="A23" s="85"/>
      <c r="B23" s="86"/>
      <c r="C23" s="87"/>
      <c r="D23" s="88"/>
      <c r="E23" s="88"/>
      <c r="F23" s="114"/>
      <c r="G23" s="115"/>
      <c r="H23" s="116"/>
      <c r="I23" s="106"/>
      <c r="J23" s="106"/>
      <c r="K23" s="110"/>
      <c r="L23" s="111"/>
      <c r="M23" s="112"/>
      <c r="N23" s="112"/>
      <c r="O23" s="113"/>
      <c r="P23" s="106"/>
      <c r="Q23" s="107"/>
      <c r="R23" s="108"/>
      <c r="S23" s="108"/>
      <c r="T23" s="108"/>
      <c r="U23" s="108"/>
      <c r="V23" s="109"/>
      <c r="W23" s="90" t="str">
        <f>ТК1!C38</f>
        <v>Пинцет глазной микрохирургический (ирис-пинцет, прямой )</v>
      </c>
      <c r="X23" s="90" t="str">
        <f>ТК1!H38</f>
        <v>шт</v>
      </c>
      <c r="Y23" s="90">
        <f>ТК1!I38</f>
        <v>1</v>
      </c>
      <c r="Z23" s="90">
        <f>ТК1!J38</f>
        <v>1</v>
      </c>
      <c r="AA23" s="101">
        <f>ТК1!K38</f>
        <v>2420</v>
      </c>
      <c r="AB23" s="100">
        <f t="shared" si="3"/>
        <v>2420</v>
      </c>
      <c r="AC23" s="102">
        <f>[1]ТК1!I94</f>
        <v>90</v>
      </c>
      <c r="AD23" s="90" t="str">
        <f>[1]ТК1!$C$94</f>
        <v>Ламинарный бокс BT0291</v>
      </c>
      <c r="AE23" s="103">
        <f>[1]ТК1!$H$94</f>
        <v>1</v>
      </c>
      <c r="AF23" s="103">
        <f>[1]ТК1!$J$94</f>
        <v>136673.57999999999</v>
      </c>
      <c r="AG23" s="103">
        <f>[1]ТК1!K94</f>
        <v>61</v>
      </c>
      <c r="AH23" s="100">
        <f t="shared" si="6"/>
        <v>14.00344057377049</v>
      </c>
      <c r="AI23" s="104">
        <f t="shared" si="7"/>
        <v>2434.0034405737706</v>
      </c>
      <c r="AJ23" s="105">
        <f t="shared" si="8"/>
        <v>851.90120420081962</v>
      </c>
      <c r="AK23" s="105">
        <f t="shared" si="9"/>
        <v>0</v>
      </c>
      <c r="AL23" s="104">
        <f t="shared" si="4"/>
        <v>3285.9046447745905</v>
      </c>
    </row>
    <row r="24" spans="1:38" ht="30" customHeight="1">
      <c r="A24" s="85"/>
      <c r="B24" s="86"/>
      <c r="C24" s="87"/>
      <c r="D24" s="88"/>
      <c r="E24" s="88"/>
      <c r="F24" s="114"/>
      <c r="G24" s="115"/>
      <c r="H24" s="116"/>
      <c r="I24" s="106"/>
      <c r="J24" s="106"/>
      <c r="K24" s="110"/>
      <c r="L24" s="111"/>
      <c r="M24" s="112"/>
      <c r="N24" s="112"/>
      <c r="O24" s="113"/>
      <c r="P24" s="106"/>
      <c r="Q24" s="107"/>
      <c r="R24" s="108"/>
      <c r="S24" s="108"/>
      <c r="T24" s="108"/>
      <c r="U24" s="108"/>
      <c r="V24" s="109"/>
      <c r="W24" s="90" t="str">
        <f>ТК1!C39</f>
        <v>Микрогубки и тупферы (Network Medical Products)</v>
      </c>
      <c r="X24" s="90" t="str">
        <f>ТК1!H39</f>
        <v>шт</v>
      </c>
      <c r="Y24" s="90">
        <f>ТК1!I39</f>
        <v>20</v>
      </c>
      <c r="Z24" s="90">
        <f>ТК1!J39</f>
        <v>20</v>
      </c>
      <c r="AA24" s="101">
        <f>ТК1!K39</f>
        <v>1480</v>
      </c>
      <c r="AB24" s="100">
        <f t="shared" si="3"/>
        <v>1480</v>
      </c>
      <c r="AC24" s="102">
        <f>[1]ТК1!I95</f>
        <v>1440</v>
      </c>
      <c r="AD24" s="90" t="str">
        <f>[1]ТК1!$C$95</f>
        <v>Инкубатор СО2 Galaxy CO14S, ВТ0324</v>
      </c>
      <c r="AE24" s="103">
        <f>[1]ТК1!$H$95</f>
        <v>1</v>
      </c>
      <c r="AF24" s="103">
        <f>[1]ТК1!$J$95</f>
        <v>301291.06</v>
      </c>
      <c r="AG24" s="103">
        <f>[1]ТК1!K95</f>
        <v>61</v>
      </c>
      <c r="AH24" s="100">
        <f t="shared" si="6"/>
        <v>493.91977049180338</v>
      </c>
      <c r="AI24" s="104">
        <f t="shared" si="7"/>
        <v>1973.9197704918033</v>
      </c>
      <c r="AJ24" s="105">
        <f t="shared" si="8"/>
        <v>690.87191967213107</v>
      </c>
      <c r="AK24" s="105">
        <f t="shared" si="9"/>
        <v>0</v>
      </c>
      <c r="AL24" s="104">
        <f t="shared" si="4"/>
        <v>2664.7916901639346</v>
      </c>
    </row>
    <row r="25" spans="1:38" ht="30" customHeight="1">
      <c r="A25" s="85"/>
      <c r="B25" s="86"/>
      <c r="C25" s="87"/>
      <c r="D25" s="88"/>
      <c r="E25" s="88"/>
      <c r="F25" s="114"/>
      <c r="G25" s="115"/>
      <c r="H25" s="116"/>
      <c r="I25" s="106"/>
      <c r="J25" s="106"/>
      <c r="K25" s="110"/>
      <c r="L25" s="111"/>
      <c r="M25" s="112"/>
      <c r="N25" s="112"/>
      <c r="O25" s="113"/>
      <c r="P25" s="106"/>
      <c r="Q25" s="107"/>
      <c r="R25" s="108"/>
      <c r="S25" s="108"/>
      <c r="T25" s="108"/>
      <c r="U25" s="108"/>
      <c r="V25" s="109"/>
      <c r="W25" s="90" t="str">
        <f>ТК1!C40</f>
        <v>Губка гемостатическая коллагеновая (Hemostatic collagen sponge) (5*5)</v>
      </c>
      <c r="X25" s="90" t="str">
        <f>ТК1!H40</f>
        <v xml:space="preserve">шт </v>
      </c>
      <c r="Y25" s="90">
        <f>ТК1!I40</f>
        <v>1</v>
      </c>
      <c r="Z25" s="90">
        <f>ТК1!J40</f>
        <v>1</v>
      </c>
      <c r="AA25" s="101">
        <f>ТК1!K40</f>
        <v>60</v>
      </c>
      <c r="AB25" s="100">
        <f t="shared" si="3"/>
        <v>60</v>
      </c>
      <c r="AC25" s="102">
        <f>[1]ТК1!I96</f>
        <v>120</v>
      </c>
      <c r="AD25" s="90" t="str">
        <f>[1]ТК1!$C$96</f>
        <v>Инкубатор HERACell 150i</v>
      </c>
      <c r="AE25" s="103">
        <f>[1]ТК1!$H$96</f>
        <v>1</v>
      </c>
      <c r="AF25" s="103">
        <f>[1]ТК1!$J$96</f>
        <v>287736.57</v>
      </c>
      <c r="AG25" s="103">
        <f>[1]ТК1!K96</f>
        <v>61</v>
      </c>
      <c r="AH25" s="100">
        <f t="shared" si="6"/>
        <v>39.308274590163933</v>
      </c>
      <c r="AI25" s="104">
        <f t="shared" si="7"/>
        <v>99.308274590163933</v>
      </c>
      <c r="AJ25" s="105">
        <f t="shared" si="8"/>
        <v>34.757896106557375</v>
      </c>
      <c r="AK25" s="105">
        <f t="shared" si="9"/>
        <v>0</v>
      </c>
      <c r="AL25" s="104">
        <f t="shared" si="4"/>
        <v>134.06617069672131</v>
      </c>
    </row>
    <row r="26" spans="1:38" ht="30" customHeight="1">
      <c r="A26" s="85"/>
      <c r="B26" s="86"/>
      <c r="C26" s="87"/>
      <c r="D26" s="88"/>
      <c r="E26" s="88"/>
      <c r="F26" s="114"/>
      <c r="G26" s="115"/>
      <c r="H26" s="116"/>
      <c r="I26" s="106"/>
      <c r="J26" s="106"/>
      <c r="K26" s="110"/>
      <c r="L26" s="111"/>
      <c r="M26" s="112"/>
      <c r="N26" s="112"/>
      <c r="O26" s="113"/>
      <c r="P26" s="106"/>
      <c r="Q26" s="107"/>
      <c r="R26" s="108"/>
      <c r="S26" s="108"/>
      <c r="T26" s="108"/>
      <c r="U26" s="108"/>
      <c r="V26" s="109"/>
      <c r="W26" s="90" t="str">
        <f>ТК1!C41</f>
        <v xml:space="preserve">Офтальмологический шовный материал 10-0, Mani </v>
      </c>
      <c r="X26" s="90" t="str">
        <f>ТК1!H41</f>
        <v>шт</v>
      </c>
      <c r="Y26" s="90">
        <f>ТК1!I41</f>
        <v>1</v>
      </c>
      <c r="Z26" s="90">
        <f>ТК1!J41</f>
        <v>1</v>
      </c>
      <c r="AA26" s="101">
        <f>ТК1!K41</f>
        <v>1298</v>
      </c>
      <c r="AB26" s="100">
        <f t="shared" si="3"/>
        <v>1298</v>
      </c>
      <c r="AC26" s="102">
        <f>[1]ТК1!I97</f>
        <v>60</v>
      </c>
      <c r="AD26" s="90" t="str">
        <f>[1]ТК1!$C$97</f>
        <v>Система микроманипулятор масляно-гидравлическая MXN23000</v>
      </c>
      <c r="AE26" s="103">
        <f>[1]ТК1!$H$97</f>
        <v>1</v>
      </c>
      <c r="AF26" s="103">
        <f>[1]ТК1!$J$97</f>
        <v>0</v>
      </c>
      <c r="AG26" s="103">
        <f>[1]ТК1!K97</f>
        <v>0</v>
      </c>
      <c r="AH26" s="100">
        <f t="shared" si="6"/>
        <v>0</v>
      </c>
      <c r="AI26" s="104">
        <f t="shared" si="7"/>
        <v>1298</v>
      </c>
      <c r="AJ26" s="105">
        <f t="shared" si="8"/>
        <v>454.29999999999995</v>
      </c>
      <c r="AK26" s="105">
        <f t="shared" si="9"/>
        <v>0</v>
      </c>
      <c r="AL26" s="104">
        <f t="shared" si="4"/>
        <v>1752.3</v>
      </c>
    </row>
    <row r="27" spans="1:38" ht="30" customHeight="1">
      <c r="A27" s="85"/>
      <c r="B27" s="86"/>
      <c r="C27" s="87"/>
      <c r="D27" s="88"/>
      <c r="E27" s="88"/>
      <c r="F27" s="114"/>
      <c r="G27" s="115"/>
      <c r="H27" s="116"/>
      <c r="I27" s="106"/>
      <c r="J27" s="106"/>
      <c r="K27" s="110"/>
      <c r="L27" s="111"/>
      <c r="M27" s="112"/>
      <c r="N27" s="112"/>
      <c r="O27" s="113"/>
      <c r="P27" s="106"/>
      <c r="Q27" s="107"/>
      <c r="R27" s="108"/>
      <c r="S27" s="108"/>
      <c r="T27" s="108"/>
      <c r="U27" s="108"/>
      <c r="V27" s="109"/>
      <c r="W27" s="90" t="str">
        <f>ТК1!C42</f>
        <v xml:space="preserve">Офтальмологический шовный материал 8-0, Mani </v>
      </c>
      <c r="X27" s="90" t="str">
        <f>ТК1!H42</f>
        <v>шт</v>
      </c>
      <c r="Y27" s="90">
        <f>ТК1!I42</f>
        <v>1</v>
      </c>
      <c r="Z27" s="90">
        <f>ТК1!J42</f>
        <v>1</v>
      </c>
      <c r="AA27" s="101">
        <f>ТК1!K42</f>
        <v>1092</v>
      </c>
      <c r="AB27" s="100">
        <f t="shared" si="3"/>
        <v>1092</v>
      </c>
      <c r="AC27" s="102">
        <f>[1]ТК1!I98</f>
        <v>60</v>
      </c>
      <c r="AD27" s="90" t="str">
        <f>[1]ТК1!$C$98</f>
        <v>Термостол для микроскопа GC30MTG</v>
      </c>
      <c r="AE27" s="103">
        <f>[1]ТК1!$H$98</f>
        <v>1</v>
      </c>
      <c r="AF27" s="103">
        <f>[1]ТК1!$J$98</f>
        <v>0</v>
      </c>
      <c r="AG27" s="103">
        <f>[1]ТК1!K98</f>
        <v>0</v>
      </c>
      <c r="AH27" s="100">
        <f t="shared" si="6"/>
        <v>0</v>
      </c>
      <c r="AI27" s="104">
        <f t="shared" si="7"/>
        <v>1092</v>
      </c>
      <c r="AJ27" s="105">
        <f t="shared" si="8"/>
        <v>382.2</v>
      </c>
      <c r="AK27" s="105">
        <f t="shared" si="9"/>
        <v>0</v>
      </c>
      <c r="AL27" s="104">
        <f t="shared" si="4"/>
        <v>1474.2</v>
      </c>
    </row>
    <row r="28" spans="1:38" ht="30" customHeight="1">
      <c r="A28" s="85"/>
      <c r="B28" s="86"/>
      <c r="C28" s="87"/>
      <c r="D28" s="88"/>
      <c r="E28" s="88"/>
      <c r="F28" s="114"/>
      <c r="G28" s="115"/>
      <c r="H28" s="116"/>
      <c r="I28" s="106"/>
      <c r="J28" s="106"/>
      <c r="K28" s="110"/>
      <c r="L28" s="111"/>
      <c r="M28" s="112"/>
      <c r="N28" s="112"/>
      <c r="O28" s="113"/>
      <c r="P28" s="106"/>
      <c r="Q28" s="107"/>
      <c r="R28" s="108"/>
      <c r="S28" s="108"/>
      <c r="T28" s="108"/>
      <c r="U28" s="108"/>
      <c r="V28" s="109"/>
      <c r="W28" s="90" t="str">
        <f>ТК1!C43</f>
        <v>Микродренаж офтальмологический Glautex</v>
      </c>
      <c r="X28" s="90" t="str">
        <f>ТК1!H43</f>
        <v>шт</v>
      </c>
      <c r="Y28" s="90">
        <f>ТК1!I43</f>
        <v>1</v>
      </c>
      <c r="Z28" s="90">
        <f>ТК1!J43</f>
        <v>1</v>
      </c>
      <c r="AA28" s="101">
        <f>ТК1!K43</f>
        <v>20934.143999999997</v>
      </c>
      <c r="AB28" s="100">
        <f t="shared" si="3"/>
        <v>20934.143999999997</v>
      </c>
      <c r="AC28" s="102">
        <f>[1]ТК1!I99</f>
        <v>60</v>
      </c>
      <c r="AD28" s="90" t="str">
        <f>[1]ТК1!$C$99</f>
        <v>Лазерная установка Octax</v>
      </c>
      <c r="AE28" s="103">
        <f>[1]ТК1!$H$99</f>
        <v>1</v>
      </c>
      <c r="AF28" s="103">
        <f>[1]ТК1!$J$99</f>
        <v>1717952.82</v>
      </c>
      <c r="AG28" s="103">
        <f>[1]ТК1!K99</f>
        <v>61</v>
      </c>
      <c r="AH28" s="100">
        <f t="shared" si="6"/>
        <v>117.34650409836065</v>
      </c>
      <c r="AI28" s="104">
        <f t="shared" si="7"/>
        <v>21051.490504098358</v>
      </c>
      <c r="AJ28" s="105">
        <f t="shared" si="8"/>
        <v>7368.021676434425</v>
      </c>
      <c r="AK28" s="105">
        <f t="shared" si="9"/>
        <v>0</v>
      </c>
      <c r="AL28" s="104">
        <f t="shared" si="4"/>
        <v>28419.512180532784</v>
      </c>
    </row>
    <row r="29" spans="1:38" ht="30" customHeight="1">
      <c r="A29" s="85"/>
      <c r="B29" s="86"/>
      <c r="C29" s="87"/>
      <c r="D29" s="88"/>
      <c r="E29" s="88"/>
      <c r="F29" s="114"/>
      <c r="G29" s="115"/>
      <c r="H29" s="116"/>
      <c r="I29" s="106"/>
      <c r="J29" s="106"/>
      <c r="K29" s="110"/>
      <c r="L29" s="111"/>
      <c r="M29" s="112"/>
      <c r="N29" s="112"/>
      <c r="O29" s="113"/>
      <c r="P29" s="106"/>
      <c r="Q29" s="107"/>
      <c r="R29" s="108"/>
      <c r="S29" s="108"/>
      <c r="T29" s="108"/>
      <c r="U29" s="108"/>
      <c r="V29" s="109"/>
      <c r="W29" s="90" t="str">
        <f>ТК1!C44</f>
        <v xml:space="preserve">Простыня нестер 200 х80  </v>
      </c>
      <c r="X29" s="90" t="str">
        <f>ТК1!H44</f>
        <v>шт</v>
      </c>
      <c r="Y29" s="90">
        <f>ТК1!I44</f>
        <v>1</v>
      </c>
      <c r="Z29" s="90">
        <f>ТК1!J44</f>
        <v>4</v>
      </c>
      <c r="AA29" s="101">
        <f>ТК1!K44</f>
        <v>0.53</v>
      </c>
      <c r="AB29" s="100">
        <f t="shared" si="3"/>
        <v>2.12</v>
      </c>
      <c r="AC29" s="102">
        <f>[1]ТК1!I100</f>
        <v>60</v>
      </c>
      <c r="AD29" s="90" t="str">
        <f>[1]ТК1!$C$100</f>
        <v>Термостол ThermoPlate</v>
      </c>
      <c r="AE29" s="103">
        <f>[1]ТК1!$H$100</f>
        <v>1</v>
      </c>
      <c r="AF29" s="103">
        <f>[1]ТК1!$J$100</f>
        <v>0</v>
      </c>
      <c r="AG29" s="103">
        <f>[1]ТК1!K100</f>
        <v>0</v>
      </c>
      <c r="AH29" s="100">
        <f t="shared" si="6"/>
        <v>0</v>
      </c>
      <c r="AI29" s="104">
        <f t="shared" si="7"/>
        <v>2.12</v>
      </c>
      <c r="AJ29" s="105">
        <f t="shared" si="8"/>
        <v>0.74199999999999999</v>
      </c>
      <c r="AK29" s="105">
        <f t="shared" si="9"/>
        <v>0</v>
      </c>
      <c r="AL29" s="104">
        <f t="shared" si="4"/>
        <v>2.8620000000000001</v>
      </c>
    </row>
    <row r="30" spans="1:38" ht="30" customHeight="1">
      <c r="A30" s="85"/>
      <c r="B30" s="86"/>
      <c r="C30" s="87"/>
      <c r="D30" s="88"/>
      <c r="E30" s="88"/>
      <c r="F30" s="114"/>
      <c r="G30" s="115"/>
      <c r="H30" s="116"/>
      <c r="I30" s="106"/>
      <c r="J30" s="106"/>
      <c r="K30" s="110"/>
      <c r="L30" s="111"/>
      <c r="M30" s="112"/>
      <c r="N30" s="112"/>
      <c r="O30" s="113"/>
      <c r="P30" s="106"/>
      <c r="Q30" s="107"/>
      <c r="R30" s="108"/>
      <c r="S30" s="108"/>
      <c r="T30" s="108"/>
      <c r="U30" s="108"/>
      <c r="V30" s="109"/>
      <c r="W30" s="90" t="str">
        <f>ТК1!C45</f>
        <v xml:space="preserve">Перчатки нестерильные размер S </v>
      </c>
      <c r="X30" s="90" t="str">
        <f>ТК1!H45</f>
        <v xml:space="preserve">пара </v>
      </c>
      <c r="Y30" s="90">
        <f>ТК1!I45</f>
        <v>1</v>
      </c>
      <c r="Z30" s="90">
        <f>ТК1!J45</f>
        <v>4</v>
      </c>
      <c r="AA30" s="101">
        <f>ТК1!K45</f>
        <v>6.1</v>
      </c>
      <c r="AB30" s="100">
        <f t="shared" si="3"/>
        <v>24.4</v>
      </c>
      <c r="AC30" s="102">
        <f>[1]ТК1!I101</f>
        <v>90</v>
      </c>
      <c r="AD30" s="90" t="str">
        <f>[1]ТК1!$C$101</f>
        <v>Термостат ТС-1/80</v>
      </c>
      <c r="AE30" s="103">
        <f>[1]ТК1!$H$101</f>
        <v>1</v>
      </c>
      <c r="AF30" s="103">
        <f>[1]ТК1!$J$101</f>
        <v>33240</v>
      </c>
      <c r="AG30" s="103">
        <f>[1]ТК1!K101</f>
        <v>0</v>
      </c>
      <c r="AH30" s="100">
        <f t="shared" si="6"/>
        <v>0</v>
      </c>
      <c r="AI30" s="104">
        <f t="shared" si="7"/>
        <v>24.4</v>
      </c>
      <c r="AJ30" s="105">
        <f t="shared" si="8"/>
        <v>8.5399999999999991</v>
      </c>
      <c r="AK30" s="105">
        <f t="shared" si="9"/>
        <v>0</v>
      </c>
      <c r="AL30" s="104">
        <f t="shared" si="4"/>
        <v>32.94</v>
      </c>
    </row>
    <row r="31" spans="1:38" ht="30">
      <c r="A31" s="85"/>
      <c r="B31" s="86"/>
      <c r="C31" s="87"/>
      <c r="D31" s="88"/>
      <c r="E31" s="88"/>
      <c r="F31" s="114"/>
      <c r="G31" s="115"/>
      <c r="H31" s="116"/>
      <c r="I31" s="106"/>
      <c r="J31" s="106"/>
      <c r="K31" s="110"/>
      <c r="L31" s="111"/>
      <c r="M31" s="112"/>
      <c r="N31" s="112"/>
      <c r="O31" s="113"/>
      <c r="P31" s="106"/>
      <c r="Q31" s="107"/>
      <c r="R31" s="108"/>
      <c r="S31" s="108"/>
      <c r="T31" s="108"/>
      <c r="U31" s="108"/>
      <c r="V31" s="109"/>
      <c r="W31" s="90" t="str">
        <f>ТК1!C46</f>
        <v>Перчатки нестерильные размер L</v>
      </c>
      <c r="X31" s="90" t="str">
        <f>ТК1!H46</f>
        <v xml:space="preserve">пара </v>
      </c>
      <c r="Y31" s="90">
        <f>ТК1!I46</f>
        <v>1</v>
      </c>
      <c r="Z31" s="90">
        <f>ТК1!J46</f>
        <v>2</v>
      </c>
      <c r="AA31" s="101">
        <f>ТК1!K46</f>
        <v>6.7</v>
      </c>
      <c r="AB31" s="100">
        <f t="shared" si="3"/>
        <v>13.4</v>
      </c>
      <c r="AC31" s="102"/>
      <c r="AD31" s="90"/>
      <c r="AE31" s="103"/>
      <c r="AF31" s="103"/>
      <c r="AG31" s="103"/>
      <c r="AH31" s="100"/>
      <c r="AI31" s="104">
        <f t="shared" si="7"/>
        <v>13.4</v>
      </c>
      <c r="AJ31" s="105">
        <f t="shared" si="8"/>
        <v>4.6899999999999995</v>
      </c>
      <c r="AK31" s="105">
        <f t="shared" si="9"/>
        <v>0</v>
      </c>
      <c r="AL31" s="104">
        <f t="shared" si="4"/>
        <v>18.09</v>
      </c>
    </row>
    <row r="32" spans="1:38" ht="30">
      <c r="A32" s="85"/>
      <c r="B32" s="86"/>
      <c r="C32" s="87"/>
      <c r="D32" s="88"/>
      <c r="E32" s="88"/>
      <c r="F32" s="114"/>
      <c r="G32" s="115"/>
      <c r="H32" s="116"/>
      <c r="I32" s="106"/>
      <c r="J32" s="106"/>
      <c r="K32" s="110"/>
      <c r="L32" s="111"/>
      <c r="M32" s="112"/>
      <c r="N32" s="112"/>
      <c r="O32" s="113"/>
      <c r="P32" s="106"/>
      <c r="Q32" s="107"/>
      <c r="R32" s="108"/>
      <c r="S32" s="108"/>
      <c r="T32" s="108"/>
      <c r="U32" s="108"/>
      <c r="V32" s="109"/>
      <c r="W32" s="90" t="str">
        <f>ТК1!C47</f>
        <v>Перчатки нестерильные размер M</v>
      </c>
      <c r="X32" s="90" t="str">
        <f>ТК1!H47</f>
        <v xml:space="preserve">пара </v>
      </c>
      <c r="Y32" s="90">
        <f>ТК1!I47</f>
        <v>1</v>
      </c>
      <c r="Z32" s="90">
        <f>ТК1!J47</f>
        <v>2</v>
      </c>
      <c r="AA32" s="101">
        <f>ТК1!K47</f>
        <v>6</v>
      </c>
      <c r="AB32" s="100">
        <f t="shared" si="3"/>
        <v>12</v>
      </c>
      <c r="AC32" s="102"/>
      <c r="AD32" s="90"/>
      <c r="AE32" s="103"/>
      <c r="AF32" s="103"/>
      <c r="AG32" s="103"/>
      <c r="AH32" s="100"/>
      <c r="AI32" s="104">
        <f t="shared" si="7"/>
        <v>12</v>
      </c>
      <c r="AJ32" s="105">
        <f t="shared" si="8"/>
        <v>4.1999999999999993</v>
      </c>
      <c r="AK32" s="105">
        <f t="shared" si="9"/>
        <v>0</v>
      </c>
      <c r="AL32" s="104">
        <f t="shared" si="4"/>
        <v>16.2</v>
      </c>
    </row>
    <row r="33" spans="1:38" ht="15.75">
      <c r="A33" s="85"/>
      <c r="B33" s="86"/>
      <c r="C33" s="87"/>
      <c r="D33" s="88"/>
      <c r="E33" s="88"/>
      <c r="F33" s="114"/>
      <c r="G33" s="115"/>
      <c r="H33" s="116"/>
      <c r="I33" s="106"/>
      <c r="J33" s="106"/>
      <c r="K33" s="110"/>
      <c r="L33" s="111"/>
      <c r="M33" s="112"/>
      <c r="N33" s="112"/>
      <c r="O33" s="113"/>
      <c r="P33" s="106"/>
      <c r="Q33" s="107"/>
      <c r="R33" s="108"/>
      <c r="S33" s="108"/>
      <c r="T33" s="108"/>
      <c r="U33" s="108"/>
      <c r="V33" s="109"/>
      <c r="W33" s="90" t="str">
        <f>ТК1!C48</f>
        <v>Бахилы</v>
      </c>
      <c r="X33" s="90" t="str">
        <f>ТК1!H48</f>
        <v xml:space="preserve">пара </v>
      </c>
      <c r="Y33" s="90">
        <f>ТК1!I48</f>
        <v>1</v>
      </c>
      <c r="Z33" s="90">
        <f>ТК1!J48</f>
        <v>1</v>
      </c>
      <c r="AA33" s="101">
        <f>ТК1!K48</f>
        <v>4</v>
      </c>
      <c r="AB33" s="100">
        <f t="shared" si="3"/>
        <v>4</v>
      </c>
      <c r="AC33" s="102"/>
      <c r="AD33" s="90"/>
      <c r="AE33" s="103"/>
      <c r="AF33" s="103"/>
      <c r="AG33" s="103"/>
      <c r="AH33" s="100"/>
      <c r="AI33" s="104">
        <f t="shared" si="7"/>
        <v>4</v>
      </c>
      <c r="AJ33" s="105">
        <f t="shared" si="8"/>
        <v>1.4</v>
      </c>
      <c r="AK33" s="105">
        <f t="shared" si="9"/>
        <v>0</v>
      </c>
      <c r="AL33" s="104">
        <f t="shared" si="4"/>
        <v>5.4</v>
      </c>
    </row>
    <row r="34" spans="1:38" ht="15.75">
      <c r="A34" s="85"/>
      <c r="B34" s="86"/>
      <c r="C34" s="87"/>
      <c r="D34" s="88"/>
      <c r="E34" s="88"/>
      <c r="F34" s="114"/>
      <c r="G34" s="115"/>
      <c r="H34" s="116"/>
      <c r="I34" s="106"/>
      <c r="J34" s="106"/>
      <c r="K34" s="110"/>
      <c r="L34" s="111"/>
      <c r="M34" s="112"/>
      <c r="N34" s="112"/>
      <c r="O34" s="113"/>
      <c r="P34" s="106"/>
      <c r="Q34" s="107"/>
      <c r="R34" s="108"/>
      <c r="S34" s="108"/>
      <c r="T34" s="108"/>
      <c r="U34" s="108"/>
      <c r="V34" s="109"/>
      <c r="W34" s="90" t="str">
        <f>ТК1!C49</f>
        <v>Пеленки впитывающие (60*60)</v>
      </c>
      <c r="X34" s="90" t="str">
        <f>ТК1!H49</f>
        <v>шт</v>
      </c>
      <c r="Y34" s="90">
        <f>ТК1!I49</f>
        <v>1</v>
      </c>
      <c r="Z34" s="90">
        <f>ТК1!J49</f>
        <v>4</v>
      </c>
      <c r="AA34" s="101">
        <f>ТК1!K49</f>
        <v>28.12</v>
      </c>
      <c r="AB34" s="100">
        <f t="shared" si="3"/>
        <v>112.48</v>
      </c>
      <c r="AC34" s="102"/>
      <c r="AD34" s="90"/>
      <c r="AE34" s="103"/>
      <c r="AF34" s="103"/>
      <c r="AG34" s="103"/>
      <c r="AH34" s="100"/>
      <c r="AI34" s="104">
        <f t="shared" si="7"/>
        <v>112.48</v>
      </c>
      <c r="AJ34" s="105">
        <f t="shared" si="8"/>
        <v>39.368000000000002</v>
      </c>
      <c r="AK34" s="105">
        <f t="shared" si="9"/>
        <v>0</v>
      </c>
      <c r="AL34" s="104">
        <f t="shared" si="4"/>
        <v>151.84800000000001</v>
      </c>
    </row>
    <row r="35" spans="1:38" ht="15.75">
      <c r="A35" s="85"/>
      <c r="B35" s="86"/>
      <c r="C35" s="87"/>
      <c r="D35" s="88"/>
      <c r="E35" s="88"/>
      <c r="F35" s="114"/>
      <c r="G35" s="115"/>
      <c r="H35" s="116"/>
      <c r="I35" s="106"/>
      <c r="J35" s="106"/>
      <c r="K35" s="110"/>
      <c r="L35" s="111"/>
      <c r="M35" s="112"/>
      <c r="N35" s="112"/>
      <c r="O35" s="113"/>
      <c r="P35" s="106"/>
      <c r="Q35" s="107"/>
      <c r="R35" s="108"/>
      <c r="S35" s="108"/>
      <c r="T35" s="108"/>
      <c r="U35" s="108"/>
      <c r="V35" s="109"/>
      <c r="W35" s="90" t="str">
        <f>ТК1!C50</f>
        <v>Шприц 10 мл.</v>
      </c>
      <c r="X35" s="90" t="str">
        <f>ТК1!H50</f>
        <v>амп</v>
      </c>
      <c r="Y35" s="90">
        <f>ТК1!I50</f>
        <v>1</v>
      </c>
      <c r="Z35" s="90">
        <f>ТК1!J50</f>
        <v>2</v>
      </c>
      <c r="AA35" s="101">
        <f>ТК1!K50</f>
        <v>6.5</v>
      </c>
      <c r="AB35" s="100">
        <f t="shared" si="3"/>
        <v>13</v>
      </c>
      <c r="AC35" s="102"/>
      <c r="AD35" s="90"/>
      <c r="AE35" s="103"/>
      <c r="AF35" s="103"/>
      <c r="AG35" s="103"/>
      <c r="AH35" s="100"/>
      <c r="AI35" s="104">
        <f t="shared" si="7"/>
        <v>13</v>
      </c>
      <c r="AJ35" s="105">
        <f t="shared" si="8"/>
        <v>4.55</v>
      </c>
      <c r="AK35" s="105">
        <f t="shared" si="9"/>
        <v>0</v>
      </c>
      <c r="AL35" s="104">
        <f t="shared" si="4"/>
        <v>17.55</v>
      </c>
    </row>
    <row r="36" spans="1:38" ht="15.75">
      <c r="A36" s="85"/>
      <c r="B36" s="86"/>
      <c r="C36" s="87"/>
      <c r="D36" s="88"/>
      <c r="E36" s="88"/>
      <c r="F36" s="114"/>
      <c r="G36" s="115"/>
      <c r="H36" s="116"/>
      <c r="I36" s="106"/>
      <c r="J36" s="106"/>
      <c r="K36" s="110"/>
      <c r="L36" s="111"/>
      <c r="M36" s="112"/>
      <c r="N36" s="112"/>
      <c r="O36" s="113"/>
      <c r="P36" s="106"/>
      <c r="Q36" s="107"/>
      <c r="R36" s="108"/>
      <c r="S36" s="108"/>
      <c r="T36" s="108"/>
      <c r="U36" s="108"/>
      <c r="V36" s="109"/>
      <c r="W36" s="90" t="str">
        <f>ТК1!C51</f>
        <v>Шприц 20 мл.</v>
      </c>
      <c r="X36" s="90" t="str">
        <f>ТК1!H51</f>
        <v>амп</v>
      </c>
      <c r="Y36" s="90">
        <f>ТК1!I51</f>
        <v>1</v>
      </c>
      <c r="Z36" s="90">
        <f>ТК1!J51</f>
        <v>4</v>
      </c>
      <c r="AA36" s="101">
        <f>ТК1!K51</f>
        <v>8.5399999999999991</v>
      </c>
      <c r="AB36" s="100">
        <f t="shared" si="3"/>
        <v>34.159999999999997</v>
      </c>
      <c r="AC36" s="102"/>
      <c r="AD36" s="90"/>
      <c r="AE36" s="103"/>
      <c r="AF36" s="103"/>
      <c r="AG36" s="103"/>
      <c r="AH36" s="100"/>
      <c r="AI36" s="104">
        <f t="shared" si="7"/>
        <v>34.159999999999997</v>
      </c>
      <c r="AJ36" s="105">
        <f t="shared" si="8"/>
        <v>11.955999999999998</v>
      </c>
      <c r="AK36" s="105">
        <f t="shared" si="9"/>
        <v>0</v>
      </c>
      <c r="AL36" s="104">
        <f t="shared" si="4"/>
        <v>46.115999999999993</v>
      </c>
    </row>
    <row r="37" spans="1:38" ht="15.75">
      <c r="A37" s="85"/>
      <c r="B37" s="86"/>
      <c r="C37" s="87"/>
      <c r="D37" s="88"/>
      <c r="E37" s="88"/>
      <c r="F37" s="114"/>
      <c r="G37" s="115"/>
      <c r="H37" s="116"/>
      <c r="I37" s="106"/>
      <c r="J37" s="106"/>
      <c r="K37" s="110"/>
      <c r="L37" s="111"/>
      <c r="M37" s="112"/>
      <c r="N37" s="112"/>
      <c r="O37" s="113"/>
      <c r="P37" s="106"/>
      <c r="Q37" s="107"/>
      <c r="R37" s="108"/>
      <c r="S37" s="108"/>
      <c r="T37" s="108"/>
      <c r="U37" s="108"/>
      <c r="V37" s="109"/>
      <c r="W37" s="90" t="str">
        <f>ТК1!C52</f>
        <v xml:space="preserve">спиртовая салфетка (60*100) </v>
      </c>
      <c r="X37" s="90" t="str">
        <f>ТК1!H52</f>
        <v>шт</v>
      </c>
      <c r="Y37" s="90">
        <f>ТК1!I52</f>
        <v>1</v>
      </c>
      <c r="Z37" s="90">
        <f>ТК1!J52</f>
        <v>2</v>
      </c>
      <c r="AA37" s="101">
        <f>ТК1!K52</f>
        <v>1.8</v>
      </c>
      <c r="AB37" s="100">
        <f>IF(Y37=0,0,Z37*(AA37/Y37))</f>
        <v>3.6</v>
      </c>
      <c r="AC37" s="102">
        <f>[1]ТК1!I102</f>
        <v>0</v>
      </c>
      <c r="AD37" s="90">
        <f>[1]ТК1!$C$102</f>
        <v>0</v>
      </c>
      <c r="AE37" s="103">
        <f>[1]ТК1!$H$102</f>
        <v>0</v>
      </c>
      <c r="AF37" s="103">
        <f>[1]ТК1!$J$102</f>
        <v>0</v>
      </c>
      <c r="AG37" s="103">
        <v>60</v>
      </c>
      <c r="AH37" s="100">
        <f>IF(AG37=0,0,(AF37/AG37)/(D$46*60)*AC37/E$46)*AE37</f>
        <v>0</v>
      </c>
      <c r="AI37" s="104">
        <f t="shared" si="7"/>
        <v>3.6</v>
      </c>
      <c r="AJ37" s="105">
        <f t="shared" si="8"/>
        <v>1.26</v>
      </c>
      <c r="AK37" s="105">
        <f t="shared" si="9"/>
        <v>0</v>
      </c>
      <c r="AL37" s="104">
        <f t="shared" si="4"/>
        <v>4.8600000000000003</v>
      </c>
    </row>
    <row r="38" spans="1:38" ht="30">
      <c r="A38" s="85"/>
      <c r="B38" s="86"/>
      <c r="C38" s="87"/>
      <c r="D38" s="88"/>
      <c r="E38" s="88"/>
      <c r="F38" s="114"/>
      <c r="G38" s="115"/>
      <c r="H38" s="116"/>
      <c r="I38" s="106"/>
      <c r="J38" s="106"/>
      <c r="K38" s="110"/>
      <c r="L38" s="111"/>
      <c r="M38" s="112"/>
      <c r="N38" s="112"/>
      <c r="O38" s="113"/>
      <c r="P38" s="106"/>
      <c r="Q38" s="107"/>
      <c r="R38" s="108"/>
      <c r="S38" s="108"/>
      <c r="T38" s="108"/>
      <c r="U38" s="108"/>
      <c r="V38" s="109"/>
      <c r="W38" s="90" t="str">
        <f>ТК1!C53</f>
        <v>Халат хирургический стерильный (Евростандарт)</v>
      </c>
      <c r="X38" s="90" t="str">
        <f>ТК1!H53</f>
        <v>шт</v>
      </c>
      <c r="Y38" s="90">
        <f>ТК1!I53</f>
        <v>1</v>
      </c>
      <c r="Z38" s="90">
        <f>ТК1!J53</f>
        <v>2</v>
      </c>
      <c r="AA38" s="101">
        <f>ТК1!K53</f>
        <v>81.2</v>
      </c>
      <c r="AB38" s="100">
        <f t="shared" ref="AB38:AB41" si="10">IF(Y38=0,0,Z38*(AA38/Y38))</f>
        <v>162.4</v>
      </c>
      <c r="AC38" s="102"/>
      <c r="AD38" s="90"/>
      <c r="AE38" s="103"/>
      <c r="AF38" s="103"/>
      <c r="AG38" s="103"/>
      <c r="AH38" s="100"/>
      <c r="AI38" s="104">
        <f t="shared" si="7"/>
        <v>162.4</v>
      </c>
      <c r="AJ38" s="105">
        <f t="shared" si="8"/>
        <v>56.839999999999996</v>
      </c>
      <c r="AK38" s="105">
        <f t="shared" si="9"/>
        <v>0</v>
      </c>
      <c r="AL38" s="104">
        <f t="shared" si="4"/>
        <v>219.24</v>
      </c>
    </row>
    <row r="39" spans="1:38" ht="30">
      <c r="A39" s="85"/>
      <c r="B39" s="86"/>
      <c r="C39" s="87"/>
      <c r="D39" s="88"/>
      <c r="E39" s="88"/>
      <c r="F39" s="114"/>
      <c r="G39" s="115"/>
      <c r="H39" s="116"/>
      <c r="I39" s="106"/>
      <c r="J39" s="106"/>
      <c r="K39" s="110"/>
      <c r="L39" s="111"/>
      <c r="M39" s="112"/>
      <c r="N39" s="112"/>
      <c r="O39" s="113"/>
      <c r="P39" s="106"/>
      <c r="Q39" s="107"/>
      <c r="R39" s="108"/>
      <c r="S39" s="108"/>
      <c r="T39" s="108"/>
      <c r="U39" s="108"/>
      <c r="V39" s="109"/>
      <c r="W39" s="90" t="str">
        <f>ТК1!C54</f>
        <v>Перчатки стерильные (р.7,5 ПЕХА-ПРОФИЛЬ)</v>
      </c>
      <c r="X39" s="90" t="str">
        <f>ТК1!H54</f>
        <v xml:space="preserve">пара </v>
      </c>
      <c r="Y39" s="90">
        <f>ТК1!I54</f>
        <v>1</v>
      </c>
      <c r="Z39" s="90">
        <f>ТК1!J54</f>
        <v>4</v>
      </c>
      <c r="AA39" s="101">
        <f>ТК1!K54</f>
        <v>68</v>
      </c>
      <c r="AB39" s="100">
        <f t="shared" si="10"/>
        <v>272</v>
      </c>
      <c r="AC39" s="102"/>
      <c r="AD39" s="90"/>
      <c r="AE39" s="103"/>
      <c r="AF39" s="103"/>
      <c r="AG39" s="103"/>
      <c r="AH39" s="100"/>
      <c r="AI39" s="104">
        <f t="shared" si="7"/>
        <v>272</v>
      </c>
      <c r="AJ39" s="105">
        <f t="shared" si="8"/>
        <v>95.199999999999989</v>
      </c>
      <c r="AK39" s="105">
        <f t="shared" si="9"/>
        <v>0</v>
      </c>
      <c r="AL39" s="104">
        <f t="shared" si="4"/>
        <v>367.2</v>
      </c>
    </row>
    <row r="40" spans="1:38" ht="30">
      <c r="A40" s="85"/>
      <c r="B40" s="86"/>
      <c r="C40" s="87"/>
      <c r="D40" s="88"/>
      <c r="E40" s="88"/>
      <c r="F40" s="114"/>
      <c r="G40" s="115"/>
      <c r="H40" s="116"/>
      <c r="I40" s="106"/>
      <c r="J40" s="106"/>
      <c r="K40" s="110"/>
      <c r="L40" s="111"/>
      <c r="M40" s="112"/>
      <c r="N40" s="112"/>
      <c r="O40" s="113"/>
      <c r="P40" s="106"/>
      <c r="Q40" s="107"/>
      <c r="R40" s="108"/>
      <c r="S40" s="108"/>
      <c r="T40" s="108"/>
      <c r="U40" s="108"/>
      <c r="V40" s="109"/>
      <c r="W40" s="90" t="str">
        <f>ТК1!C55</f>
        <v>Простыня стерильная (офтольмологическая 100*90)</v>
      </c>
      <c r="X40" s="90" t="str">
        <f>ТК1!H55</f>
        <v>шт</v>
      </c>
      <c r="Y40" s="90">
        <f>ТК1!I55</f>
        <v>1</v>
      </c>
      <c r="Z40" s="90">
        <f>ТК1!J55</f>
        <v>4</v>
      </c>
      <c r="AA40" s="101">
        <f>ТК1!K55</f>
        <v>87.5</v>
      </c>
      <c r="AB40" s="100">
        <f t="shared" si="10"/>
        <v>350</v>
      </c>
      <c r="AC40" s="102"/>
      <c r="AD40" s="90"/>
      <c r="AE40" s="103"/>
      <c r="AF40" s="103"/>
      <c r="AG40" s="103"/>
      <c r="AH40" s="100"/>
      <c r="AI40" s="104">
        <f t="shared" si="7"/>
        <v>350</v>
      </c>
      <c r="AJ40" s="105">
        <f t="shared" si="8"/>
        <v>122.49999999999999</v>
      </c>
      <c r="AK40" s="105">
        <f t="shared" si="9"/>
        <v>0</v>
      </c>
      <c r="AL40" s="104">
        <f t="shared" si="4"/>
        <v>472.5</v>
      </c>
    </row>
    <row r="41" spans="1:38" ht="30">
      <c r="A41" s="85"/>
      <c r="B41" s="86"/>
      <c r="C41" s="87"/>
      <c r="D41" s="88"/>
      <c r="E41" s="88"/>
      <c r="F41" s="114"/>
      <c r="G41" s="115"/>
      <c r="H41" s="116"/>
      <c r="I41" s="106"/>
      <c r="J41" s="106"/>
      <c r="K41" s="110"/>
      <c r="L41" s="111"/>
      <c r="M41" s="112"/>
      <c r="N41" s="112"/>
      <c r="O41" s="113"/>
      <c r="P41" s="106"/>
      <c r="Q41" s="107"/>
      <c r="R41" s="108"/>
      <c r="S41" s="108"/>
      <c r="T41" s="108"/>
      <c r="U41" s="108"/>
      <c r="V41" s="109"/>
      <c r="W41" s="90" t="str">
        <f>ТК1!C56</f>
        <v>Набор стерильной одежды для пациента</v>
      </c>
      <c r="X41" s="90" t="str">
        <f>ТК1!H56</f>
        <v>шт</v>
      </c>
      <c r="Y41" s="90">
        <f>ТК1!I56</f>
        <v>1</v>
      </c>
      <c r="Z41" s="90">
        <f>ТК1!J56</f>
        <v>1</v>
      </c>
      <c r="AA41" s="101">
        <f>ТК1!K56</f>
        <v>1572</v>
      </c>
      <c r="AB41" s="100">
        <f t="shared" si="10"/>
        <v>1572</v>
      </c>
      <c r="AC41" s="102"/>
      <c r="AD41" s="90"/>
      <c r="AE41" s="103"/>
      <c r="AF41" s="103"/>
      <c r="AG41" s="103"/>
      <c r="AH41" s="100"/>
      <c r="AI41" s="104">
        <f t="shared" si="7"/>
        <v>1572</v>
      </c>
      <c r="AJ41" s="105">
        <f t="shared" si="8"/>
        <v>550.19999999999993</v>
      </c>
      <c r="AK41" s="105">
        <f t="shared" si="9"/>
        <v>0</v>
      </c>
      <c r="AL41" s="104">
        <f t="shared" si="4"/>
        <v>2122.1999999999998</v>
      </c>
    </row>
    <row r="42" spans="1:38" ht="15.75">
      <c r="A42" s="85"/>
      <c r="B42" s="86"/>
      <c r="C42" s="87"/>
      <c r="D42" s="88"/>
      <c r="E42" s="88"/>
      <c r="F42" s="114"/>
      <c r="G42" s="115"/>
      <c r="H42" s="116"/>
      <c r="I42" s="106"/>
      <c r="J42" s="106"/>
      <c r="K42" s="110"/>
      <c r="L42" s="111"/>
      <c r="M42" s="112"/>
      <c r="N42" s="112"/>
      <c r="O42" s="113"/>
      <c r="P42" s="106"/>
      <c r="Q42" s="107"/>
      <c r="R42" s="108"/>
      <c r="S42" s="108"/>
      <c r="T42" s="108"/>
      <c r="U42" s="108"/>
      <c r="V42" s="109"/>
      <c r="W42" s="90"/>
      <c r="X42" s="90"/>
      <c r="Y42" s="90"/>
      <c r="Z42" s="90"/>
      <c r="AA42" s="101"/>
      <c r="AB42" s="100"/>
      <c r="AC42" s="102"/>
      <c r="AD42" s="90"/>
      <c r="AE42" s="103"/>
      <c r="AF42" s="103"/>
      <c r="AG42" s="103"/>
      <c r="AH42" s="100"/>
      <c r="AI42" s="104"/>
      <c r="AJ42" s="105"/>
      <c r="AK42" s="105"/>
      <c r="AL42" s="104"/>
    </row>
    <row r="43" spans="1:38" ht="15.75">
      <c r="A43" s="85"/>
      <c r="B43" s="86"/>
      <c r="C43" s="87"/>
      <c r="D43" s="88"/>
      <c r="E43" s="88"/>
      <c r="F43" s="114"/>
      <c r="G43" s="115"/>
      <c r="H43" s="116"/>
      <c r="I43" s="106"/>
      <c r="J43" s="106"/>
      <c r="K43" s="110"/>
      <c r="L43" s="111"/>
      <c r="M43" s="112"/>
      <c r="N43" s="112"/>
      <c r="O43" s="113"/>
      <c r="P43" s="106"/>
      <c r="Q43" s="107"/>
      <c r="R43" s="108"/>
      <c r="S43" s="108"/>
      <c r="T43" s="108"/>
      <c r="U43" s="108"/>
      <c r="V43" s="109"/>
      <c r="W43" s="90"/>
      <c r="X43" s="90"/>
      <c r="Y43" s="90"/>
      <c r="Z43" s="90"/>
      <c r="AA43" s="101"/>
      <c r="AB43" s="100"/>
      <c r="AC43" s="102"/>
      <c r="AD43" s="90"/>
      <c r="AE43" s="103"/>
      <c r="AF43" s="103"/>
      <c r="AG43" s="103"/>
      <c r="AH43" s="100"/>
      <c r="AI43" s="104"/>
      <c r="AJ43" s="105"/>
      <c r="AK43" s="105"/>
      <c r="AL43" s="104"/>
    </row>
    <row r="44" spans="1:38" ht="15.75">
      <c r="A44" s="85"/>
      <c r="B44" s="86"/>
      <c r="C44" s="87"/>
      <c r="D44" s="88"/>
      <c r="E44" s="88"/>
      <c r="F44" s="114"/>
      <c r="G44" s="115"/>
      <c r="H44" s="116"/>
      <c r="I44" s="106"/>
      <c r="J44" s="106"/>
      <c r="K44" s="110"/>
      <c r="L44" s="111"/>
      <c r="M44" s="112"/>
      <c r="N44" s="112"/>
      <c r="O44" s="113"/>
      <c r="P44" s="106"/>
      <c r="Q44" s="107"/>
      <c r="R44" s="108"/>
      <c r="S44" s="108"/>
      <c r="T44" s="108"/>
      <c r="U44" s="108"/>
      <c r="V44" s="109"/>
      <c r="W44" s="90"/>
      <c r="X44" s="90"/>
      <c r="Y44" s="90"/>
      <c r="Z44" s="90"/>
      <c r="AA44" s="90"/>
      <c r="AB44" s="100"/>
      <c r="AC44" s="102"/>
      <c r="AD44" s="90"/>
      <c r="AE44" s="103"/>
      <c r="AF44" s="103"/>
      <c r="AG44" s="103"/>
      <c r="AH44" s="100"/>
      <c r="AI44" s="104"/>
      <c r="AJ44" s="105"/>
      <c r="AK44" s="105"/>
      <c r="AL44" s="104"/>
    </row>
    <row r="45" spans="1:38" ht="15.75">
      <c r="A45" s="85"/>
      <c r="B45" s="86"/>
      <c r="C45" s="87"/>
      <c r="D45" s="88"/>
      <c r="E45" s="88"/>
      <c r="F45" s="114"/>
      <c r="G45" s="115"/>
      <c r="H45" s="116"/>
      <c r="I45" s="106"/>
      <c r="J45" s="106"/>
      <c r="K45" s="110"/>
      <c r="L45" s="111"/>
      <c r="M45" s="112"/>
      <c r="N45" s="112"/>
      <c r="O45" s="113"/>
      <c r="P45" s="106"/>
      <c r="Q45" s="107"/>
      <c r="R45" s="108"/>
      <c r="S45" s="108"/>
      <c r="T45" s="108"/>
      <c r="U45" s="108"/>
      <c r="V45" s="109"/>
      <c r="W45" s="90"/>
      <c r="X45" s="90"/>
      <c r="Y45" s="90"/>
      <c r="Z45" s="90"/>
      <c r="AA45" s="90"/>
      <c r="AB45" s="100"/>
      <c r="AC45" s="102"/>
      <c r="AD45" s="90"/>
      <c r="AE45" s="103"/>
      <c r="AF45" s="103"/>
      <c r="AG45" s="103"/>
      <c r="AH45" s="100"/>
      <c r="AI45" s="104"/>
      <c r="AJ45" s="105"/>
      <c r="AK45" s="105"/>
      <c r="AL45" s="104"/>
    </row>
    <row r="46" spans="1:38" ht="141.75">
      <c r="A46" s="117">
        <v>1</v>
      </c>
      <c r="B46" s="118">
        <f>[1]ТК1!$C$2</f>
        <v>0</v>
      </c>
      <c r="C46" s="118" t="s">
        <v>193</v>
      </c>
      <c r="D46" s="119">
        <v>240</v>
      </c>
      <c r="E46" s="120">
        <v>1</v>
      </c>
      <c r="F46" s="121"/>
      <c r="G46" s="121"/>
      <c r="H46" s="122"/>
      <c r="I46" s="121"/>
      <c r="J46" s="121"/>
      <c r="K46" s="121"/>
      <c r="L46" s="121"/>
      <c r="M46" s="121">
        <f>SUM(M7:M37)</f>
        <v>3355.7722832722829</v>
      </c>
      <c r="N46" s="121">
        <f>SUM(N7:N37)</f>
        <v>1013.4432295482295</v>
      </c>
      <c r="O46" s="123">
        <f>SUM(O7:O45)</f>
        <v>4369.2155128205122</v>
      </c>
      <c r="P46" s="121"/>
      <c r="Q46" s="121"/>
      <c r="R46" s="124"/>
      <c r="S46" s="124"/>
      <c r="T46" s="124"/>
      <c r="U46" s="124"/>
      <c r="V46" s="125">
        <f>SUM(V7:V44)</f>
        <v>3194.7797380033094</v>
      </c>
      <c r="W46" s="126"/>
      <c r="X46" s="126"/>
      <c r="Y46" s="127"/>
      <c r="Z46" s="127"/>
      <c r="AA46" s="127"/>
      <c r="AB46" s="125">
        <f>SUM(AB7:AB43)</f>
        <v>48946.268533333343</v>
      </c>
      <c r="AC46" s="128"/>
      <c r="AD46" s="129"/>
      <c r="AE46" s="129"/>
      <c r="AF46" s="130"/>
      <c r="AG46" s="126"/>
      <c r="AH46" s="131">
        <f>SUM(AH7:AH43)</f>
        <v>4424.3970128636292</v>
      </c>
      <c r="AI46" s="131">
        <f>SUM(AI7:AI43)</f>
        <v>60285.655925225918</v>
      </c>
      <c r="AJ46" s="131">
        <f>SUM(AJ7:AJ43)</f>
        <v>21099.979573829063</v>
      </c>
      <c r="AK46" s="131">
        <f>SUM(AK7:AK43)</f>
        <v>0</v>
      </c>
      <c r="AL46" s="131">
        <f>SUM(AL7:AL43)</f>
        <v>81385.635499054959</v>
      </c>
    </row>
    <row r="47" spans="1:38" ht="18">
      <c r="A47" s="56"/>
      <c r="B47" s="57"/>
      <c r="C47" s="58"/>
      <c r="D47" s="59"/>
      <c r="E47" s="59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60"/>
      <c r="Z47" s="57"/>
      <c r="AA47" s="60"/>
      <c r="AB47" s="57"/>
      <c r="AC47" s="57"/>
      <c r="AD47" s="57"/>
      <c r="AE47" s="57"/>
      <c r="AF47" s="60"/>
      <c r="AG47" s="57"/>
      <c r="AH47" s="57"/>
      <c r="AI47" s="57"/>
      <c r="AJ47" s="57"/>
      <c r="AK47" s="132">
        <f>AJ46+AK46</f>
        <v>21099.979573829063</v>
      </c>
      <c r="AL47" s="133">
        <f>AL46-AH46</f>
        <v>76961.238486191331</v>
      </c>
    </row>
  </sheetData>
  <mergeCells count="7">
    <mergeCell ref="AC4:AH4"/>
    <mergeCell ref="A4:A5"/>
    <mergeCell ref="B4:B5"/>
    <mergeCell ref="C4:C5"/>
    <mergeCell ref="F4:O4"/>
    <mergeCell ref="P4:V4"/>
    <mergeCell ref="W4:AB4"/>
  </mergeCells>
  <conditionalFormatting sqref="E46 D4:E5 P4:AB7 F7:K7 AC5:AH7 AI4:AL7 M7:O7 F5:O6 F8:AL46">
    <cfRule type="cellIs" dxfId="1" priority="2" operator="equal">
      <formula>0</formula>
    </cfRule>
  </conditionalFormatting>
  <conditionalFormatting sqref="L7">
    <cfRule type="cellIs" dxfId="0" priority="1" operator="equal">
      <formula>0</formula>
    </cfRule>
  </conditionalFormatting>
  <printOptions horizontalCentered="1" verticalCentered="1"/>
  <pageMargins left="0.23622047244094491" right="0.23622047244094491" top="0.15748031496062992" bottom="0.15748031496062992" header="0.11811023622047245" footer="0.11811023622047245"/>
  <pageSetup paperSize="8" scale="36" orientation="landscape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ТК1</vt:lpstr>
      <vt:lpstr>Расчёт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I. Abramov</dc:creator>
  <cp:lastModifiedBy>Ахрамкина Кира Анатольевна</cp:lastModifiedBy>
  <cp:lastPrinted>2018-12-25T11:19:57Z</cp:lastPrinted>
  <dcterms:created xsi:type="dcterms:W3CDTF">2018-06-26T10:45:54Z</dcterms:created>
  <dcterms:modified xsi:type="dcterms:W3CDTF">2018-12-26T08:50:31Z</dcterms:modified>
</cp:coreProperties>
</file>