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M4" i="3"/>
  <c r="K9" l="1"/>
  <c r="K5"/>
  <c r="S35"/>
  <c r="R35"/>
  <c r="P35"/>
  <c r="J35"/>
  <c r="I35"/>
  <c r="G35"/>
  <c r="D35"/>
  <c r="C35"/>
  <c r="K34"/>
  <c r="E34"/>
  <c r="L34" s="1"/>
  <c r="K33"/>
  <c r="E33"/>
  <c r="L33" s="1"/>
  <c r="K32"/>
  <c r="E32"/>
  <c r="N32" s="1"/>
  <c r="K31"/>
  <c r="E31"/>
  <c r="N31" s="1"/>
  <c r="K30"/>
  <c r="E30"/>
  <c r="L30" s="1"/>
  <c r="K29"/>
  <c r="E29"/>
  <c r="L29" s="1"/>
  <c r="K28"/>
  <c r="E28"/>
  <c r="N28" s="1"/>
  <c r="K27"/>
  <c r="F27" s="1"/>
  <c r="E27"/>
  <c r="N27" s="1"/>
  <c r="K26"/>
  <c r="E26"/>
  <c r="L26" s="1"/>
  <c r="K25"/>
  <c r="F25" s="1"/>
  <c r="E25"/>
  <c r="L25" s="1"/>
  <c r="K24"/>
  <c r="E24"/>
  <c r="N24" s="1"/>
  <c r="K23"/>
  <c r="F23" s="1"/>
  <c r="E23"/>
  <c r="N23" s="1"/>
  <c r="K22"/>
  <c r="E22"/>
  <c r="L22" s="1"/>
  <c r="K21"/>
  <c r="E21"/>
  <c r="L21" s="1"/>
  <c r="K20"/>
  <c r="E20"/>
  <c r="N20" s="1"/>
  <c r="L19"/>
  <c r="K19"/>
  <c r="E19"/>
  <c r="N19" s="1"/>
  <c r="K18"/>
  <c r="E18"/>
  <c r="L18" s="1"/>
  <c r="K17"/>
  <c r="E17"/>
  <c r="L17" s="1"/>
  <c r="K16"/>
  <c r="E16"/>
  <c r="N16" s="1"/>
  <c r="K15"/>
  <c r="E15"/>
  <c r="N15" s="1"/>
  <c r="K14"/>
  <c r="E14"/>
  <c r="L14" s="1"/>
  <c r="K13"/>
  <c r="E13"/>
  <c r="L13" s="1"/>
  <c r="K12"/>
  <c r="E12"/>
  <c r="N12" s="1"/>
  <c r="L11"/>
  <c r="K11"/>
  <c r="F11" s="1"/>
  <c r="E11"/>
  <c r="N11" s="1"/>
  <c r="K10"/>
  <c r="E10"/>
  <c r="L10" s="1"/>
  <c r="E9"/>
  <c r="L8"/>
  <c r="K8"/>
  <c r="E8"/>
  <c r="M8" s="1"/>
  <c r="E7"/>
  <c r="L7" s="1"/>
  <c r="E6"/>
  <c r="L6" s="1"/>
  <c r="E5"/>
  <c r="L5" s="1"/>
  <c r="K4"/>
  <c r="E4"/>
  <c r="E35" l="1"/>
  <c r="N7"/>
  <c r="F9"/>
  <c r="F17"/>
  <c r="F19"/>
  <c r="F33"/>
  <c r="F15"/>
  <c r="L27"/>
  <c r="F31"/>
  <c r="F8"/>
  <c r="N9"/>
  <c r="L15"/>
  <c r="N17"/>
  <c r="L23"/>
  <c r="N25"/>
  <c r="L31"/>
  <c r="N33"/>
  <c r="N8"/>
  <c r="O8" s="1"/>
  <c r="W8" s="1"/>
  <c r="L9"/>
  <c r="F13"/>
  <c r="F21"/>
  <c r="F29"/>
  <c r="N13"/>
  <c r="N21"/>
  <c r="N29"/>
  <c r="N5"/>
  <c r="F5"/>
  <c r="T8"/>
  <c r="M16"/>
  <c r="M12"/>
  <c r="M20"/>
  <c r="M24"/>
  <c r="M28"/>
  <c r="M32"/>
  <c r="L4"/>
  <c r="N6"/>
  <c r="M7"/>
  <c r="F10"/>
  <c r="N10"/>
  <c r="M11"/>
  <c r="O11" s="1"/>
  <c r="W11" s="1"/>
  <c r="L12"/>
  <c r="F14"/>
  <c r="N14"/>
  <c r="M15"/>
  <c r="L16"/>
  <c r="O16" s="1"/>
  <c r="W16" s="1"/>
  <c r="F18"/>
  <c r="N18"/>
  <c r="M19"/>
  <c r="O19" s="1"/>
  <c r="W19" s="1"/>
  <c r="L20"/>
  <c r="F22"/>
  <c r="N22"/>
  <c r="M23"/>
  <c r="O23" s="1"/>
  <c r="W23" s="1"/>
  <c r="L24"/>
  <c r="F26"/>
  <c r="N26"/>
  <c r="M27"/>
  <c r="O27" s="1"/>
  <c r="W27" s="1"/>
  <c r="L28"/>
  <c r="O28" s="1"/>
  <c r="W28" s="1"/>
  <c r="F30"/>
  <c r="N30"/>
  <c r="M31"/>
  <c r="O31" s="1"/>
  <c r="W31" s="1"/>
  <c r="L32"/>
  <c r="F34"/>
  <c r="N34"/>
  <c r="M10"/>
  <c r="M14"/>
  <c r="M18"/>
  <c r="M22"/>
  <c r="M34"/>
  <c r="M6"/>
  <c r="M26"/>
  <c r="M30"/>
  <c r="F4"/>
  <c r="N4"/>
  <c r="M5"/>
  <c r="O5" s="1"/>
  <c r="W5" s="1"/>
  <c r="M9"/>
  <c r="F12"/>
  <c r="M13"/>
  <c r="F16"/>
  <c r="M17"/>
  <c r="O17" s="1"/>
  <c r="W17" s="1"/>
  <c r="F20"/>
  <c r="M21"/>
  <c r="O21" s="1"/>
  <c r="W21" s="1"/>
  <c r="F24"/>
  <c r="M25"/>
  <c r="O25" s="1"/>
  <c r="W25" s="1"/>
  <c r="F28"/>
  <c r="M29"/>
  <c r="O29" s="1"/>
  <c r="W29" s="1"/>
  <c r="F32"/>
  <c r="M33"/>
  <c r="O33" s="1"/>
  <c r="W33" s="1"/>
  <c r="O7" l="1"/>
  <c r="O15"/>
  <c r="W15" s="1"/>
  <c r="O9"/>
  <c r="W9" s="1"/>
  <c r="O13"/>
  <c r="W13" s="1"/>
  <c r="O6"/>
  <c r="O34"/>
  <c r="W34" s="1"/>
  <c r="O30"/>
  <c r="W30" s="1"/>
  <c r="O26"/>
  <c r="W26" s="1"/>
  <c r="O22"/>
  <c r="W22" s="1"/>
  <c r="O18"/>
  <c r="W18" s="1"/>
  <c r="O14"/>
  <c r="W14" s="1"/>
  <c r="O10"/>
  <c r="W10" s="1"/>
  <c r="O12"/>
  <c r="W12" s="1"/>
  <c r="O32"/>
  <c r="W32" s="1"/>
  <c r="O24"/>
  <c r="W24" s="1"/>
  <c r="O20"/>
  <c r="W20" s="1"/>
  <c r="L35"/>
  <c r="N35"/>
  <c r="K6" l="1"/>
  <c r="F6" l="1"/>
  <c r="W6"/>
  <c r="M35"/>
  <c r="K7"/>
  <c r="O4"/>
  <c r="Q4" s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K35" l="1"/>
  <c r="F7"/>
  <c r="F35" s="1"/>
  <c r="W7"/>
  <c r="O35"/>
  <c r="H35"/>
  <c r="W4"/>
  <c r="W3" l="1"/>
  <c r="Z3"/>
  <c r="Q35"/>
  <c r="T35" s="1"/>
  <c r="U8"/>
  <c r="V8" s="1"/>
  <c r="U3"/>
  <c r="X7"/>
  <c r="Y3" s="1"/>
</calcChain>
</file>

<file path=xl/sharedStrings.xml><?xml version="1.0" encoding="utf-8"?>
<sst xmlns="http://schemas.openxmlformats.org/spreadsheetml/2006/main" count="35" uniqueCount="34">
  <si>
    <t>Позывной:</t>
  </si>
  <si>
    <t>Водитель:</t>
  </si>
  <si>
    <t>Дата сдачи</t>
  </si>
  <si>
    <t>Дата смены</t>
  </si>
  <si>
    <t>Выручка</t>
  </si>
  <si>
    <t>Всего выручка</t>
  </si>
  <si>
    <t>Чистая прибыль водителя</t>
  </si>
  <si>
    <t>ГСМ</t>
  </si>
  <si>
    <t>Мойка</t>
  </si>
  <si>
    <t>З/части, ремонт</t>
  </si>
  <si>
    <t>Прочие</t>
  </si>
  <si>
    <t>Всего расход</t>
  </si>
  <si>
    <t>Расчет 10% (премия)</t>
  </si>
  <si>
    <t>Расчет 20% (премия1)</t>
  </si>
  <si>
    <t>Расчет 30% (премия2)</t>
  </si>
  <si>
    <t>Всего (премия)</t>
  </si>
  <si>
    <t>Выплочено %</t>
  </si>
  <si>
    <t>Остаток %</t>
  </si>
  <si>
    <t>З/Плата за месяц  (начислино)</t>
  </si>
  <si>
    <t xml:space="preserve">З/Плата за месяц </t>
  </si>
  <si>
    <t>Остаток на начало месяца</t>
  </si>
  <si>
    <t>Доход ФИРМЫ всего</t>
  </si>
  <si>
    <t>ДОХОД ЗА СМЕНУ</t>
  </si>
  <si>
    <t xml:space="preserve">В кассе наличными </t>
  </si>
  <si>
    <t>Доход водителя</t>
  </si>
  <si>
    <t>Наличный</t>
  </si>
  <si>
    <t>Безнал</t>
  </si>
  <si>
    <t xml:space="preserve">Доход ФИРМЫ </t>
  </si>
  <si>
    <t>Наличными</t>
  </si>
  <si>
    <t>Доход</t>
  </si>
  <si>
    <t>Расход</t>
  </si>
  <si>
    <t>Разница</t>
  </si>
  <si>
    <t>Остаток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</si>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</sst>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21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00B050"/>
        <bgColor indexed="44"/>
      </patternFill>
    </fill>
    <fill>
      <patternFill patternType="solid">
        <fgColor rgb="FF00B0F0"/>
        <bgColor indexed="44"/>
      </patternFill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0" fillId="8" borderId="0" xfId="0" applyFont="1" applyFill="1" applyAlignment="1">
      <alignment horizontal="center" wrapText="1"/>
    </xf>
    <xf numFmtId="0" fontId="0" fillId="7" borderId="8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wrapText="1"/>
    </xf>
    <xf numFmtId="2" fontId="7" fillId="7" borderId="10" xfId="0" applyNumberFormat="1" applyFont="1" applyFill="1" applyBorder="1" applyAlignment="1">
      <alignment horizontal="center" wrapText="1"/>
    </xf>
    <xf numFmtId="2" fontId="7" fillId="7" borderId="8" xfId="0" applyNumberFormat="1" applyFont="1" applyFill="1" applyBorder="1" applyAlignment="1">
      <alignment horizontal="center" wrapText="1"/>
    </xf>
    <xf numFmtId="2" fontId="0" fillId="8" borderId="11" xfId="0" applyNumberFormat="1" applyFill="1" applyBorder="1" applyAlignment="1">
      <alignment horizontal="center" wrapText="1"/>
    </xf>
    <xf numFmtId="2" fontId="0" fillId="0" borderId="7" xfId="0" applyNumberFormat="1" applyBorder="1" applyAlignment="1">
      <alignment horizontal="center" wrapText="1"/>
    </xf>
    <xf numFmtId="2" fontId="0" fillId="7" borderId="8" xfId="0" applyNumberFormat="1" applyFill="1" applyBorder="1" applyAlignment="1">
      <alignment horizontal="center" wrapText="1"/>
    </xf>
    <xf numFmtId="2" fontId="0" fillId="0" borderId="16" xfId="0" applyNumberFormat="1" applyBorder="1" applyAlignment="1">
      <alignment horizontal="center" wrapText="1"/>
    </xf>
    <xf numFmtId="14" fontId="0" fillId="0" borderId="19" xfId="0" applyNumberFormat="1" applyBorder="1" applyAlignment="1">
      <alignment horizontal="left" wrapText="1"/>
    </xf>
    <xf numFmtId="0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left" wrapText="1"/>
    </xf>
    <xf numFmtId="2" fontId="0" fillId="2" borderId="22" xfId="0" applyNumberFormat="1" applyFont="1" applyFill="1" applyBorder="1" applyAlignment="1">
      <alignment horizontal="left" wrapText="1"/>
    </xf>
    <xf numFmtId="2" fontId="0" fillId="9" borderId="23" xfId="0" applyNumberFormat="1" applyFill="1" applyBorder="1" applyAlignment="1">
      <alignment horizontal="left" wrapText="1"/>
    </xf>
    <xf numFmtId="2" fontId="2" fillId="4" borderId="24" xfId="0" applyNumberFormat="1" applyFont="1" applyFill="1" applyBorder="1" applyAlignment="1">
      <alignment horizontal="left" wrapText="1"/>
    </xf>
    <xf numFmtId="2" fontId="0" fillId="6" borderId="25" xfId="0" applyNumberFormat="1" applyFill="1" applyBorder="1" applyAlignment="1">
      <alignment horizontal="left" wrapText="1"/>
    </xf>
    <xf numFmtId="2" fontId="0" fillId="6" borderId="26" xfId="0" applyNumberFormat="1" applyFill="1" applyBorder="1" applyAlignment="1">
      <alignment horizontal="left" wrapText="1"/>
    </xf>
    <xf numFmtId="2" fontId="3" fillId="10" borderId="24" xfId="0" applyNumberFormat="1" applyFont="1" applyFill="1" applyBorder="1" applyAlignment="1">
      <alignment horizontal="left" wrapText="1"/>
    </xf>
    <xf numFmtId="2" fontId="0" fillId="0" borderId="23" xfId="0" applyNumberFormat="1" applyFill="1" applyBorder="1"/>
    <xf numFmtId="2" fontId="0" fillId="6" borderId="21" xfId="0" applyNumberFormat="1" applyFill="1" applyBorder="1"/>
    <xf numFmtId="0" fontId="0" fillId="0" borderId="21" xfId="0" applyBorder="1"/>
    <xf numFmtId="2" fontId="0" fillId="8" borderId="0" xfId="0" applyNumberFormat="1" applyFill="1"/>
    <xf numFmtId="14" fontId="0" fillId="0" borderId="27" xfId="0" applyNumberFormat="1" applyBorder="1" applyAlignment="1">
      <alignment horizontal="left" wrapText="1"/>
    </xf>
    <xf numFmtId="0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left" wrapText="1"/>
    </xf>
    <xf numFmtId="2" fontId="2" fillId="4" borderId="22" xfId="0" applyNumberFormat="1" applyFont="1" applyFill="1" applyBorder="1" applyAlignment="1">
      <alignment horizontal="left" wrapText="1"/>
    </xf>
    <xf numFmtId="2" fontId="0" fillId="6" borderId="2" xfId="0" applyNumberFormat="1" applyFill="1" applyBorder="1" applyAlignment="1">
      <alignment horizontal="left" wrapText="1"/>
    </xf>
    <xf numFmtId="2" fontId="0" fillId="6" borderId="1" xfId="0" applyNumberFormat="1" applyFill="1" applyBorder="1" applyAlignment="1">
      <alignment horizontal="left" wrapText="1"/>
    </xf>
    <xf numFmtId="2" fontId="3" fillId="10" borderId="22" xfId="0" applyNumberFormat="1" applyFont="1" applyFill="1" applyBorder="1" applyAlignment="1">
      <alignment horizontal="left" wrapText="1"/>
    </xf>
    <xf numFmtId="2" fontId="0" fillId="0" borderId="30" xfId="0" applyNumberFormat="1" applyFill="1" applyBorder="1"/>
    <xf numFmtId="2" fontId="0" fillId="0" borderId="29" xfId="0" applyNumberFormat="1" applyBorder="1"/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7" xfId="0" applyFont="1" applyBorder="1"/>
    <xf numFmtId="0" fontId="0" fillId="0" borderId="10" xfId="0" applyFont="1" applyBorder="1"/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2" fontId="0" fillId="11" borderId="29" xfId="0" applyNumberFormat="1" applyFont="1" applyFill="1" applyBorder="1" applyAlignment="1">
      <alignment horizontal="left" wrapText="1"/>
    </xf>
    <xf numFmtId="2" fontId="0" fillId="9" borderId="23" xfId="0" applyNumberFormat="1" applyFont="1" applyFill="1" applyBorder="1" applyAlignment="1">
      <alignment horizontal="left" wrapText="1"/>
    </xf>
    <xf numFmtId="2" fontId="0" fillId="0" borderId="30" xfId="0" applyNumberFormat="1" applyFont="1" applyFill="1" applyBorder="1"/>
    <xf numFmtId="2" fontId="0" fillId="11" borderId="29" xfId="0" applyNumberFormat="1" applyFont="1" applyFill="1" applyBorder="1"/>
    <xf numFmtId="2" fontId="0" fillId="0" borderId="31" xfId="0" applyNumberFormat="1" applyBorder="1" applyAlignment="1">
      <alignment horizontal="left" wrapText="1"/>
    </xf>
    <xf numFmtId="0" fontId="0" fillId="0" borderId="32" xfId="0" applyBorder="1"/>
    <xf numFmtId="0" fontId="0" fillId="0" borderId="33" xfId="0" applyNumberFormat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left" wrapText="1"/>
    </xf>
    <xf numFmtId="2" fontId="2" fillId="4" borderId="16" xfId="0" applyNumberFormat="1" applyFont="1" applyFill="1" applyBorder="1" applyAlignment="1">
      <alignment horizontal="left" wrapText="1"/>
    </xf>
    <xf numFmtId="2" fontId="0" fillId="6" borderId="34" xfId="0" applyNumberFormat="1" applyFill="1" applyBorder="1" applyAlignment="1">
      <alignment horizontal="left" wrapText="1"/>
    </xf>
    <xf numFmtId="2" fontId="0" fillId="6" borderId="3" xfId="0" applyNumberFormat="1" applyFill="1" applyBorder="1" applyAlignment="1">
      <alignment horizontal="left" wrapText="1"/>
    </xf>
    <xf numFmtId="2" fontId="3" fillId="10" borderId="16" xfId="0" applyNumberFormat="1" applyFont="1" applyFill="1" applyBorder="1" applyAlignment="1">
      <alignment horizontal="left" wrapText="1"/>
    </xf>
    <xf numFmtId="2" fontId="0" fillId="0" borderId="35" xfId="0" applyNumberFormat="1" applyFill="1" applyBorder="1"/>
    <xf numFmtId="2" fontId="0" fillId="0" borderId="31" xfId="0" applyNumberFormat="1" applyBorder="1"/>
    <xf numFmtId="2" fontId="0" fillId="0" borderId="36" xfId="0" applyNumberFormat="1" applyBorder="1"/>
    <xf numFmtId="0" fontId="0" fillId="0" borderId="6" xfId="0" applyBorder="1"/>
    <xf numFmtId="0" fontId="3" fillId="0" borderId="37" xfId="0" applyFont="1" applyBorder="1" applyAlignment="1"/>
    <xf numFmtId="0" fontId="0" fillId="0" borderId="38" xfId="0" applyBorder="1" applyAlignment="1"/>
    <xf numFmtId="2" fontId="0" fillId="0" borderId="7" xfId="0" applyNumberFormat="1" applyBorder="1"/>
    <xf numFmtId="2" fontId="0" fillId="0" borderId="10" xfId="0" applyNumberFormat="1" applyBorder="1"/>
    <xf numFmtId="2" fontId="0" fillId="2" borderId="39" xfId="0" applyNumberFormat="1" applyFont="1" applyFill="1" applyBorder="1"/>
    <xf numFmtId="2" fontId="0" fillId="3" borderId="10" xfId="0" applyNumberFormat="1" applyFill="1" applyBorder="1"/>
    <xf numFmtId="2" fontId="0" fillId="4" borderId="39" xfId="0" applyNumberFormat="1" applyFill="1" applyBorder="1"/>
    <xf numFmtId="2" fontId="0" fillId="0" borderId="11" xfId="0" applyNumberFormat="1" applyBorder="1"/>
    <xf numFmtId="2" fontId="3" fillId="5" borderId="40" xfId="0" applyNumberFormat="1" applyFont="1" applyFill="1" applyBorder="1"/>
    <xf numFmtId="2" fontId="0" fillId="0" borderId="10" xfId="0" applyNumberFormat="1" applyFill="1" applyBorder="1"/>
    <xf numFmtId="2" fontId="0" fillId="6" borderId="10" xfId="0" applyNumberFormat="1" applyFill="1" applyBorder="1"/>
    <xf numFmtId="0" fontId="0" fillId="0" borderId="8" xfId="0" applyFont="1" applyBorder="1"/>
    <xf numFmtId="2" fontId="0" fillId="0" borderId="16" xfId="0" applyNumberFormat="1" applyBorder="1"/>
    <xf numFmtId="0" fontId="2" fillId="0" borderId="11" xfId="0" applyFont="1" applyBorder="1"/>
    <xf numFmtId="0" fontId="0" fillId="0" borderId="4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9"/>
  <sheetViews>
    <sheetView tabSelected="1" workbookViewId="0">
      <selection activeCell="M4" sqref="M4"/>
    </sheetView>
  </sheetViews>
  <sheetFormatPr defaultRowHeight="15"/>
  <cols>
    <col min="1" max="1" width="11.140625" customWidth="1"/>
    <col min="13" max="13" width="10.5703125" bestFit="1" customWidth="1"/>
  </cols>
  <sheetData>
    <row r="1" spans="1:29" ht="15.75" thickBot="1">
      <c r="A1" s="1" t="s">
        <v>0</v>
      </c>
      <c r="B1" s="2"/>
      <c r="C1" s="3" t="s">
        <v>1</v>
      </c>
      <c r="D1" s="3"/>
      <c r="E1" s="4"/>
      <c r="F1" s="5"/>
      <c r="G1" s="6"/>
      <c r="H1" s="6"/>
      <c r="I1" s="6"/>
    </row>
    <row r="2" spans="1:29" ht="52.5" thickBot="1">
      <c r="A2" s="7" t="s">
        <v>2</v>
      </c>
      <c r="B2" s="8" t="s">
        <v>3</v>
      </c>
      <c r="C2" s="9" t="s">
        <v>4</v>
      </c>
      <c r="D2" s="10"/>
      <c r="E2" s="11" t="s">
        <v>5</v>
      </c>
      <c r="F2" s="12" t="s">
        <v>6</v>
      </c>
      <c r="G2" s="9" t="s">
        <v>7</v>
      </c>
      <c r="H2" s="13" t="s">
        <v>8</v>
      </c>
      <c r="I2" s="13" t="s">
        <v>9</v>
      </c>
      <c r="J2" s="13" t="s">
        <v>10</v>
      </c>
      <c r="K2" s="14" t="s">
        <v>11</v>
      </c>
      <c r="L2" s="15" t="s">
        <v>12</v>
      </c>
      <c r="M2" s="16" t="s">
        <v>13</v>
      </c>
      <c r="N2" s="17" t="s">
        <v>14</v>
      </c>
      <c r="O2" s="18" t="s">
        <v>15</v>
      </c>
      <c r="P2" s="19" t="s">
        <v>16</v>
      </c>
      <c r="Q2" s="20" t="s">
        <v>17</v>
      </c>
      <c r="R2" s="21" t="s">
        <v>18</v>
      </c>
      <c r="S2" s="21" t="s">
        <v>19</v>
      </c>
      <c r="T2" s="22" t="s">
        <v>20</v>
      </c>
      <c r="U2" s="23" t="s">
        <v>21</v>
      </c>
      <c r="V2" s="23"/>
      <c r="W2" s="24" t="s">
        <v>22</v>
      </c>
      <c r="X2" s="22" t="s">
        <v>20</v>
      </c>
      <c r="Y2" s="25" t="s">
        <v>23</v>
      </c>
      <c r="Z2" s="26" t="s">
        <v>24</v>
      </c>
      <c r="AA2" s="27"/>
      <c r="AB2" s="27"/>
      <c r="AC2" s="27"/>
    </row>
    <row r="3" spans="1:29" ht="31.5" thickBot="1">
      <c r="A3" s="28"/>
      <c r="B3" s="29"/>
      <c r="C3" s="30" t="s">
        <v>25</v>
      </c>
      <c r="D3" s="31" t="s">
        <v>26</v>
      </c>
      <c r="E3" s="32"/>
      <c r="F3" s="12"/>
      <c r="G3" s="9"/>
      <c r="H3" s="13"/>
      <c r="I3" s="13"/>
      <c r="J3" s="13"/>
      <c r="K3" s="33"/>
      <c r="L3" s="34"/>
      <c r="M3" s="35"/>
      <c r="N3" s="17"/>
      <c r="O3" s="36"/>
      <c r="P3" s="19"/>
      <c r="Q3" s="20"/>
      <c r="R3" s="21"/>
      <c r="S3" s="21"/>
      <c r="T3" s="37"/>
      <c r="U3" s="38">
        <f>SUM(T3+E35-K35-O35-R35)</f>
        <v>5100</v>
      </c>
      <c r="V3" s="39"/>
      <c r="W3" s="40">
        <f>SUM(W4:W34)</f>
        <v>5100</v>
      </c>
      <c r="X3" s="41"/>
      <c r="Y3" s="42">
        <f>SUM(X3+X7)</f>
        <v>8000</v>
      </c>
      <c r="Z3" s="43">
        <f>O35+R35</f>
        <v>2900</v>
      </c>
      <c r="AA3" s="27"/>
      <c r="AB3" s="27"/>
      <c r="AC3" s="27"/>
    </row>
    <row r="4" spans="1:29">
      <c r="A4" s="44">
        <v>43344</v>
      </c>
      <c r="B4" s="45"/>
      <c r="C4" s="46">
        <v>8000</v>
      </c>
      <c r="D4" s="46"/>
      <c r="E4" s="47">
        <f t="shared" ref="E4:E34" si="0">SUM(C4+D4)</f>
        <v>8000</v>
      </c>
      <c r="F4" s="48">
        <f t="shared" ref="F4:F34" si="1">SUM(E4-K4)</f>
        <v>8000</v>
      </c>
      <c r="G4" s="46"/>
      <c r="H4" s="46"/>
      <c r="I4" s="46"/>
      <c r="J4" s="46"/>
      <c r="K4" s="49">
        <f t="shared" ref="K4:K34" si="2">SUM(G4+H4+I4+J4)</f>
        <v>0</v>
      </c>
      <c r="L4" s="50">
        <f>IF(E4&gt;$M$38,($E$4-$K$4)*0.1,$N$38)</f>
        <v>800</v>
      </c>
      <c r="M4" s="62">
        <f>IF(E4&gt;$D$38,($E$4-D38)*0.2)</f>
        <v>1200</v>
      </c>
      <c r="N4" s="51">
        <f>IF(E4&gt;$E$38,($E$4-E38)*0.3,$G$38)</f>
        <v>900</v>
      </c>
      <c r="O4" s="52">
        <f>SUM(L4+N4+M4)</f>
        <v>2900</v>
      </c>
      <c r="P4" s="53"/>
      <c r="Q4" s="54">
        <f>SUM(O4-P4)</f>
        <v>2900</v>
      </c>
      <c r="R4" s="55"/>
      <c r="S4" s="55"/>
      <c r="W4" s="56">
        <f>SUM(E4-K4-O4-R4)</f>
        <v>5100</v>
      </c>
    </row>
    <row r="5" spans="1:29" ht="15.75" thickBot="1">
      <c r="A5" s="57">
        <v>43345</v>
      </c>
      <c r="B5" s="58"/>
      <c r="C5" s="59"/>
      <c r="D5" s="59"/>
      <c r="E5" s="47">
        <f t="shared" si="0"/>
        <v>0</v>
      </c>
      <c r="F5" s="48">
        <f t="shared" si="1"/>
        <v>0</v>
      </c>
      <c r="G5" s="59"/>
      <c r="H5" s="59"/>
      <c r="I5" s="59"/>
      <c r="J5" s="59"/>
      <c r="K5" s="60">
        <f t="shared" si="2"/>
        <v>0</v>
      </c>
      <c r="L5" s="61">
        <f>IF(E5&gt;$M$38,($E$5-$K$5)*0.1,$N$38)</f>
        <v>0</v>
      </c>
      <c r="M5" s="62">
        <f>IF(E5&gt;$D$38,($E$5-D38)*0.2,$G$38)</f>
        <v>0</v>
      </c>
      <c r="N5" s="51">
        <f>IF(E5&gt;$E$38,($E$5-E38)*0.3,$G$38)</f>
        <v>0</v>
      </c>
      <c r="O5" s="63">
        <f>SUM(L5+N5+M5)</f>
        <v>0</v>
      </c>
      <c r="P5" s="64"/>
      <c r="Q5" s="54">
        <f t="shared" ref="Q5:Q34" si="3">SUM(Q4+O5-P5)</f>
        <v>2900</v>
      </c>
      <c r="R5" s="65"/>
      <c r="S5" s="65"/>
      <c r="W5" s="56">
        <f>SUM(E5-K5-O5-R5)</f>
        <v>0</v>
      </c>
    </row>
    <row r="6" spans="1:29" ht="16.5" thickBot="1">
      <c r="A6" s="57">
        <v>43346</v>
      </c>
      <c r="B6" s="58"/>
      <c r="C6" s="59"/>
      <c r="D6" s="59"/>
      <c r="E6" s="47">
        <f t="shared" si="0"/>
        <v>0</v>
      </c>
      <c r="F6" s="48">
        <f t="shared" si="1"/>
        <v>0</v>
      </c>
      <c r="G6" s="59"/>
      <c r="H6" s="59"/>
      <c r="I6" s="59"/>
      <c r="J6" s="59"/>
      <c r="K6" s="60">
        <f t="shared" si="2"/>
        <v>0</v>
      </c>
      <c r="L6" s="61">
        <f>IF(E6&gt;$M$38,($E$6-$K$6)*0.1,$N$38)</f>
        <v>0</v>
      </c>
      <c r="M6" s="62">
        <f>IF(E6&gt;$D$38,($E$6-D38)*0.2,$G$38)</f>
        <v>0</v>
      </c>
      <c r="N6" s="51">
        <f>IF(E6&gt;$E$38,($E$6-E38)*0.3,$G$38)</f>
        <v>0</v>
      </c>
      <c r="O6" s="63">
        <f>SUM(L6+N6+M6)</f>
        <v>0</v>
      </c>
      <c r="P6" s="64"/>
      <c r="Q6" s="54">
        <f t="shared" si="3"/>
        <v>2900</v>
      </c>
      <c r="R6" s="65"/>
      <c r="S6" s="65"/>
      <c r="T6" s="66" t="s">
        <v>27</v>
      </c>
      <c r="U6" s="66"/>
      <c r="V6" s="66"/>
      <c r="W6" s="56">
        <f>SUM(E6-K6-O6-R6)</f>
        <v>0</v>
      </c>
      <c r="X6" s="67" t="s">
        <v>28</v>
      </c>
      <c r="Y6" s="67"/>
    </row>
    <row r="7" spans="1:29" ht="15.75" thickBot="1">
      <c r="A7" s="57">
        <v>43347</v>
      </c>
      <c r="B7" s="58"/>
      <c r="C7" s="59"/>
      <c r="D7" s="59"/>
      <c r="E7" s="47">
        <f t="shared" si="0"/>
        <v>0</v>
      </c>
      <c r="F7" s="48">
        <f t="shared" si="1"/>
        <v>0</v>
      </c>
      <c r="G7" s="59"/>
      <c r="H7" s="59"/>
      <c r="I7" s="59"/>
      <c r="J7" s="59"/>
      <c r="K7" s="60">
        <f t="shared" si="2"/>
        <v>0</v>
      </c>
      <c r="L7" s="61">
        <f>IF(E7&gt;$M$38,($E$7-$K$7)*0.1,$N$38)</f>
        <v>0</v>
      </c>
      <c r="M7" s="62">
        <f>IF(E7&gt;$D$38,($E$7-D38)*0.2,$G$38)</f>
        <v>0</v>
      </c>
      <c r="N7" s="51">
        <f>IF(E7&gt;$E$38,($E$7-E38)*0.3,$G$38)</f>
        <v>0</v>
      </c>
      <c r="O7" s="63">
        <f>SUM(L7+N7+M7)</f>
        <v>0</v>
      </c>
      <c r="P7" s="64"/>
      <c r="Q7" s="54">
        <f t="shared" si="3"/>
        <v>2900</v>
      </c>
      <c r="R7" s="65"/>
      <c r="S7" s="65"/>
      <c r="T7" s="68" t="s">
        <v>29</v>
      </c>
      <c r="U7" s="69" t="s">
        <v>30</v>
      </c>
      <c r="V7" s="69" t="s">
        <v>31</v>
      </c>
      <c r="W7" s="56">
        <f>SUM(E7-K7-O7-R7)</f>
        <v>0</v>
      </c>
      <c r="X7" s="70">
        <f>SUM(C35-K35-P35-S35)</f>
        <v>8000</v>
      </c>
      <c r="Y7" s="70"/>
    </row>
    <row r="8" spans="1:29">
      <c r="A8" s="57">
        <v>43348</v>
      </c>
      <c r="B8" s="58"/>
      <c r="C8" s="59"/>
      <c r="D8" s="59"/>
      <c r="E8" s="47">
        <f t="shared" si="0"/>
        <v>0</v>
      </c>
      <c r="F8" s="48">
        <f t="shared" si="1"/>
        <v>0</v>
      </c>
      <c r="G8" s="59"/>
      <c r="H8" s="59"/>
      <c r="I8" s="59"/>
      <c r="J8" s="59"/>
      <c r="K8" s="60">
        <f t="shared" si="2"/>
        <v>0</v>
      </c>
      <c r="L8" s="61">
        <f>IF(E8&gt;$M$38,($E$8-$K$8)*0.1,$N$38)</f>
        <v>0</v>
      </c>
      <c r="M8" s="62">
        <f>IF(E8&gt;$D$38,($E$8-D38)*0.2,$G$38)</f>
        <v>0</v>
      </c>
      <c r="N8" s="51">
        <f>IF(E8&gt;$E$38,($E$8-E38)*0.3,$G$38)</f>
        <v>0</v>
      </c>
      <c r="O8" s="63">
        <f>SUM(L8+N8+M8)</f>
        <v>0</v>
      </c>
      <c r="P8" s="64"/>
      <c r="Q8" s="54">
        <f t="shared" si="3"/>
        <v>2900</v>
      </c>
      <c r="R8" s="65"/>
      <c r="S8" s="65"/>
      <c r="T8" s="71">
        <f>SUM(E35)</f>
        <v>8000</v>
      </c>
      <c r="U8" s="71">
        <f>SUM(K35+P35+R35)</f>
        <v>0</v>
      </c>
      <c r="V8" s="71">
        <f>SUM(T8-U8)</f>
        <v>8000</v>
      </c>
      <c r="W8" s="56">
        <f>SUM(E8-K8-O8-R8)</f>
        <v>0</v>
      </c>
    </row>
    <row r="9" spans="1:29">
      <c r="A9" s="57">
        <v>43349</v>
      </c>
      <c r="B9" s="58"/>
      <c r="C9" s="59"/>
      <c r="D9" s="59"/>
      <c r="E9" s="47">
        <f t="shared" si="0"/>
        <v>0</v>
      </c>
      <c r="F9" s="48">
        <f t="shared" si="1"/>
        <v>0</v>
      </c>
      <c r="G9" s="59"/>
      <c r="H9" s="59"/>
      <c r="I9" s="59"/>
      <c r="J9" s="59"/>
      <c r="K9" s="60">
        <f t="shared" si="2"/>
        <v>0</v>
      </c>
      <c r="L9" s="61">
        <f>IF(E9&gt;$M$38,($E$9-$K$9)*0.1,$N$38)</f>
        <v>0</v>
      </c>
      <c r="M9" s="62">
        <f>IF(E9&gt;$D$38,($E$9-D38)*0.2,$G$38)</f>
        <v>0</v>
      </c>
      <c r="N9" s="51">
        <f>IF(E9&gt;$E$38,($E$9-E38)*0.3,$G$38)</f>
        <v>0</v>
      </c>
      <c r="O9" s="63">
        <f>SUM(L9+N9+M9)</f>
        <v>0</v>
      </c>
      <c r="P9" s="64"/>
      <c r="Q9" s="54">
        <f t="shared" si="3"/>
        <v>2900</v>
      </c>
      <c r="R9" s="65"/>
      <c r="S9" s="65"/>
      <c r="W9" s="56">
        <f>SUM(E9-K9-O9-R9)</f>
        <v>0</v>
      </c>
    </row>
    <row r="10" spans="1:29">
      <c r="A10" s="57">
        <v>43350</v>
      </c>
      <c r="B10" s="58"/>
      <c r="C10" s="72"/>
      <c r="D10" s="72"/>
      <c r="E10" s="47">
        <f t="shared" si="0"/>
        <v>0</v>
      </c>
      <c r="F10" s="73">
        <f t="shared" si="1"/>
        <v>0</v>
      </c>
      <c r="G10" s="72"/>
      <c r="H10" s="72"/>
      <c r="I10" s="72"/>
      <c r="J10" s="72"/>
      <c r="K10" s="60">
        <f t="shared" si="2"/>
        <v>0</v>
      </c>
      <c r="L10" s="61">
        <f>IF(E10&gt;$M$38,($E$10-$K$10)*0.1,$N$38)</f>
        <v>0</v>
      </c>
      <c r="M10" s="62">
        <f>IF(E10&gt;$D$38,($E$10-D38)*0.2,$G$38)</f>
        <v>0</v>
      </c>
      <c r="N10" s="51">
        <f>IF(E10&gt;$E$38,($E$10-E38)*0.3,$G$38)</f>
        <v>0</v>
      </c>
      <c r="O10" s="63">
        <f>SUM(L10+N10+M10)</f>
        <v>0</v>
      </c>
      <c r="P10" s="74"/>
      <c r="Q10" s="54">
        <f t="shared" si="3"/>
        <v>2900</v>
      </c>
      <c r="R10" s="75"/>
      <c r="S10" s="75"/>
      <c r="W10" s="56">
        <f>SUM(E10-K10-O10-R10)</f>
        <v>0</v>
      </c>
    </row>
    <row r="11" spans="1:29">
      <c r="A11" s="57">
        <v>43351</v>
      </c>
      <c r="B11" s="58"/>
      <c r="C11" s="72"/>
      <c r="D11" s="72"/>
      <c r="E11" s="47">
        <f t="shared" si="0"/>
        <v>0</v>
      </c>
      <c r="F11" s="73">
        <f t="shared" si="1"/>
        <v>0</v>
      </c>
      <c r="G11" s="72"/>
      <c r="H11" s="72"/>
      <c r="I11" s="72"/>
      <c r="J11" s="72"/>
      <c r="K11" s="60">
        <f t="shared" si="2"/>
        <v>0</v>
      </c>
      <c r="L11" s="61">
        <f>IF(E11&gt;$M$38,($E$11-$K$11)*0.1,$N$38)</f>
        <v>0</v>
      </c>
      <c r="M11" s="62">
        <f>IF(E11&gt;$D$38,($E$11-D38)*0.2,$G$38)</f>
        <v>0</v>
      </c>
      <c r="N11" s="51">
        <f>IF(E11&gt;$E$38,($E$11-E38)*0.3,$G$38)</f>
        <v>0</v>
      </c>
      <c r="O11" s="63">
        <f>SUM(L11+N11+M11)</f>
        <v>0</v>
      </c>
      <c r="P11" s="74"/>
      <c r="Q11" s="54">
        <f t="shared" si="3"/>
        <v>2900</v>
      </c>
      <c r="R11" s="75"/>
      <c r="S11" s="75"/>
      <c r="W11" s="56">
        <f>SUM(E11-K11-O11-R11)</f>
        <v>0</v>
      </c>
    </row>
    <row r="12" spans="1:29">
      <c r="A12" s="57">
        <v>43352</v>
      </c>
      <c r="B12" s="58"/>
      <c r="C12" s="72"/>
      <c r="D12" s="72"/>
      <c r="E12" s="47">
        <f t="shared" si="0"/>
        <v>0</v>
      </c>
      <c r="F12" s="73">
        <f t="shared" si="1"/>
        <v>0</v>
      </c>
      <c r="G12" s="72"/>
      <c r="H12" s="72"/>
      <c r="I12" s="72"/>
      <c r="J12" s="72"/>
      <c r="K12" s="60">
        <f t="shared" si="2"/>
        <v>0</v>
      </c>
      <c r="L12" s="61">
        <f>IF(E12&gt;$M$38,($E$12-$K$12)*0.1,$N$38)</f>
        <v>0</v>
      </c>
      <c r="M12" s="62">
        <f>IF(E12&gt;$D$38,($E$12-D38)*0.2,$G$38)</f>
        <v>0</v>
      </c>
      <c r="N12" s="51">
        <f>IF(E12&gt;$E$38,($E$12-E38)*0.3,$G$38)</f>
        <v>0</v>
      </c>
      <c r="O12" s="63">
        <f>SUM(L12+N12+M12)</f>
        <v>0</v>
      </c>
      <c r="P12" s="74"/>
      <c r="Q12" s="54">
        <f t="shared" si="3"/>
        <v>2900</v>
      </c>
      <c r="R12" s="75"/>
      <c r="S12" s="75"/>
      <c r="W12" s="56">
        <f>SUM(E12-K12-O12-R12)</f>
        <v>0</v>
      </c>
    </row>
    <row r="13" spans="1:29">
      <c r="A13" s="57">
        <v>43353</v>
      </c>
      <c r="B13" s="58"/>
      <c r="C13" s="72"/>
      <c r="D13" s="72"/>
      <c r="E13" s="47">
        <f t="shared" si="0"/>
        <v>0</v>
      </c>
      <c r="F13" s="73">
        <f t="shared" si="1"/>
        <v>0</v>
      </c>
      <c r="G13" s="72"/>
      <c r="H13" s="72"/>
      <c r="I13" s="72"/>
      <c r="J13" s="72"/>
      <c r="K13" s="60">
        <f t="shared" si="2"/>
        <v>0</v>
      </c>
      <c r="L13" s="61">
        <f>IF(E13&gt;$M$38,($E$13-$K$13)*0.1,$N$38)</f>
        <v>0</v>
      </c>
      <c r="M13" s="62">
        <f>IF(E13&gt;$D$38,($E$13-D38)*0.2,$G$38)</f>
        <v>0</v>
      </c>
      <c r="N13" s="51">
        <f>IF(E13&gt;$E$38,($E$13-E38)*0.3,$G$38)</f>
        <v>0</v>
      </c>
      <c r="O13" s="63">
        <f>SUM(L13+N13+M13)</f>
        <v>0</v>
      </c>
      <c r="P13" s="74"/>
      <c r="Q13" s="54">
        <f t="shared" si="3"/>
        <v>2900</v>
      </c>
      <c r="R13" s="75"/>
      <c r="S13" s="75"/>
      <c r="W13" s="56">
        <f>SUM(E13-K13-O13-R13)</f>
        <v>0</v>
      </c>
    </row>
    <row r="14" spans="1:29">
      <c r="A14" s="57">
        <v>43354</v>
      </c>
      <c r="B14" s="58"/>
      <c r="C14" s="72"/>
      <c r="D14" s="72"/>
      <c r="E14" s="47">
        <f t="shared" si="0"/>
        <v>0</v>
      </c>
      <c r="F14" s="73">
        <f t="shared" si="1"/>
        <v>0</v>
      </c>
      <c r="G14" s="72"/>
      <c r="H14" s="72"/>
      <c r="I14" s="72"/>
      <c r="J14" s="72"/>
      <c r="K14" s="60">
        <f t="shared" si="2"/>
        <v>0</v>
      </c>
      <c r="L14" s="61">
        <f>IF(E14&gt;$M$38,($E$14-$K$14)*0.1,$N$38)</f>
        <v>0</v>
      </c>
      <c r="M14" s="62">
        <f>IF(E14&gt;$D$38,($E$14-D38)*0.2,$G$38)</f>
        <v>0</v>
      </c>
      <c r="N14" s="51">
        <f>IF(E14&gt;$E$38,($E$14-E38)*0.3,$G$38)</f>
        <v>0</v>
      </c>
      <c r="O14" s="63">
        <f>SUM(L14+N14+M14)</f>
        <v>0</v>
      </c>
      <c r="P14" s="74"/>
      <c r="Q14" s="54">
        <f t="shared" si="3"/>
        <v>2900</v>
      </c>
      <c r="R14" s="75"/>
      <c r="S14" s="75"/>
      <c r="W14" s="56">
        <f>SUM(E14-K14-O14-R14)</f>
        <v>0</v>
      </c>
    </row>
    <row r="15" spans="1:29">
      <c r="A15" s="57">
        <v>43355</v>
      </c>
      <c r="B15" s="58"/>
      <c r="C15" s="59"/>
      <c r="D15" s="59"/>
      <c r="E15" s="47">
        <f t="shared" si="0"/>
        <v>0</v>
      </c>
      <c r="F15" s="48">
        <f t="shared" si="1"/>
        <v>0</v>
      </c>
      <c r="G15" s="59"/>
      <c r="H15" s="59"/>
      <c r="I15" s="59"/>
      <c r="J15" s="59"/>
      <c r="K15" s="60">
        <f t="shared" si="2"/>
        <v>0</v>
      </c>
      <c r="L15" s="61">
        <f>IF(E15&gt;$M$38,($E$15-$K$15)*0.1,$N$38)</f>
        <v>0</v>
      </c>
      <c r="M15" s="62">
        <f>IF(E15&gt;$D$38,($E$15-D38)*0.2,$G$38)</f>
        <v>0</v>
      </c>
      <c r="N15" s="51">
        <f>IF(E15&gt;$E$38,($E$15-E38)*0.3,$G$38)</f>
        <v>0</v>
      </c>
      <c r="O15" s="63">
        <f>SUM(L15+N15+M15)</f>
        <v>0</v>
      </c>
      <c r="P15" s="64"/>
      <c r="Q15" s="54">
        <f t="shared" si="3"/>
        <v>2900</v>
      </c>
      <c r="R15" s="65"/>
      <c r="S15" s="65"/>
      <c r="W15" s="56">
        <f>SUM(E15-K15-O15-R15)</f>
        <v>0</v>
      </c>
    </row>
    <row r="16" spans="1:29">
      <c r="A16" s="57">
        <v>43356</v>
      </c>
      <c r="B16" s="58"/>
      <c r="C16" s="59"/>
      <c r="D16" s="59"/>
      <c r="E16" s="47">
        <f t="shared" si="0"/>
        <v>0</v>
      </c>
      <c r="F16" s="48">
        <f t="shared" si="1"/>
        <v>0</v>
      </c>
      <c r="G16" s="59"/>
      <c r="H16" s="59"/>
      <c r="I16" s="59"/>
      <c r="J16" s="59"/>
      <c r="K16" s="60">
        <f t="shared" si="2"/>
        <v>0</v>
      </c>
      <c r="L16" s="61">
        <f>IF(E16&gt;$M$38,($E$16-$K$16)*0.1,$N$38)</f>
        <v>0</v>
      </c>
      <c r="M16" s="62">
        <f>IF(E16&gt;$D$38,($E$16-D38)*0.2,$G$38)</f>
        <v>0</v>
      </c>
      <c r="N16" s="51">
        <f>IF(E16&gt;$E$38,($E$16-E38)*0.3,$G$38)</f>
        <v>0</v>
      </c>
      <c r="O16" s="63">
        <f>SUM(L16+N16+M16)</f>
        <v>0</v>
      </c>
      <c r="P16" s="64"/>
      <c r="Q16" s="54">
        <f t="shared" si="3"/>
        <v>2900</v>
      </c>
      <c r="R16" s="65"/>
      <c r="S16" s="65"/>
      <c r="W16" s="56">
        <f>SUM(E16-K16-O16-R16)</f>
        <v>0</v>
      </c>
    </row>
    <row r="17" spans="1:23">
      <c r="A17" s="57">
        <v>43357</v>
      </c>
      <c r="B17" s="58"/>
      <c r="C17" s="59"/>
      <c r="D17" s="59"/>
      <c r="E17" s="47">
        <f t="shared" si="0"/>
        <v>0</v>
      </c>
      <c r="F17" s="48">
        <f t="shared" si="1"/>
        <v>0</v>
      </c>
      <c r="G17" s="59"/>
      <c r="H17" s="59"/>
      <c r="I17" s="59"/>
      <c r="J17" s="59"/>
      <c r="K17" s="60">
        <f t="shared" si="2"/>
        <v>0</v>
      </c>
      <c r="L17" s="61">
        <f>IF(E17&gt;$M$38,($E$17-$K$17)*0.1,$N$38)</f>
        <v>0</v>
      </c>
      <c r="M17" s="62">
        <f>IF(E17&gt;$D$38,($E$17-D38)*0.2,$G$38)</f>
        <v>0</v>
      </c>
      <c r="N17" s="51">
        <f>IF(E17&gt;$E$38,($E$17-E38)*0.3,$G$38)</f>
        <v>0</v>
      </c>
      <c r="O17" s="63">
        <f>SUM(L17+N17+M17)</f>
        <v>0</v>
      </c>
      <c r="P17" s="64"/>
      <c r="Q17" s="54">
        <f t="shared" si="3"/>
        <v>2900</v>
      </c>
      <c r="R17" s="65"/>
      <c r="S17" s="65"/>
      <c r="W17" s="56">
        <f>SUM(E17-K17-O17-R17)</f>
        <v>0</v>
      </c>
    </row>
    <row r="18" spans="1:23">
      <c r="A18" s="57">
        <v>43358</v>
      </c>
      <c r="B18" s="58"/>
      <c r="C18" s="59"/>
      <c r="D18" s="59"/>
      <c r="E18" s="47">
        <f t="shared" si="0"/>
        <v>0</v>
      </c>
      <c r="F18" s="48">
        <f t="shared" si="1"/>
        <v>0</v>
      </c>
      <c r="G18" s="59"/>
      <c r="H18" s="59"/>
      <c r="I18" s="59"/>
      <c r="J18" s="59"/>
      <c r="K18" s="60">
        <f t="shared" si="2"/>
        <v>0</v>
      </c>
      <c r="L18" s="61">
        <f>IF(E18&gt;$M$38,($E$18-$K$18)*0.1,$N$38)</f>
        <v>0</v>
      </c>
      <c r="M18" s="62">
        <f>IF(E18&gt;$D$38,($E$18-D38)*0.2,$G$38)</f>
        <v>0</v>
      </c>
      <c r="N18" s="51">
        <f>IF(E18&gt;$E$38,($E$18-E38)*0.3,$G$38)</f>
        <v>0</v>
      </c>
      <c r="O18" s="63">
        <f>SUM(L18+N18+M18)</f>
        <v>0</v>
      </c>
      <c r="P18" s="64"/>
      <c r="Q18" s="54">
        <f t="shared" si="3"/>
        <v>2900</v>
      </c>
      <c r="R18" s="65"/>
      <c r="S18" s="65"/>
      <c r="W18" s="56">
        <f>SUM(E18-K18-O18-R18)</f>
        <v>0</v>
      </c>
    </row>
    <row r="19" spans="1:23">
      <c r="A19" s="57">
        <v>43359</v>
      </c>
      <c r="B19" s="58"/>
      <c r="C19" s="59"/>
      <c r="D19" s="59"/>
      <c r="E19" s="47">
        <f t="shared" si="0"/>
        <v>0</v>
      </c>
      <c r="F19" s="48">
        <f t="shared" si="1"/>
        <v>0</v>
      </c>
      <c r="G19" s="59"/>
      <c r="H19" s="59"/>
      <c r="I19" s="59"/>
      <c r="J19" s="59"/>
      <c r="K19" s="60">
        <f t="shared" si="2"/>
        <v>0</v>
      </c>
      <c r="L19" s="61">
        <f>IF(E19&gt;$M$38,($E$19-$K$19)*0.1,$N$38)</f>
        <v>0</v>
      </c>
      <c r="M19" s="62">
        <f>IF(E19&gt;$D$38,($E$19-D38)*0.2,$G$38)</f>
        <v>0</v>
      </c>
      <c r="N19" s="51">
        <f>IF(E19&gt;$E$38,($E$19-E38)*0.3,$G$38)</f>
        <v>0</v>
      </c>
      <c r="O19" s="63">
        <f>SUM(L19+N19+M19)</f>
        <v>0</v>
      </c>
      <c r="P19" s="64"/>
      <c r="Q19" s="54">
        <f t="shared" si="3"/>
        <v>2900</v>
      </c>
      <c r="R19" s="65"/>
      <c r="S19" s="65"/>
      <c r="W19" s="56">
        <f>SUM(E19-K19-O19-R19)</f>
        <v>0</v>
      </c>
    </row>
    <row r="20" spans="1:23">
      <c r="A20" s="57">
        <v>43360</v>
      </c>
      <c r="B20" s="58"/>
      <c r="C20" s="59"/>
      <c r="D20" s="59"/>
      <c r="E20" s="47">
        <f t="shared" si="0"/>
        <v>0</v>
      </c>
      <c r="F20" s="48">
        <f t="shared" si="1"/>
        <v>0</v>
      </c>
      <c r="G20" s="59"/>
      <c r="H20" s="59"/>
      <c r="I20" s="59"/>
      <c r="J20" s="59"/>
      <c r="K20" s="60">
        <f t="shared" si="2"/>
        <v>0</v>
      </c>
      <c r="L20" s="61">
        <f>IF(E20&gt;$M$38,($E$20-$K$20)*0.1,$N$38)</f>
        <v>0</v>
      </c>
      <c r="M20" s="62">
        <f>IF(E20&gt;$D$38,($E$20-D38)*0.2,$G$38)</f>
        <v>0</v>
      </c>
      <c r="N20" s="51">
        <f>IF(E20&gt;$E$38,($E$20-E38)*0.3,$G$38)</f>
        <v>0</v>
      </c>
      <c r="O20" s="63">
        <f>SUM(L20+N20+M20)</f>
        <v>0</v>
      </c>
      <c r="P20" s="64"/>
      <c r="Q20" s="54">
        <f t="shared" si="3"/>
        <v>2900</v>
      </c>
      <c r="R20" s="65"/>
      <c r="S20" s="65"/>
      <c r="W20" s="56">
        <f>SUM(E20-K20-O20-R20)</f>
        <v>0</v>
      </c>
    </row>
    <row r="21" spans="1:23">
      <c r="A21" s="57">
        <v>43361</v>
      </c>
      <c r="B21" s="58"/>
      <c r="C21" s="59"/>
      <c r="D21" s="59"/>
      <c r="E21" s="47">
        <f t="shared" si="0"/>
        <v>0</v>
      </c>
      <c r="F21" s="48">
        <f t="shared" si="1"/>
        <v>0</v>
      </c>
      <c r="G21" s="59"/>
      <c r="H21" s="59"/>
      <c r="I21" s="59"/>
      <c r="J21" s="59"/>
      <c r="K21" s="60">
        <f t="shared" si="2"/>
        <v>0</v>
      </c>
      <c r="L21" s="61">
        <f>IF(E21&gt;$M$38,($E$21-$K$21)*0.1,$N$38)</f>
        <v>0</v>
      </c>
      <c r="M21" s="62">
        <f>IF(E21&gt;$D$38,($E$21-D38)*0.2,$G$38)</f>
        <v>0</v>
      </c>
      <c r="N21" s="51">
        <f>IF(E21&gt;$E$38,($E$21-E38)*0.3,$G$38)</f>
        <v>0</v>
      </c>
      <c r="O21" s="63">
        <f>SUM(L21+N21+M21)</f>
        <v>0</v>
      </c>
      <c r="P21" s="64"/>
      <c r="Q21" s="54">
        <f t="shared" si="3"/>
        <v>2900</v>
      </c>
      <c r="R21" s="65"/>
      <c r="S21" s="65"/>
      <c r="W21" s="56">
        <f>SUM(E21-K21-O21-R21)</f>
        <v>0</v>
      </c>
    </row>
    <row r="22" spans="1:23">
      <c r="A22" s="57">
        <v>43362</v>
      </c>
      <c r="B22" s="58"/>
      <c r="C22" s="59"/>
      <c r="D22" s="59"/>
      <c r="E22" s="47">
        <f t="shared" si="0"/>
        <v>0</v>
      </c>
      <c r="F22" s="48">
        <f t="shared" si="1"/>
        <v>0</v>
      </c>
      <c r="G22" s="59"/>
      <c r="H22" s="59"/>
      <c r="I22" s="59"/>
      <c r="J22" s="59"/>
      <c r="K22" s="60">
        <f t="shared" si="2"/>
        <v>0</v>
      </c>
      <c r="L22" s="61">
        <f>IF(E22&gt;$M$38,($E$22-$K$22)*0.1,$N$38)</f>
        <v>0</v>
      </c>
      <c r="M22" s="62">
        <f>IF(E22&gt;$D$38,($E$22-D38)*0.2,$G$38)</f>
        <v>0</v>
      </c>
      <c r="N22" s="51">
        <f>IF(E22&gt;$E$38,($E$22-E38)*0.3,$G$38)</f>
        <v>0</v>
      </c>
      <c r="O22" s="63">
        <f>SUM(L22+N22+M22)</f>
        <v>0</v>
      </c>
      <c r="P22" s="64"/>
      <c r="Q22" s="54">
        <f t="shared" si="3"/>
        <v>2900</v>
      </c>
      <c r="R22" s="65"/>
      <c r="S22" s="65"/>
      <c r="W22" s="56">
        <f>SUM(E22-K22-O22-R22)</f>
        <v>0</v>
      </c>
    </row>
    <row r="23" spans="1:23">
      <c r="A23" s="57">
        <v>43363</v>
      </c>
      <c r="B23" s="58"/>
      <c r="C23" s="59"/>
      <c r="D23" s="59"/>
      <c r="E23" s="47">
        <f t="shared" si="0"/>
        <v>0</v>
      </c>
      <c r="F23" s="48">
        <f t="shared" si="1"/>
        <v>0</v>
      </c>
      <c r="G23" s="59"/>
      <c r="H23" s="59"/>
      <c r="I23" s="59"/>
      <c r="J23" s="59"/>
      <c r="K23" s="60">
        <f t="shared" si="2"/>
        <v>0</v>
      </c>
      <c r="L23" s="61">
        <f>IF(E23&gt;$M$38,($E$23-$K$23)*0.1,$N$38)</f>
        <v>0</v>
      </c>
      <c r="M23" s="62">
        <f>IF(E23&gt;$D$38,($E$23-D38)*0.2,$G$38)</f>
        <v>0</v>
      </c>
      <c r="N23" s="51">
        <f>IF(E23&gt;$E$38,($E$23-E38)*0.3,$G$38)</f>
        <v>0</v>
      </c>
      <c r="O23" s="63">
        <f>SUM(L23+N23+M23)</f>
        <v>0</v>
      </c>
      <c r="P23" s="64"/>
      <c r="Q23" s="54">
        <f t="shared" si="3"/>
        <v>2900</v>
      </c>
      <c r="R23" s="65"/>
      <c r="S23" s="65"/>
      <c r="W23" s="56">
        <f>SUM(E23-K23-O23-R23)</f>
        <v>0</v>
      </c>
    </row>
    <row r="24" spans="1:23">
      <c r="A24" s="57">
        <v>43364</v>
      </c>
      <c r="B24" s="58"/>
      <c r="C24" s="59"/>
      <c r="D24" s="59"/>
      <c r="E24" s="47">
        <f t="shared" si="0"/>
        <v>0</v>
      </c>
      <c r="F24" s="48">
        <f t="shared" si="1"/>
        <v>0</v>
      </c>
      <c r="G24" s="59"/>
      <c r="H24" s="59"/>
      <c r="I24" s="59"/>
      <c r="J24" s="59"/>
      <c r="K24" s="60">
        <f t="shared" si="2"/>
        <v>0</v>
      </c>
      <c r="L24" s="61">
        <f>IF(E24&gt;$M$38,($E$24-$K$24)*0.1,$N$38)</f>
        <v>0</v>
      </c>
      <c r="M24" s="62">
        <f>IF(E24&gt;$D$38,($E$24-D38)*0.2,$G$38)</f>
        <v>0</v>
      </c>
      <c r="N24" s="51">
        <f>IF(E24&gt;$E$38,($E$24-E38)*0.3,$G$38)</f>
        <v>0</v>
      </c>
      <c r="O24" s="63">
        <f>SUM(L24+N24+M24)</f>
        <v>0</v>
      </c>
      <c r="P24" s="64"/>
      <c r="Q24" s="54">
        <f t="shared" si="3"/>
        <v>2900</v>
      </c>
      <c r="R24" s="65"/>
      <c r="S24" s="65"/>
      <c r="W24" s="56">
        <f>SUM(E24-K24-O24-R24)</f>
        <v>0</v>
      </c>
    </row>
    <row r="25" spans="1:23">
      <c r="A25" s="57">
        <v>43365</v>
      </c>
      <c r="B25" s="58"/>
      <c r="C25" s="76"/>
      <c r="D25" s="76"/>
      <c r="E25" s="47">
        <f t="shared" si="0"/>
        <v>0</v>
      </c>
      <c r="F25" s="48">
        <f t="shared" si="1"/>
        <v>0</v>
      </c>
      <c r="G25" s="76"/>
      <c r="H25" s="76"/>
      <c r="I25" s="76"/>
      <c r="J25" s="76"/>
      <c r="K25" s="60">
        <f t="shared" si="2"/>
        <v>0</v>
      </c>
      <c r="L25" s="61">
        <f>IF(E25&gt;$M$38,($E$25-$K$25)*0.1,$N$38)</f>
        <v>0</v>
      </c>
      <c r="M25" s="62">
        <f>IF(E25&gt;$D$38,($E$25-D38)*0.2,$G$38)</f>
        <v>0</v>
      </c>
      <c r="N25" s="51">
        <f>IF(E25&gt;$E$38,($E$25-E38)*0.3,$G$38)</f>
        <v>0</v>
      </c>
      <c r="O25" s="63">
        <f>SUM(L25+N25+M25)</f>
        <v>0</v>
      </c>
      <c r="P25" s="64"/>
      <c r="Q25" s="54">
        <f t="shared" si="3"/>
        <v>2900</v>
      </c>
      <c r="R25" s="65"/>
      <c r="S25" s="65"/>
      <c r="W25" s="56">
        <f>SUM(E25-K25-O25-R25)</f>
        <v>0</v>
      </c>
    </row>
    <row r="26" spans="1:23">
      <c r="A26" s="57">
        <v>43366</v>
      </c>
      <c r="B26" s="58"/>
      <c r="C26" s="59"/>
      <c r="D26" s="59"/>
      <c r="E26" s="47">
        <f t="shared" si="0"/>
        <v>0</v>
      </c>
      <c r="F26" s="48">
        <f t="shared" si="1"/>
        <v>0</v>
      </c>
      <c r="G26" s="59"/>
      <c r="H26" s="59"/>
      <c r="I26" s="59"/>
      <c r="J26" s="59"/>
      <c r="K26" s="60">
        <f t="shared" si="2"/>
        <v>0</v>
      </c>
      <c r="L26" s="61">
        <f>IF(E26&gt;$M$38,($E$26-$K$26)*0.1,$N$38)</f>
        <v>0</v>
      </c>
      <c r="M26" s="62">
        <f>IF(E26&gt;$D$38,($E$26-D38)*0.2,$G$38)</f>
        <v>0</v>
      </c>
      <c r="N26" s="51">
        <f>IF(E26&gt;$E$38,($E$26-E38)*0.3,$G$38)</f>
        <v>0</v>
      </c>
      <c r="O26" s="63">
        <f>SUM(L26+N26+M26)</f>
        <v>0</v>
      </c>
      <c r="P26" s="64"/>
      <c r="Q26" s="54">
        <f t="shared" si="3"/>
        <v>2900</v>
      </c>
      <c r="R26" s="65"/>
      <c r="S26" s="65"/>
      <c r="T26">
        <v>79</v>
      </c>
      <c r="W26" s="56">
        <f>SUM(E26-K26-O26-R26)</f>
        <v>0</v>
      </c>
    </row>
    <row r="27" spans="1:23">
      <c r="A27" s="57">
        <v>43367</v>
      </c>
      <c r="B27" s="58"/>
      <c r="C27" s="59"/>
      <c r="D27" s="59"/>
      <c r="E27" s="47">
        <f t="shared" si="0"/>
        <v>0</v>
      </c>
      <c r="F27" s="48">
        <f t="shared" si="1"/>
        <v>0</v>
      </c>
      <c r="G27" s="59"/>
      <c r="H27" s="59"/>
      <c r="I27" s="59"/>
      <c r="J27" s="59"/>
      <c r="K27" s="60">
        <f t="shared" si="2"/>
        <v>0</v>
      </c>
      <c r="L27" s="61">
        <f>IF(E27&gt;$M$38,($E$27-$K$27)*0.1,$N$38)</f>
        <v>0</v>
      </c>
      <c r="M27" s="62">
        <f>IF(E27&gt;$D$38,($E$27-D38)*0.2,$G$38)</f>
        <v>0</v>
      </c>
      <c r="N27" s="51">
        <f>IF(E27&gt;$E$38,($E$27-E38)*0.3,$G$38)</f>
        <v>0</v>
      </c>
      <c r="O27" s="63">
        <f>SUM(L27+N27+M27)</f>
        <v>0</v>
      </c>
      <c r="P27" s="64"/>
      <c r="Q27" s="54">
        <f t="shared" si="3"/>
        <v>2900</v>
      </c>
      <c r="R27" s="65"/>
      <c r="S27" s="65"/>
      <c r="W27" s="56">
        <f>SUM(E27-K27-O27-R27)</f>
        <v>0</v>
      </c>
    </row>
    <row r="28" spans="1:23">
      <c r="A28" s="57">
        <v>43368</v>
      </c>
      <c r="B28" s="58"/>
      <c r="C28" s="59"/>
      <c r="D28" s="59"/>
      <c r="E28" s="47">
        <f t="shared" si="0"/>
        <v>0</v>
      </c>
      <c r="F28" s="48">
        <f t="shared" si="1"/>
        <v>0</v>
      </c>
      <c r="G28" s="59"/>
      <c r="H28" s="59"/>
      <c r="I28" s="59"/>
      <c r="J28" s="59"/>
      <c r="K28" s="60">
        <f t="shared" si="2"/>
        <v>0</v>
      </c>
      <c r="L28" s="61">
        <f>IF(E28&gt;$M$38,($E$28-$K$28)*0.1,$N$38)</f>
        <v>0</v>
      </c>
      <c r="M28" s="62">
        <f>IF(E28&gt;$D$38,($E$28-D38)*0.2,$G$38)</f>
        <v>0</v>
      </c>
      <c r="N28" s="51">
        <f>IF(E28&gt;$E$38,($E$28-E38)*0.3,$G$38)</f>
        <v>0</v>
      </c>
      <c r="O28" s="63">
        <f>SUM(L28+N28+M28)</f>
        <v>0</v>
      </c>
      <c r="P28" s="64"/>
      <c r="Q28" s="54">
        <f t="shared" si="3"/>
        <v>2900</v>
      </c>
      <c r="R28" s="65"/>
      <c r="S28" s="65"/>
      <c r="W28" s="56">
        <f>SUM(E28-K28-O28-R28)</f>
        <v>0</v>
      </c>
    </row>
    <row r="29" spans="1:23">
      <c r="A29" s="57">
        <v>43369</v>
      </c>
      <c r="B29" s="58"/>
      <c r="C29" s="59"/>
      <c r="D29" s="59"/>
      <c r="E29" s="47">
        <f t="shared" si="0"/>
        <v>0</v>
      </c>
      <c r="F29" s="48">
        <f t="shared" si="1"/>
        <v>0</v>
      </c>
      <c r="G29" s="59"/>
      <c r="H29" s="59"/>
      <c r="I29" s="59"/>
      <c r="J29" s="59"/>
      <c r="K29" s="60">
        <f t="shared" si="2"/>
        <v>0</v>
      </c>
      <c r="L29" s="61">
        <f>IF(E29&gt;$M$38,($E$29-$K$29)*0.1,$N$38)</f>
        <v>0</v>
      </c>
      <c r="M29" s="62">
        <f>IF(E29&gt;$D$38,($E$29-D38)*0.2,$G$38)</f>
        <v>0</v>
      </c>
      <c r="N29" s="51">
        <f>IF(E29&gt;$E$38,($E$29-E38)*0.3,$G$38)</f>
        <v>0</v>
      </c>
      <c r="O29" s="63">
        <f>SUM(L29+N29+M29)</f>
        <v>0</v>
      </c>
      <c r="P29" s="64"/>
      <c r="Q29" s="54">
        <f t="shared" si="3"/>
        <v>2900</v>
      </c>
      <c r="R29" s="65"/>
      <c r="S29" s="65"/>
      <c r="W29" s="56">
        <f>SUM(E29-K29-O29-R29)</f>
        <v>0</v>
      </c>
    </row>
    <row r="30" spans="1:23">
      <c r="A30" s="57">
        <v>43370</v>
      </c>
      <c r="B30" s="58"/>
      <c r="C30" s="59"/>
      <c r="D30" s="59"/>
      <c r="E30" s="47">
        <f t="shared" si="0"/>
        <v>0</v>
      </c>
      <c r="F30" s="48">
        <f t="shared" si="1"/>
        <v>0</v>
      </c>
      <c r="G30" s="59"/>
      <c r="H30" s="59"/>
      <c r="I30" s="59"/>
      <c r="J30" s="59"/>
      <c r="K30" s="60">
        <f t="shared" si="2"/>
        <v>0</v>
      </c>
      <c r="L30" s="61">
        <f>IF(E30&gt;$M$38,($E$30-$K$30)*0.1,$N$38)</f>
        <v>0</v>
      </c>
      <c r="M30" s="62">
        <f>IF(E30&gt;$D$38,($E$30-D38)*0.2,$G$38)</f>
        <v>0</v>
      </c>
      <c r="N30" s="51">
        <f>IF(E30&gt;$E$38,($E$30-E38)*0.3,$G$38)</f>
        <v>0</v>
      </c>
      <c r="O30" s="63">
        <f>SUM(L30+N30+M30)</f>
        <v>0</v>
      </c>
      <c r="P30" s="64"/>
      <c r="Q30" s="54">
        <f t="shared" si="3"/>
        <v>2900</v>
      </c>
      <c r="R30" s="65"/>
      <c r="S30" s="65"/>
      <c r="W30" s="56">
        <f>SUM(E30-K30-O30-R30)</f>
        <v>0</v>
      </c>
    </row>
    <row r="31" spans="1:23">
      <c r="A31" s="57">
        <v>43371</v>
      </c>
      <c r="B31" s="58"/>
      <c r="C31" s="59"/>
      <c r="D31" s="59"/>
      <c r="E31" s="47">
        <f t="shared" si="0"/>
        <v>0</v>
      </c>
      <c r="F31" s="48">
        <f t="shared" si="1"/>
        <v>0</v>
      </c>
      <c r="G31" s="59"/>
      <c r="H31" s="59"/>
      <c r="I31" s="59"/>
      <c r="J31" s="59"/>
      <c r="K31" s="60">
        <f t="shared" si="2"/>
        <v>0</v>
      </c>
      <c r="L31" s="61">
        <f>IF(E31&gt;$M$38,($E$31-$K$31)*0.1,$N$38)</f>
        <v>0</v>
      </c>
      <c r="M31" s="62">
        <f>IF(E31&gt;$D$38,($E$31-D38)*0.2,$G$38)</f>
        <v>0</v>
      </c>
      <c r="N31" s="51">
        <f>IF(E31&gt;$E$38,($E$31-E38)*0.3,$G$38)</f>
        <v>0</v>
      </c>
      <c r="O31" s="63">
        <f>SUM(L31+N31+M31)</f>
        <v>0</v>
      </c>
      <c r="P31" s="64"/>
      <c r="Q31" s="54">
        <f t="shared" si="3"/>
        <v>2900</v>
      </c>
      <c r="R31" s="65"/>
      <c r="S31" s="65"/>
      <c r="W31" s="56">
        <f>SUM(E31-K31-O31-R31)</f>
        <v>0</v>
      </c>
    </row>
    <row r="32" spans="1:23">
      <c r="A32" s="57">
        <v>43372</v>
      </c>
      <c r="B32" s="58"/>
      <c r="C32" s="59"/>
      <c r="D32" s="59"/>
      <c r="E32" s="47">
        <f t="shared" si="0"/>
        <v>0</v>
      </c>
      <c r="F32" s="48">
        <f t="shared" si="1"/>
        <v>0</v>
      </c>
      <c r="G32" s="59"/>
      <c r="H32" s="59"/>
      <c r="I32" s="59"/>
      <c r="J32" s="59"/>
      <c r="K32" s="60">
        <f t="shared" si="2"/>
        <v>0</v>
      </c>
      <c r="L32" s="61">
        <f>IF(E32&gt;$M$38,($E$32-$K$32)*0.1,$N$38)</f>
        <v>0</v>
      </c>
      <c r="M32" s="62">
        <f>IF(E32&gt;$D$38,($E$32-D38)*0.2,$G$38)</f>
        <v>0</v>
      </c>
      <c r="N32" s="51">
        <f>IF(E32&gt;$E$38,($E$32-E38)*0.3,$G$38)</f>
        <v>0</v>
      </c>
      <c r="O32" s="63">
        <f>SUM(L32+N32+M32)</f>
        <v>0</v>
      </c>
      <c r="P32" s="64"/>
      <c r="Q32" s="54">
        <f t="shared" si="3"/>
        <v>2900</v>
      </c>
      <c r="R32" s="65"/>
      <c r="S32" s="65"/>
      <c r="W32" s="56">
        <f>SUM(E32-K32-O32-R32)</f>
        <v>0</v>
      </c>
    </row>
    <row r="33" spans="1:23" ht="15.75" thickBot="1">
      <c r="A33" s="57">
        <v>43373</v>
      </c>
      <c r="B33" s="58"/>
      <c r="C33" s="59"/>
      <c r="D33" s="59"/>
      <c r="E33" s="47">
        <f t="shared" si="0"/>
        <v>0</v>
      </c>
      <c r="F33" s="48">
        <f t="shared" si="1"/>
        <v>0</v>
      </c>
      <c r="G33" s="59"/>
      <c r="H33" s="59"/>
      <c r="I33" s="59"/>
      <c r="J33" s="59"/>
      <c r="K33" s="60">
        <f t="shared" si="2"/>
        <v>0</v>
      </c>
      <c r="L33" s="61">
        <f>IF(E33&gt;$M$38,($E$33-$K$33)*0.1,$N$38)</f>
        <v>0</v>
      </c>
      <c r="M33" s="62">
        <f>IF(E33&gt;$D$38,($E$33-D38)*0.2,$G$38)</f>
        <v>0</v>
      </c>
      <c r="N33" s="51">
        <f>IF(E33&gt;$E$38,($E$33-E38)*0.3,$G$38)</f>
        <v>0</v>
      </c>
      <c r="O33" s="63">
        <f>SUM(L33+N33+M33)</f>
        <v>0</v>
      </c>
      <c r="P33" s="64"/>
      <c r="Q33" s="54">
        <f t="shared" si="3"/>
        <v>2900</v>
      </c>
      <c r="R33" s="65"/>
      <c r="S33" s="65"/>
      <c r="W33" s="56">
        <f>SUM(E33-K33-O33-R33)</f>
        <v>0</v>
      </c>
    </row>
    <row r="34" spans="1:23" ht="15.75" thickBot="1">
      <c r="A34" s="77"/>
      <c r="B34" s="78"/>
      <c r="C34" s="76"/>
      <c r="D34" s="76"/>
      <c r="E34" s="79">
        <f t="shared" si="0"/>
        <v>0</v>
      </c>
      <c r="F34" s="48">
        <f t="shared" si="1"/>
        <v>0</v>
      </c>
      <c r="G34" s="76"/>
      <c r="H34" s="76"/>
      <c r="I34" s="76"/>
      <c r="J34" s="76"/>
      <c r="K34" s="80">
        <f t="shared" si="2"/>
        <v>0</v>
      </c>
      <c r="L34" s="81">
        <f>IF(E34&gt;$M$38,($E$34-$K$34)*0.1,$N$38)</f>
        <v>0</v>
      </c>
      <c r="M34" s="82">
        <f>IF(E34&gt;$D$38,($E$34-D38)*0.2,$G$38)</f>
        <v>0</v>
      </c>
      <c r="N34" s="51">
        <f>IF(E34&gt;$E$38,($E$34-E38)*0.3,$G$38)</f>
        <v>0</v>
      </c>
      <c r="O34" s="83">
        <f>SUM(L34+N34+M34)</f>
        <v>0</v>
      </c>
      <c r="P34" s="84"/>
      <c r="Q34" s="54">
        <f t="shared" si="3"/>
        <v>2900</v>
      </c>
      <c r="R34" s="85"/>
      <c r="S34" s="86"/>
      <c r="T34" s="87" t="s">
        <v>32</v>
      </c>
      <c r="W34" s="56">
        <f>SUM(E34-K34-O34-R34)</f>
        <v>0</v>
      </c>
    </row>
    <row r="35" spans="1:23" ht="15.75" thickBot="1">
      <c r="A35" s="88" t="s">
        <v>33</v>
      </c>
      <c r="B35" s="89"/>
      <c r="C35" s="90">
        <f t="shared" ref="C35:P35" si="4">SUM(C4:C34)</f>
        <v>8000</v>
      </c>
      <c r="D35" s="91">
        <f t="shared" si="4"/>
        <v>0</v>
      </c>
      <c r="E35" s="92">
        <f t="shared" si="4"/>
        <v>8000</v>
      </c>
      <c r="F35" s="93">
        <f>SUM(F4:F34)</f>
        <v>8000</v>
      </c>
      <c r="G35" s="90">
        <f t="shared" si="4"/>
        <v>0</v>
      </c>
      <c r="H35" s="91">
        <f t="shared" si="4"/>
        <v>0</v>
      </c>
      <c r="I35" s="91">
        <f t="shared" si="4"/>
        <v>0</v>
      </c>
      <c r="J35" s="91">
        <f t="shared" si="4"/>
        <v>0</v>
      </c>
      <c r="K35" s="94">
        <f t="shared" si="4"/>
        <v>0</v>
      </c>
      <c r="L35" s="95">
        <f>SUM(L4:L34)</f>
        <v>800</v>
      </c>
      <c r="M35" s="95">
        <f>SUM(M4:M34)</f>
        <v>1200</v>
      </c>
      <c r="N35" s="90">
        <f t="shared" si="4"/>
        <v>900</v>
      </c>
      <c r="O35" s="96">
        <f t="shared" si="4"/>
        <v>2900</v>
      </c>
      <c r="P35" s="97">
        <f t="shared" si="4"/>
        <v>0</v>
      </c>
      <c r="Q35" s="98">
        <f>SUM(O35-P35)</f>
        <v>2900</v>
      </c>
      <c r="R35" s="69">
        <f>SUM(R4:R34)</f>
        <v>0</v>
      </c>
      <c r="S35" s="99">
        <f>SUM(S4:S34)</f>
        <v>0</v>
      </c>
      <c r="T35" s="100">
        <f>R35-S35+Q35</f>
        <v>2900</v>
      </c>
    </row>
    <row r="37" spans="1:23" ht="15.75" thickBot="1"/>
    <row r="38" spans="1:23" ht="15.75" thickBot="1">
      <c r="D38" s="101">
        <v>2000</v>
      </c>
      <c r="E38" s="101">
        <v>5000</v>
      </c>
      <c r="F38" s="102"/>
      <c r="G38" s="101"/>
      <c r="H38" s="102"/>
      <c r="I38" s="102"/>
      <c r="J38" s="102"/>
      <c r="K38" s="102"/>
      <c r="L38" s="102"/>
      <c r="M38" s="101">
        <v>1800</v>
      </c>
      <c r="N38" s="101">
        <v>0</v>
      </c>
    </row>
    <row r="39" spans="1:23">
      <c r="M39" s="103">
        <v>1000</v>
      </c>
    </row>
  </sheetData>
  <mergeCells count="27">
    <mergeCell ref="T6:V6"/>
    <mergeCell ref="X6:Y6"/>
    <mergeCell ref="X7:Y7"/>
    <mergeCell ref="A35:B35"/>
    <mergeCell ref="O2:O3"/>
    <mergeCell ref="P2:P3"/>
    <mergeCell ref="Q2:Q3"/>
    <mergeCell ref="R2:R3"/>
    <mergeCell ref="S2:S3"/>
    <mergeCell ref="U2:V2"/>
    <mergeCell ref="U3:V3"/>
    <mergeCell ref="I2:I3"/>
    <mergeCell ref="J2:J3"/>
    <mergeCell ref="K2:K3"/>
    <mergeCell ref="L2:L3"/>
    <mergeCell ref="M2:M3"/>
    <mergeCell ref="N2:N3"/>
    <mergeCell ref="A1:B1"/>
    <mergeCell ref="C1:E1"/>
    <mergeCell ref="G1:I1"/>
    <mergeCell ref="A2:A3"/>
    <mergeCell ref="B2:B3"/>
    <mergeCell ref="C2:D2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2019-01-08T09:01:49Z</dcterms:modified>
</cp:coreProperties>
</file>