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ФОТ" sheetId="4" r:id="rId1"/>
    <sheet name="Участок" sheetId="5" r:id="rId2"/>
    <sheet name="Лист1" sheetId="1" r:id="rId3"/>
    <sheet name="Лист2" sheetId="2" r:id="rId4"/>
    <sheet name="Лист3" sheetId="3" r:id="rId5"/>
  </sheets>
  <externalReferences>
    <externalReference r:id="rId6"/>
  </externalReferences>
  <definedNames>
    <definedName name="_xlnm._FilterDatabase" localSheetId="1" hidden="1">Участок!$A$11:$R$11</definedName>
    <definedName name="_xlnm.Print_Area" localSheetId="1">Участок!$A$1:$R$56</definedName>
  </definedNames>
  <calcPr calcId="125725"/>
</workbook>
</file>

<file path=xl/calcChain.xml><?xml version="1.0" encoding="utf-8"?>
<calcChain xmlns="http://schemas.openxmlformats.org/spreadsheetml/2006/main">
  <c r="G13" i="5"/>
  <c r="K13" s="1"/>
  <c r="G14"/>
  <c r="K14" s="1"/>
  <c r="G15"/>
  <c r="K15" s="1"/>
  <c r="G16"/>
  <c r="K16" s="1"/>
  <c r="G17"/>
  <c r="K17" s="1"/>
  <c r="G18"/>
  <c r="K18" s="1"/>
  <c r="G19"/>
  <c r="G20"/>
  <c r="G21"/>
  <c r="G22"/>
  <c r="G23"/>
  <c r="G24"/>
  <c r="G25"/>
  <c r="G26"/>
  <c r="G27"/>
  <c r="G28"/>
  <c r="G29"/>
  <c r="G30"/>
  <c r="G12"/>
  <c r="K12" s="1"/>
  <c r="Q55"/>
  <c r="P55"/>
  <c r="I55"/>
  <c r="H55"/>
  <c r="J54"/>
  <c r="G54"/>
  <c r="K54" s="1"/>
  <c r="J53"/>
  <c r="G53"/>
  <c r="K53" s="1"/>
  <c r="J52"/>
  <c r="G52"/>
  <c r="K52" s="1"/>
  <c r="M52" s="1"/>
  <c r="J51"/>
  <c r="G51"/>
  <c r="J50"/>
  <c r="G50"/>
  <c r="K50" s="1"/>
  <c r="J49"/>
  <c r="G49"/>
  <c r="K49" s="1"/>
  <c r="J48"/>
  <c r="G48"/>
  <c r="K48" s="1"/>
  <c r="M48" s="1"/>
  <c r="J47"/>
  <c r="G47"/>
  <c r="J46"/>
  <c r="G46"/>
  <c r="K46" s="1"/>
  <c r="J45"/>
  <c r="G45"/>
  <c r="K45" s="1"/>
  <c r="J44"/>
  <c r="G44"/>
  <c r="K44" s="1"/>
  <c r="M44" s="1"/>
  <c r="J43"/>
  <c r="G43"/>
  <c r="J42"/>
  <c r="G42"/>
  <c r="J41"/>
  <c r="G41"/>
  <c r="K41" s="1"/>
  <c r="J40"/>
  <c r="G40"/>
  <c r="K40" s="1"/>
  <c r="M40" s="1"/>
  <c r="J39"/>
  <c r="G39"/>
  <c r="K39" s="1"/>
  <c r="J38"/>
  <c r="G38"/>
  <c r="K38" s="1"/>
  <c r="J37"/>
  <c r="G37"/>
  <c r="K37" s="1"/>
  <c r="J36"/>
  <c r="G36"/>
  <c r="K36" s="1"/>
  <c r="M36" s="1"/>
  <c r="J35"/>
  <c r="G35"/>
  <c r="J34"/>
  <c r="G34"/>
  <c r="K34" s="1"/>
  <c r="J33"/>
  <c r="G33"/>
  <c r="K33" s="1"/>
  <c r="J32"/>
  <c r="G32"/>
  <c r="K32" s="1"/>
  <c r="M32" s="1"/>
  <c r="J31"/>
  <c r="G31"/>
  <c r="K31" s="1"/>
  <c r="J30"/>
  <c r="K30"/>
  <c r="J29"/>
  <c r="K29"/>
  <c r="J28"/>
  <c r="K28" s="1"/>
  <c r="M28" s="1"/>
  <c r="J27"/>
  <c r="K27"/>
  <c r="J26"/>
  <c r="K26" s="1"/>
  <c r="J25"/>
  <c r="K25"/>
  <c r="J24"/>
  <c r="K24" s="1"/>
  <c r="M24" s="1"/>
  <c r="J23"/>
  <c r="K23" s="1"/>
  <c r="J22"/>
  <c r="K22" s="1"/>
  <c r="J21"/>
  <c r="K21" s="1"/>
  <c r="J20"/>
  <c r="K20" s="1"/>
  <c r="J19"/>
  <c r="J18"/>
  <c r="J17"/>
  <c r="J16"/>
  <c r="J15"/>
  <c r="J14"/>
  <c r="J13"/>
  <c r="U12"/>
  <c r="J12"/>
  <c r="J55" s="1"/>
  <c r="O5"/>
  <c r="O55" s="1"/>
  <c r="D10" i="4"/>
  <c r="B10"/>
  <c r="C12" s="1"/>
  <c r="H12" s="1"/>
  <c r="K51" i="5" l="1"/>
  <c r="K43"/>
  <c r="K19"/>
  <c r="M19" s="1"/>
  <c r="K35"/>
  <c r="M35" s="1"/>
  <c r="K42"/>
  <c r="M42" s="1"/>
  <c r="K47"/>
  <c r="M47" s="1"/>
  <c r="M26"/>
  <c r="M33"/>
  <c r="M49"/>
  <c r="M18"/>
  <c r="M31"/>
  <c r="M38"/>
  <c r="M45"/>
  <c r="M54"/>
  <c r="M16"/>
  <c r="M22"/>
  <c r="M29"/>
  <c r="M12"/>
  <c r="M25"/>
  <c r="M27"/>
  <c r="M34"/>
  <c r="M41"/>
  <c r="M43"/>
  <c r="M50"/>
  <c r="M14"/>
  <c r="M20"/>
  <c r="M13"/>
  <c r="M15"/>
  <c r="M17"/>
  <c r="M21"/>
  <c r="M23"/>
  <c r="M30"/>
  <c r="M37"/>
  <c r="M39"/>
  <c r="M46"/>
  <c r="M51"/>
  <c r="M53"/>
  <c r="K55" l="1"/>
  <c r="M55"/>
  <c r="N53" l="1"/>
  <c r="O53" s="1"/>
  <c r="R53" s="1"/>
  <c r="N20"/>
  <c r="O20" s="1"/>
  <c r="R20" s="1"/>
  <c r="N37"/>
  <c r="O37" s="1"/>
  <c r="R37" s="1"/>
  <c r="N21"/>
  <c r="O21" s="1"/>
  <c r="R21" s="1"/>
  <c r="N43"/>
  <c r="O43" s="1"/>
  <c r="R43" s="1"/>
  <c r="N41"/>
  <c r="O41" s="1"/>
  <c r="R41" s="1"/>
  <c r="N24"/>
  <c r="O24" s="1"/>
  <c r="R24" s="1"/>
  <c r="N38"/>
  <c r="O38" s="1"/>
  <c r="R38" s="1"/>
  <c r="N22"/>
  <c r="O22" s="1"/>
  <c r="R22" s="1"/>
  <c r="N42"/>
  <c r="O42" s="1"/>
  <c r="R42" s="1"/>
  <c r="N26"/>
  <c r="O26" s="1"/>
  <c r="R26" s="1"/>
  <c r="N45"/>
  <c r="O45" s="1"/>
  <c r="R45" s="1"/>
  <c r="N29"/>
  <c r="O29" s="1"/>
  <c r="R29" s="1"/>
  <c r="N13"/>
  <c r="O13" s="1"/>
  <c r="R13" s="1"/>
  <c r="N44"/>
  <c r="O44" s="1"/>
  <c r="R44" s="1"/>
  <c r="N28"/>
  <c r="O28" s="1"/>
  <c r="R28" s="1"/>
  <c r="N51"/>
  <c r="O51" s="1"/>
  <c r="R51" s="1"/>
  <c r="N35"/>
  <c r="O35" s="1"/>
  <c r="R35" s="1"/>
  <c r="N19"/>
  <c r="O19" s="1"/>
  <c r="R19" s="1"/>
  <c r="N46"/>
  <c r="O46" s="1"/>
  <c r="R46" s="1"/>
  <c r="N30"/>
  <c r="O30" s="1"/>
  <c r="R30" s="1"/>
  <c r="N14"/>
  <c r="O14" s="1"/>
  <c r="R14" s="1"/>
  <c r="N49"/>
  <c r="O49" s="1"/>
  <c r="R49" s="1"/>
  <c r="N33"/>
  <c r="O33" s="1"/>
  <c r="R33" s="1"/>
  <c r="N17"/>
  <c r="O17" s="1"/>
  <c r="R17" s="1"/>
  <c r="N48"/>
  <c r="O48" s="1"/>
  <c r="R48" s="1"/>
  <c r="N32"/>
  <c r="O32" s="1"/>
  <c r="R32" s="1"/>
  <c r="N16"/>
  <c r="O16" s="1"/>
  <c r="R16" s="1"/>
  <c r="N39"/>
  <c r="O39" s="1"/>
  <c r="R39" s="1"/>
  <c r="N23"/>
  <c r="O23" s="1"/>
  <c r="R23" s="1"/>
  <c r="N50"/>
  <c r="O50" s="1"/>
  <c r="R50" s="1"/>
  <c r="N34"/>
  <c r="O34" s="1"/>
  <c r="R34" s="1"/>
  <c r="N18"/>
  <c r="O18" s="1"/>
  <c r="R18" s="1"/>
  <c r="N40"/>
  <c r="O40" s="1"/>
  <c r="R40" s="1"/>
  <c r="N15"/>
  <c r="O15" s="1"/>
  <c r="R15" s="1"/>
  <c r="N36"/>
  <c r="O36" s="1"/>
  <c r="R36" s="1"/>
  <c r="N54"/>
  <c r="O54" s="1"/>
  <c r="R54" s="1"/>
  <c r="N12"/>
  <c r="N31"/>
  <c r="O31" s="1"/>
  <c r="R31" s="1"/>
  <c r="N52"/>
  <c r="O52" s="1"/>
  <c r="R52" s="1"/>
  <c r="N27"/>
  <c r="O27" s="1"/>
  <c r="R27" s="1"/>
  <c r="N25"/>
  <c r="O25" s="1"/>
  <c r="R25" s="1"/>
  <c r="N47"/>
  <c r="O47" s="1"/>
  <c r="R47" s="1"/>
  <c r="N55" l="1"/>
  <c r="O12"/>
  <c r="R12" s="1"/>
  <c r="R55" s="1"/>
  <c r="D5" s="1"/>
</calcChain>
</file>

<file path=xl/sharedStrings.xml><?xml version="1.0" encoding="utf-8"?>
<sst xmlns="http://schemas.openxmlformats.org/spreadsheetml/2006/main" count="166" uniqueCount="91">
  <si>
    <t>Изол</t>
  </si>
  <si>
    <t>Вод</t>
  </si>
  <si>
    <t>Стоимость м3 монтаж</t>
  </si>
  <si>
    <t>Разряд 2</t>
  </si>
  <si>
    <t>Класс 3</t>
  </si>
  <si>
    <t>Стоимость м3 демонтаж</t>
  </si>
  <si>
    <t>Разряд 3</t>
  </si>
  <si>
    <t>Класс 2</t>
  </si>
  <si>
    <t>Разряд 4</t>
  </si>
  <si>
    <t>Класс 1</t>
  </si>
  <si>
    <t>Разряд 5</t>
  </si>
  <si>
    <t xml:space="preserve">  </t>
  </si>
  <si>
    <r>
      <rPr>
        <b/>
        <sz val="16"/>
        <rFont val="Arial Narrow"/>
        <family val="2"/>
        <charset val="204"/>
      </rPr>
      <t>м3</t>
    </r>
    <r>
      <rPr>
        <b/>
        <sz val="12"/>
        <rFont val="Arial Narrow"/>
        <family val="2"/>
        <charset val="204"/>
      </rPr>
      <t xml:space="preserve"> монт</t>
    </r>
  </si>
  <si>
    <r>
      <rPr>
        <b/>
        <sz val="16"/>
        <rFont val="Arial Narrow"/>
        <family val="2"/>
        <charset val="204"/>
      </rPr>
      <t>м3</t>
    </r>
    <r>
      <rPr>
        <b/>
        <sz val="12"/>
        <rFont val="Arial Narrow"/>
        <family val="2"/>
        <charset val="204"/>
      </rPr>
      <t xml:space="preserve"> демонт</t>
    </r>
  </si>
  <si>
    <t>ФОТ</t>
  </si>
  <si>
    <t>всего</t>
  </si>
  <si>
    <t>Коэффиц сложн</t>
  </si>
  <si>
    <t xml:space="preserve"> </t>
  </si>
  <si>
    <t xml:space="preserve">    </t>
  </si>
  <si>
    <t xml:space="preserve">                                                                                        </t>
  </si>
  <si>
    <t>Расчет заработной платы Рязанского участка (изол+вод+раб)</t>
  </si>
  <si>
    <t>руб/час</t>
  </si>
  <si>
    <t>месяц</t>
  </si>
  <si>
    <t>Февраль</t>
  </si>
  <si>
    <t>кф перераб</t>
  </si>
  <si>
    <t>руб</t>
  </si>
  <si>
    <t>доля по тарифу</t>
  </si>
  <si>
    <t>доля из нераспр.</t>
  </si>
  <si>
    <t>N</t>
  </si>
  <si>
    <t>Таб. N</t>
  </si>
  <si>
    <t>Сотрудник</t>
  </si>
  <si>
    <t>Разр.</t>
  </si>
  <si>
    <t>Должность</t>
  </si>
  <si>
    <t>Тариф</t>
  </si>
  <si>
    <t>Часы</t>
  </si>
  <si>
    <t>Часы перераб</t>
  </si>
  <si>
    <t>Всего часов</t>
  </si>
  <si>
    <t>По тарифу</t>
  </si>
  <si>
    <t>КТУ</t>
  </si>
  <si>
    <t>С КТУ</t>
  </si>
  <si>
    <t>С учетом фонда</t>
  </si>
  <si>
    <t>Всего</t>
  </si>
  <si>
    <t>Доплата</t>
  </si>
  <si>
    <t>Удержание</t>
  </si>
  <si>
    <t>Итого</t>
  </si>
  <si>
    <t>Р</t>
  </si>
  <si>
    <t>Ануфриев Р. Н.</t>
  </si>
  <si>
    <t>изол</t>
  </si>
  <si>
    <t>Балашов М.Н.</t>
  </si>
  <si>
    <t>Беляев В.А.</t>
  </si>
  <si>
    <t>вод</t>
  </si>
  <si>
    <t>Беляева И.В.</t>
  </si>
  <si>
    <t>Белюсенко Г.Ю.</t>
  </si>
  <si>
    <t>Богданова Г.М.</t>
  </si>
  <si>
    <t>Буробин А.В.</t>
  </si>
  <si>
    <t>Герцог В.И.</t>
  </si>
  <si>
    <t>Грачев М.Г.</t>
  </si>
  <si>
    <t>Гридин А.Ю.</t>
  </si>
  <si>
    <t>Гудкова О.В.</t>
  </si>
  <si>
    <t>Данилов А.А.</t>
  </si>
  <si>
    <t>Желтов А.В.</t>
  </si>
  <si>
    <t>Иванеев С.Н.</t>
  </si>
  <si>
    <t>Исмазов Р.Ю.</t>
  </si>
  <si>
    <t>Илюшин С.Н.</t>
  </si>
  <si>
    <t>Кашников С.Г.</t>
  </si>
  <si>
    <t>Кашников А.С.</t>
  </si>
  <si>
    <t>Кащеев И.Е.</t>
  </si>
  <si>
    <t>Колодчкин П.В.</t>
  </si>
  <si>
    <t>Купцов П.Ю.</t>
  </si>
  <si>
    <t>Лагуткина Е.М.</t>
  </si>
  <si>
    <t>Ляменков В.В.</t>
  </si>
  <si>
    <t>Ляменкова О.А.</t>
  </si>
  <si>
    <t>Макаров В.С.</t>
  </si>
  <si>
    <t>Мосина И.И.</t>
  </si>
  <si>
    <t>Мысенко В.И.</t>
  </si>
  <si>
    <t>Нагин С.М.</t>
  </si>
  <si>
    <t>Никитин С.П.</t>
  </si>
  <si>
    <t>Носов А.Н.</t>
  </si>
  <si>
    <t>Панов С.А.</t>
  </si>
  <si>
    <t>Пинтелина Т.С.</t>
  </si>
  <si>
    <t>Романов Д.В.</t>
  </si>
  <si>
    <t>Романова Н.Н.</t>
  </si>
  <si>
    <t>Самбурин С.В.</t>
  </si>
  <si>
    <t>Самбурина А.Г.</t>
  </si>
  <si>
    <t>Святова Е.И.</t>
  </si>
  <si>
    <t>Соловьев А.Н.</t>
  </si>
  <si>
    <t>Сударов Е.Ю.</t>
  </si>
  <si>
    <t>Терентьев А.В.</t>
  </si>
  <si>
    <t>Якубов Р.Н.</t>
  </si>
  <si>
    <t>Якушина Т.П.</t>
  </si>
  <si>
    <t>Аверин Ю.В.</t>
  </si>
</sst>
</file>

<file path=xl/styles.xml><?xml version="1.0" encoding="utf-8"?>
<styleSheet xmlns="http://schemas.openxmlformats.org/spreadsheetml/2006/main">
  <numFmts count="1">
    <numFmt numFmtId="164" formatCode="0.000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rgb="FF002060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sz val="16"/>
      <color theme="3" tint="0.39997558519241921"/>
      <name val="Arial Narrow"/>
      <family val="2"/>
      <charset val="204"/>
    </font>
    <font>
      <b/>
      <sz val="16"/>
      <name val="Arial Narrow"/>
      <family val="2"/>
      <charset val="204"/>
    </font>
    <font>
      <b/>
      <i/>
      <sz val="16"/>
      <color rgb="FFFF0000"/>
      <name val="Arial Narrow"/>
      <family val="2"/>
      <charset val="204"/>
    </font>
    <font>
      <i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i/>
      <sz val="12"/>
      <name val="Arial Narrow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6"/>
      <name val="Arial"/>
      <family val="2"/>
      <charset val="204"/>
    </font>
    <font>
      <b/>
      <sz val="14"/>
      <color rgb="FFFF0000"/>
      <name val="Arial Cyr"/>
      <charset val="204"/>
    </font>
    <font>
      <i/>
      <sz val="10"/>
      <color indexed="9"/>
      <name val="Arial Cyr"/>
      <charset val="204"/>
    </font>
    <font>
      <b/>
      <sz val="10"/>
      <color indexed="9"/>
      <name val="Arial Cyr"/>
      <charset val="204"/>
    </font>
    <font>
      <sz val="12"/>
      <color indexed="9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rgb="FF1D2FBE"/>
      <name val="Arial"/>
      <family val="2"/>
      <charset val="204"/>
    </font>
    <font>
      <b/>
      <sz val="8"/>
      <color rgb="FF1D2FBE"/>
      <name val="Arial"/>
      <family val="2"/>
      <charset val="204"/>
    </font>
    <font>
      <sz val="8"/>
      <color rgb="FF1D2FBE"/>
      <name val="MS Shell Dlg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8"/>
      <color theme="3" tint="-0.249977111117893"/>
      <name val="Arial"/>
      <family val="2"/>
      <charset val="204"/>
    </font>
    <font>
      <b/>
      <sz val="8"/>
      <color theme="3" tint="-0.249977111117893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DCC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D7E4BD"/>
        <bgColor rgb="FFD9D9D9"/>
      </patternFill>
    </fill>
    <fill>
      <patternFill patternType="solid">
        <fgColor rgb="FFFCD5B5"/>
        <bgColor rgb="FFECC7AA"/>
      </patternFill>
    </fill>
    <fill>
      <patternFill patternType="solid">
        <fgColor indexed="13"/>
        <bgColor indexed="64"/>
      </patternFill>
    </fill>
    <fill>
      <patternFill patternType="solid">
        <fgColor rgb="FFC9D5B2"/>
        <bgColor rgb="FFCBCBCC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2" fillId="0" borderId="0">
      <alignment horizontal="left"/>
    </xf>
    <xf numFmtId="0" fontId="12" fillId="0" borderId="0">
      <alignment horizontal="left"/>
    </xf>
  </cellStyleXfs>
  <cellXfs count="8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2" fillId="0" borderId="0" xfId="1" applyFont="1"/>
    <xf numFmtId="0" fontId="5" fillId="2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9" fillId="0" borderId="0" xfId="1" applyFont="1" applyBorder="1"/>
    <xf numFmtId="0" fontId="9" fillId="0" borderId="0" xfId="1" applyFont="1"/>
    <xf numFmtId="3" fontId="10" fillId="5" borderId="1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3" fillId="0" borderId="5" xfId="1" applyFont="1" applyBorder="1"/>
    <xf numFmtId="0" fontId="2" fillId="0" borderId="0" xfId="1" applyFont="1" applyBorder="1" applyAlignment="1">
      <alignment horizontal="center" vertical="center"/>
    </xf>
    <xf numFmtId="0" fontId="3" fillId="0" borderId="6" xfId="1" applyFont="1" applyBorder="1"/>
    <xf numFmtId="3" fontId="5" fillId="6" borderId="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11" fillId="0" borderId="0" xfId="1" applyFont="1" applyBorder="1" applyAlignment="1">
      <alignment horizontal="center" vertical="center"/>
    </xf>
    <xf numFmtId="0" fontId="12" fillId="0" borderId="0" xfId="3" applyAlignment="1"/>
    <xf numFmtId="0" fontId="12" fillId="0" borderId="0" xfId="3" applyFont="1" applyAlignment="1"/>
    <xf numFmtId="0" fontId="1" fillId="0" borderId="0" xfId="1"/>
    <xf numFmtId="0" fontId="14" fillId="0" borderId="0" xfId="3" applyFont="1" applyAlignment="1">
      <alignment horizontal="center"/>
    </xf>
    <xf numFmtId="0" fontId="13" fillId="7" borderId="0" xfId="3" applyFont="1" applyFill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4" fillId="0" borderId="0" xfId="3" applyFont="1" applyBorder="1" applyAlignment="1">
      <alignment horizontal="center"/>
    </xf>
    <xf numFmtId="1" fontId="18" fillId="7" borderId="0" xfId="3" applyNumberFormat="1" applyFont="1" applyFill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14" fillId="0" borderId="0" xfId="3" applyFont="1" applyFill="1" applyAlignment="1">
      <alignment horizontal="center"/>
    </xf>
    <xf numFmtId="164" fontId="12" fillId="0" borderId="0" xfId="3" applyNumberFormat="1" applyFont="1" applyFill="1" applyBorder="1" applyAlignment="1">
      <alignment horizontal="center"/>
    </xf>
    <xf numFmtId="0" fontId="14" fillId="0" borderId="0" xfId="3" applyFont="1" applyAlignment="1">
      <alignment horizontal="center" vertical="center"/>
    </xf>
    <xf numFmtId="3" fontId="1" fillId="0" borderId="0" xfId="1" applyNumberFormat="1"/>
    <xf numFmtId="0" fontId="14" fillId="7" borderId="0" xfId="3" applyFont="1" applyFill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"/>
    </xf>
    <xf numFmtId="0" fontId="23" fillId="0" borderId="0" xfId="3" applyFont="1" applyFill="1" applyBorder="1" applyAlignment="1"/>
    <xf numFmtId="3" fontId="24" fillId="0" borderId="0" xfId="3" applyNumberFormat="1" applyFont="1" applyAlignment="1"/>
    <xf numFmtId="0" fontId="12" fillId="0" borderId="0" xfId="3" applyBorder="1" applyAlignment="1"/>
    <xf numFmtId="0" fontId="12" fillId="8" borderId="0" xfId="3" applyFill="1" applyAlignment="1"/>
    <xf numFmtId="0" fontId="25" fillId="0" borderId="10" xfId="3" applyFont="1" applyFill="1" applyBorder="1" applyAlignment="1">
      <alignment horizontal="center" vertical="center" wrapText="1"/>
    </xf>
    <xf numFmtId="0" fontId="26" fillId="0" borderId="10" xfId="3" applyFont="1" applyFill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1" fontId="27" fillId="9" borderId="10" xfId="2" applyNumberFormat="1" applyFont="1" applyFill="1" applyBorder="1" applyAlignment="1">
      <alignment horizontal="right" vertical="top"/>
    </xf>
    <xf numFmtId="0" fontId="28" fillId="10" borderId="10" xfId="2" applyFont="1" applyFill="1" applyBorder="1" applyAlignment="1">
      <alignment horizontal="left" vertical="top"/>
    </xf>
    <xf numFmtId="0" fontId="29" fillId="9" borderId="10" xfId="2" applyFont="1" applyFill="1" applyBorder="1" applyAlignment="1">
      <alignment horizontal="left" vertical="top"/>
    </xf>
    <xf numFmtId="0" fontId="28" fillId="12" borderId="10" xfId="2" applyFont="1" applyFill="1" applyBorder="1" applyAlignment="1"/>
    <xf numFmtId="0" fontId="12" fillId="0" borderId="0" xfId="3" applyFont="1" applyFill="1" applyAlignment="1">
      <alignment horizontal="right"/>
    </xf>
    <xf numFmtId="0" fontId="30" fillId="0" borderId="0" xfId="3" applyFont="1" applyAlignment="1"/>
    <xf numFmtId="3" fontId="30" fillId="0" borderId="0" xfId="3" applyNumberFormat="1" applyFont="1" applyAlignment="1"/>
    <xf numFmtId="3" fontId="31" fillId="7" borderId="0" xfId="3" applyNumberFormat="1" applyFont="1" applyFill="1" applyAlignment="1"/>
    <xf numFmtId="3" fontId="32" fillId="0" borderId="0" xfId="3" applyNumberFormat="1" applyFont="1" applyFill="1" applyAlignment="1"/>
    <xf numFmtId="0" fontId="1" fillId="0" borderId="0" xfId="1" applyFill="1"/>
    <xf numFmtId="0" fontId="33" fillId="3" borderId="10" xfId="3" applyFont="1" applyFill="1" applyBorder="1" applyAlignment="1"/>
    <xf numFmtId="1" fontId="33" fillId="3" borderId="10" xfId="3" applyNumberFormat="1" applyFont="1" applyFill="1" applyBorder="1" applyAlignment="1"/>
    <xf numFmtId="0" fontId="34" fillId="12" borderId="10" xfId="2" applyFont="1" applyFill="1" applyBorder="1" applyAlignment="1"/>
    <xf numFmtId="3" fontId="33" fillId="3" borderId="10" xfId="3" applyNumberFormat="1" applyFont="1" applyFill="1" applyBorder="1" applyAlignment="1"/>
    <xf numFmtId="3" fontId="33" fillId="9" borderId="10" xfId="2" applyNumberFormat="1" applyFont="1" applyFill="1" applyBorder="1" applyAlignment="1"/>
    <xf numFmtId="0" fontId="12" fillId="11" borderId="10" xfId="3" applyFont="1" applyFill="1" applyBorder="1" applyAlignment="1"/>
    <xf numFmtId="0" fontId="30" fillId="12" borderId="10" xfId="2" applyFont="1" applyFill="1" applyBorder="1" applyAlignment="1"/>
    <xf numFmtId="0" fontId="12" fillId="3" borderId="10" xfId="3" applyFont="1" applyFill="1" applyBorder="1" applyAlignment="1"/>
    <xf numFmtId="1" fontId="12" fillId="3" borderId="10" xfId="3" applyNumberFormat="1" applyFont="1" applyFill="1" applyBorder="1" applyAlignment="1"/>
    <xf numFmtId="3" fontId="12" fillId="3" borderId="10" xfId="3" applyNumberFormat="1" applyFont="1" applyFill="1" applyBorder="1" applyAlignment="1"/>
    <xf numFmtId="3" fontId="12" fillId="9" borderId="10" xfId="2" applyNumberFormat="1" applyFont="1" applyFill="1" applyBorder="1" applyAlignme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13" fillId="0" borderId="0" xfId="3" applyFont="1" applyAlignment="1">
      <alignment horizontal="center"/>
    </xf>
    <xf numFmtId="17" fontId="17" fillId="0" borderId="10" xfId="1" applyNumberFormat="1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11" xfId="1" applyFont="1" applyBorder="1" applyAlignment="1">
      <alignment horizontal="center"/>
    </xf>
    <xf numFmtId="3" fontId="19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20" fillId="0" borderId="0" xfId="1" applyFont="1" applyBorder="1" applyAlignment="1">
      <alignment horizontal="center"/>
    </xf>
  </cellXfs>
  <cellStyles count="4">
    <cellStyle name="TableStyleLight1" xfId="2"/>
    <cellStyle name="Обычный" xfId="0" builtinId="0"/>
    <cellStyle name="Обычный 2" xfId="1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127001</xdr:colOff>
      <xdr:row>11</xdr:row>
      <xdr:rowOff>95251</xdr:rowOff>
    </xdr:from>
    <xdr:to>
      <xdr:col>6</xdr:col>
      <xdr:colOff>656167</xdr:colOff>
      <xdr:row>11</xdr:row>
      <xdr:rowOff>508001</xdr:rowOff>
    </xdr:to>
    <xdr:sp macro="" textlink="">
      <xdr:nvSpPr>
        <xdr:cNvPr id="2" name="Стрелка вправо 1"/>
        <xdr:cNvSpPr/>
      </xdr:nvSpPr>
      <xdr:spPr>
        <a:xfrm>
          <a:off x="5099051" y="3152776"/>
          <a:ext cx="529166" cy="41275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201084</xdr:colOff>
      <xdr:row>11</xdr:row>
      <xdr:rowOff>84667</xdr:rowOff>
    </xdr:from>
    <xdr:to>
      <xdr:col>3</xdr:col>
      <xdr:colOff>730250</xdr:colOff>
      <xdr:row>11</xdr:row>
      <xdr:rowOff>497417</xdr:rowOff>
    </xdr:to>
    <xdr:sp macro="" textlink="">
      <xdr:nvSpPr>
        <xdr:cNvPr id="3" name="Стрелка вправо 2"/>
        <xdr:cNvSpPr/>
      </xdr:nvSpPr>
      <xdr:spPr>
        <a:xfrm>
          <a:off x="2629959" y="3142192"/>
          <a:ext cx="529166" cy="41275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188913</xdr:colOff>
      <xdr:row>3</xdr:row>
      <xdr:rowOff>6350</xdr:rowOff>
    </xdr:from>
    <xdr:to>
      <xdr:col>13</xdr:col>
      <xdr:colOff>632656</xdr:colOff>
      <xdr:row>6</xdr:row>
      <xdr:rowOff>44450</xdr:rowOff>
    </xdr:to>
    <xdr:sp macro="" textlink="">
      <xdr:nvSpPr>
        <xdr:cNvPr id="2" name="Стрелка вправо 1"/>
        <xdr:cNvSpPr/>
      </xdr:nvSpPr>
      <xdr:spPr>
        <a:xfrm>
          <a:off x="5951538" y="558800"/>
          <a:ext cx="1110493" cy="638175"/>
        </a:xfrm>
        <a:prstGeom prst="rightArrow">
          <a:avLst/>
        </a:prstGeom>
        <a:solidFill>
          <a:srgbClr val="F22F1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2000" b="1"/>
            <a:t>ФОТ</a:t>
          </a:r>
          <a:r>
            <a:rPr lang="ru-RU" sz="1100" b="1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8;&#1077;&#1085;&#1076;&#1077;&#1088;&#1099;%20&#1051;&#1057;&#1050;\&#1052;&#1086;&#1076;&#1091;&#1083;&#1100;%20&#1088;&#1072;&#1089;&#1095;&#1077;&#1090;&#1072;%20&#1056;&#1071;&#1047;&#1040;&#1053;&#1068;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Т"/>
      <sheetName val="Участок"/>
      <sheetName val="Ведом участок"/>
      <sheetName val="Командированные"/>
      <sheetName val="Ведом командиров"/>
      <sheetName val="Дополнительно"/>
      <sheetName val="Ведом дополнительно"/>
      <sheetName val="ВодМаст"/>
      <sheetName val="Ведом ВодМаст"/>
      <sheetName val="ИТР"/>
      <sheetName val="Ведом ИТР"/>
    </sheetNames>
    <sheetDataSet>
      <sheetData sheetId="0">
        <row r="3">
          <cell r="G3">
            <v>68</v>
          </cell>
        </row>
        <row r="4">
          <cell r="G4">
            <v>74.8</v>
          </cell>
        </row>
        <row r="5">
          <cell r="G5">
            <v>82.28</v>
          </cell>
        </row>
        <row r="6">
          <cell r="G6">
            <v>90.5</v>
          </cell>
        </row>
        <row r="12">
          <cell r="H12">
            <v>1169600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P27"/>
  <sheetViews>
    <sheetView topLeftCell="F1" zoomScale="90" zoomScaleNormal="90" workbookViewId="0">
      <selection activeCell="G3" sqref="G3"/>
    </sheetView>
  </sheetViews>
  <sheetFormatPr defaultColWidth="9.140625" defaultRowHeight="15.75"/>
  <cols>
    <col min="1" max="1" width="0" style="2" hidden="1" customWidth="1"/>
    <col min="2" max="2" width="14.5703125" style="2" hidden="1" customWidth="1"/>
    <col min="3" max="3" width="12.7109375" style="2" hidden="1" customWidth="1"/>
    <col min="4" max="4" width="16" style="2" hidden="1" customWidth="1"/>
    <col min="5" max="5" width="10.7109375" style="2" hidden="1" customWidth="1"/>
    <col min="6" max="6" width="11.42578125" style="2" customWidth="1"/>
    <col min="7" max="7" width="12" style="2" customWidth="1"/>
    <col min="8" max="8" width="15.7109375" style="2" customWidth="1"/>
    <col min="9" max="9" width="11.28515625" style="2" customWidth="1"/>
    <col min="10" max="10" width="12" style="2" customWidth="1"/>
    <col min="11" max="11" width="13.5703125" style="2" customWidth="1"/>
    <col min="12" max="12" width="11.28515625" style="2" customWidth="1"/>
    <col min="13" max="13" width="11.42578125" style="2" customWidth="1"/>
    <col min="14" max="14" width="12" style="2" customWidth="1"/>
    <col min="15" max="15" width="14" style="2" customWidth="1"/>
    <col min="16" max="16" width="12.7109375" style="2" customWidth="1"/>
    <col min="17" max="17" width="12.28515625" style="2" customWidth="1"/>
    <col min="18" max="18" width="12.85546875" style="2" customWidth="1"/>
    <col min="19" max="16384" width="9.140625" style="2"/>
  </cols>
  <sheetData>
    <row r="2" spans="2:11" ht="21" thickBot="1">
      <c r="B2" s="1"/>
      <c r="G2" s="3" t="s">
        <v>0</v>
      </c>
      <c r="H2" s="3" t="s">
        <v>1</v>
      </c>
    </row>
    <row r="3" spans="2:11" ht="21" thickBot="1">
      <c r="B3" s="4" t="s">
        <v>2</v>
      </c>
      <c r="D3" s="5">
        <v>5400</v>
      </c>
      <c r="F3" s="4" t="s">
        <v>3</v>
      </c>
      <c r="G3" s="6">
        <v>68</v>
      </c>
      <c r="H3" s="7">
        <v>68</v>
      </c>
      <c r="I3" s="4" t="s">
        <v>4</v>
      </c>
    </row>
    <row r="4" spans="2:11" ht="21" thickBot="1">
      <c r="B4" s="4" t="s">
        <v>5</v>
      </c>
      <c r="D4" s="5">
        <v>1600</v>
      </c>
      <c r="F4" s="4" t="s">
        <v>6</v>
      </c>
      <c r="G4" s="6">
        <v>74.8</v>
      </c>
      <c r="H4" s="7">
        <v>72.3</v>
      </c>
      <c r="I4" s="4" t="s">
        <v>7</v>
      </c>
    </row>
    <row r="5" spans="2:11" ht="21" thickBot="1">
      <c r="F5" s="4" t="s">
        <v>8</v>
      </c>
      <c r="G5" s="6">
        <v>82.28</v>
      </c>
      <c r="H5" s="7">
        <v>76.099999999999994</v>
      </c>
      <c r="I5" s="4" t="s">
        <v>9</v>
      </c>
    </row>
    <row r="6" spans="2:11" ht="21" thickBot="1">
      <c r="F6" s="4" t="s">
        <v>10</v>
      </c>
      <c r="G6" s="6">
        <v>90.5</v>
      </c>
      <c r="H6" s="8"/>
      <c r="K6" s="2" t="s">
        <v>11</v>
      </c>
    </row>
    <row r="7" spans="2:11" ht="20.25">
      <c r="B7" s="72"/>
      <c r="C7" s="73"/>
      <c r="D7" s="74"/>
    </row>
    <row r="8" spans="2:11" ht="21" thickBot="1">
      <c r="B8" s="9" t="s">
        <v>12</v>
      </c>
      <c r="C8" s="10"/>
      <c r="D8" s="11" t="s">
        <v>13</v>
      </c>
    </row>
    <row r="9" spans="2:11" ht="24.75" customHeight="1" thickBot="1">
      <c r="B9" s="12">
        <v>200</v>
      </c>
      <c r="C9" s="13"/>
      <c r="D9" s="12">
        <v>56</v>
      </c>
      <c r="E9" s="14"/>
      <c r="J9" s="2" t="s">
        <v>11</v>
      </c>
    </row>
    <row r="10" spans="2:11" ht="33.75" hidden="1" customHeight="1" thickBot="1">
      <c r="B10" s="15">
        <f>B9*$D$3</f>
        <v>1080000</v>
      </c>
      <c r="C10" s="16" t="s">
        <v>14</v>
      </c>
      <c r="D10" s="15">
        <f>D9*$D$4</f>
        <v>89600</v>
      </c>
    </row>
    <row r="11" spans="2:11" ht="20.25" hidden="1" customHeight="1" thickBot="1">
      <c r="B11" s="17"/>
      <c r="C11" s="18" t="s">
        <v>15</v>
      </c>
      <c r="D11" s="19"/>
    </row>
    <row r="12" spans="2:11" ht="44.25" hidden="1" customHeight="1" thickBot="1">
      <c r="B12" s="17"/>
      <c r="C12" s="20">
        <f>B10+D10</f>
        <v>1169600</v>
      </c>
      <c r="D12" s="19"/>
      <c r="E12" s="21" t="s">
        <v>16</v>
      </c>
      <c r="F12" s="22">
        <v>1</v>
      </c>
      <c r="H12" s="20">
        <f>C12*F12</f>
        <v>1169600</v>
      </c>
    </row>
    <row r="13" spans="2:11" ht="16.5" hidden="1" thickBot="1">
      <c r="B13" s="23"/>
      <c r="C13" s="24"/>
      <c r="D13" s="25"/>
    </row>
    <row r="14" spans="2:11" ht="24.75" hidden="1" customHeight="1">
      <c r="B14" s="26"/>
    </row>
    <row r="17" spans="3:16" ht="15.75" customHeight="1"/>
    <row r="19" spans="3:16">
      <c r="C19" s="2" t="s">
        <v>17</v>
      </c>
    </row>
    <row r="21" spans="3:16">
      <c r="C21" s="2" t="s">
        <v>11</v>
      </c>
    </row>
    <row r="22" spans="3:16">
      <c r="P22" s="2" t="s">
        <v>17</v>
      </c>
    </row>
    <row r="24" spans="3:16">
      <c r="C24" s="2" t="s">
        <v>17</v>
      </c>
      <c r="E24" s="2" t="s">
        <v>17</v>
      </c>
      <c r="P24" s="2" t="s">
        <v>17</v>
      </c>
    </row>
    <row r="25" spans="3:16">
      <c r="C25" s="2" t="s">
        <v>17</v>
      </c>
    </row>
    <row r="26" spans="3:16">
      <c r="C26" s="2" t="s">
        <v>18</v>
      </c>
    </row>
    <row r="27" spans="3:16">
      <c r="P27" s="2" t="s">
        <v>17</v>
      </c>
    </row>
  </sheetData>
  <mergeCells count="1">
    <mergeCell ref="B7:D7"/>
  </mergeCell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U60"/>
  <sheetViews>
    <sheetView tabSelected="1" zoomScale="115" zoomScaleNormal="115" workbookViewId="0">
      <pane ySplit="10" topLeftCell="A11" activePane="bottomLeft" state="frozen"/>
      <selection activeCell="P29" sqref="P29"/>
      <selection pane="bottomLeft" activeCell="G18" sqref="G18"/>
    </sheetView>
  </sheetViews>
  <sheetFormatPr defaultRowHeight="12.75"/>
  <cols>
    <col min="1" max="3" width="4.140625" style="29" hidden="1" customWidth="1"/>
    <col min="4" max="4" width="15.5703125" style="29" customWidth="1"/>
    <col min="5" max="5" width="5.140625" style="29" customWidth="1"/>
    <col min="6" max="6" width="7.28515625" style="29" customWidth="1"/>
    <col min="7" max="7" width="7.5703125" style="29" customWidth="1"/>
    <col min="8" max="8" width="7.140625" style="29" hidden="1" customWidth="1"/>
    <col min="9" max="9" width="8.42578125" style="29" hidden="1" customWidth="1"/>
    <col min="10" max="10" width="7.42578125" style="29" hidden="1" customWidth="1"/>
    <col min="11" max="11" width="8.140625" style="29" hidden="1" customWidth="1"/>
    <col min="12" max="12" width="7.28515625" style="29" hidden="1" customWidth="1"/>
    <col min="13" max="15" width="10" style="29" hidden="1" customWidth="1"/>
    <col min="16" max="16" width="6.42578125" style="29" hidden="1" customWidth="1"/>
    <col min="17" max="17" width="9" style="29" hidden="1" customWidth="1"/>
    <col min="18" max="18" width="9.5703125" style="29" hidden="1" customWidth="1"/>
    <col min="19" max="20" width="7.85546875" style="29" customWidth="1"/>
    <col min="21" max="257" width="9.140625" style="29"/>
    <col min="258" max="259" width="4.140625" style="29" customWidth="1"/>
    <col min="260" max="260" width="18.140625" style="29" customWidth="1"/>
    <col min="261" max="261" width="5.140625" style="29" customWidth="1"/>
    <col min="262" max="262" width="7.28515625" style="29" customWidth="1"/>
    <col min="263" max="263" width="7.5703125" style="29" customWidth="1"/>
    <col min="264" max="264" width="7.140625" style="29" customWidth="1"/>
    <col min="265" max="265" width="8.42578125" style="29" customWidth="1"/>
    <col min="266" max="266" width="7.42578125" style="29" customWidth="1"/>
    <col min="267" max="267" width="8.140625" style="29" customWidth="1"/>
    <col min="268" max="268" width="7.28515625" style="29" customWidth="1"/>
    <col min="269" max="271" width="10" style="29" customWidth="1"/>
    <col min="272" max="272" width="6.42578125" style="29" customWidth="1"/>
    <col min="273" max="273" width="8.85546875" style="29" customWidth="1"/>
    <col min="274" max="274" width="9.5703125" style="29" customWidth="1"/>
    <col min="275" max="275" width="4.28515625" style="29" customWidth="1"/>
    <col min="276" max="276" width="5" style="29" customWidth="1"/>
    <col min="277" max="513" width="9.140625" style="29"/>
    <col min="514" max="515" width="4.140625" style="29" customWidth="1"/>
    <col min="516" max="516" width="18.140625" style="29" customWidth="1"/>
    <col min="517" max="517" width="5.140625" style="29" customWidth="1"/>
    <col min="518" max="518" width="7.28515625" style="29" customWidth="1"/>
    <col min="519" max="519" width="7.5703125" style="29" customWidth="1"/>
    <col min="520" max="520" width="7.140625" style="29" customWidth="1"/>
    <col min="521" max="521" width="8.42578125" style="29" customWidth="1"/>
    <col min="522" max="522" width="7.42578125" style="29" customWidth="1"/>
    <col min="523" max="523" width="8.140625" style="29" customWidth="1"/>
    <col min="524" max="524" width="7.28515625" style="29" customWidth="1"/>
    <col min="525" max="527" width="10" style="29" customWidth="1"/>
    <col min="528" max="528" width="6.42578125" style="29" customWidth="1"/>
    <col min="529" max="529" width="8.85546875" style="29" customWidth="1"/>
    <col min="530" max="530" width="9.5703125" style="29" customWidth="1"/>
    <col min="531" max="531" width="4.28515625" style="29" customWidth="1"/>
    <col min="532" max="532" width="5" style="29" customWidth="1"/>
    <col min="533" max="769" width="9.140625" style="29"/>
    <col min="770" max="771" width="4.140625" style="29" customWidth="1"/>
    <col min="772" max="772" width="18.140625" style="29" customWidth="1"/>
    <col min="773" max="773" width="5.140625" style="29" customWidth="1"/>
    <col min="774" max="774" width="7.28515625" style="29" customWidth="1"/>
    <col min="775" max="775" width="7.5703125" style="29" customWidth="1"/>
    <col min="776" max="776" width="7.140625" style="29" customWidth="1"/>
    <col min="777" max="777" width="8.42578125" style="29" customWidth="1"/>
    <col min="778" max="778" width="7.42578125" style="29" customWidth="1"/>
    <col min="779" max="779" width="8.140625" style="29" customWidth="1"/>
    <col min="780" max="780" width="7.28515625" style="29" customWidth="1"/>
    <col min="781" max="783" width="10" style="29" customWidth="1"/>
    <col min="784" max="784" width="6.42578125" style="29" customWidth="1"/>
    <col min="785" max="785" width="8.85546875" style="29" customWidth="1"/>
    <col min="786" max="786" width="9.5703125" style="29" customWidth="1"/>
    <col min="787" max="787" width="4.28515625" style="29" customWidth="1"/>
    <col min="788" max="788" width="5" style="29" customWidth="1"/>
    <col min="789" max="1025" width="9.140625" style="29"/>
    <col min="1026" max="1027" width="4.140625" style="29" customWidth="1"/>
    <col min="1028" max="1028" width="18.140625" style="29" customWidth="1"/>
    <col min="1029" max="1029" width="5.140625" style="29" customWidth="1"/>
    <col min="1030" max="1030" width="7.28515625" style="29" customWidth="1"/>
    <col min="1031" max="1031" width="7.5703125" style="29" customWidth="1"/>
    <col min="1032" max="1032" width="7.140625" style="29" customWidth="1"/>
    <col min="1033" max="1033" width="8.42578125" style="29" customWidth="1"/>
    <col min="1034" max="1034" width="7.42578125" style="29" customWidth="1"/>
    <col min="1035" max="1035" width="8.140625" style="29" customWidth="1"/>
    <col min="1036" max="1036" width="7.28515625" style="29" customWidth="1"/>
    <col min="1037" max="1039" width="10" style="29" customWidth="1"/>
    <col min="1040" max="1040" width="6.42578125" style="29" customWidth="1"/>
    <col min="1041" max="1041" width="8.85546875" style="29" customWidth="1"/>
    <col min="1042" max="1042" width="9.5703125" style="29" customWidth="1"/>
    <col min="1043" max="1043" width="4.28515625" style="29" customWidth="1"/>
    <col min="1044" max="1044" width="5" style="29" customWidth="1"/>
    <col min="1045" max="1281" width="9.140625" style="29"/>
    <col min="1282" max="1283" width="4.140625" style="29" customWidth="1"/>
    <col min="1284" max="1284" width="18.140625" style="29" customWidth="1"/>
    <col min="1285" max="1285" width="5.140625" style="29" customWidth="1"/>
    <col min="1286" max="1286" width="7.28515625" style="29" customWidth="1"/>
    <col min="1287" max="1287" width="7.5703125" style="29" customWidth="1"/>
    <col min="1288" max="1288" width="7.140625" style="29" customWidth="1"/>
    <col min="1289" max="1289" width="8.42578125" style="29" customWidth="1"/>
    <col min="1290" max="1290" width="7.42578125" style="29" customWidth="1"/>
    <col min="1291" max="1291" width="8.140625" style="29" customWidth="1"/>
    <col min="1292" max="1292" width="7.28515625" style="29" customWidth="1"/>
    <col min="1293" max="1295" width="10" style="29" customWidth="1"/>
    <col min="1296" max="1296" width="6.42578125" style="29" customWidth="1"/>
    <col min="1297" max="1297" width="8.85546875" style="29" customWidth="1"/>
    <col min="1298" max="1298" width="9.5703125" style="29" customWidth="1"/>
    <col min="1299" max="1299" width="4.28515625" style="29" customWidth="1"/>
    <col min="1300" max="1300" width="5" style="29" customWidth="1"/>
    <col min="1301" max="1537" width="9.140625" style="29"/>
    <col min="1538" max="1539" width="4.140625" style="29" customWidth="1"/>
    <col min="1540" max="1540" width="18.140625" style="29" customWidth="1"/>
    <col min="1541" max="1541" width="5.140625" style="29" customWidth="1"/>
    <col min="1542" max="1542" width="7.28515625" style="29" customWidth="1"/>
    <col min="1543" max="1543" width="7.5703125" style="29" customWidth="1"/>
    <col min="1544" max="1544" width="7.140625" style="29" customWidth="1"/>
    <col min="1545" max="1545" width="8.42578125" style="29" customWidth="1"/>
    <col min="1546" max="1546" width="7.42578125" style="29" customWidth="1"/>
    <col min="1547" max="1547" width="8.140625" style="29" customWidth="1"/>
    <col min="1548" max="1548" width="7.28515625" style="29" customWidth="1"/>
    <col min="1549" max="1551" width="10" style="29" customWidth="1"/>
    <col min="1552" max="1552" width="6.42578125" style="29" customWidth="1"/>
    <col min="1553" max="1553" width="8.85546875" style="29" customWidth="1"/>
    <col min="1554" max="1554" width="9.5703125" style="29" customWidth="1"/>
    <col min="1555" max="1555" width="4.28515625" style="29" customWidth="1"/>
    <col min="1556" max="1556" width="5" style="29" customWidth="1"/>
    <col min="1557" max="1793" width="9.140625" style="29"/>
    <col min="1794" max="1795" width="4.140625" style="29" customWidth="1"/>
    <col min="1796" max="1796" width="18.140625" style="29" customWidth="1"/>
    <col min="1797" max="1797" width="5.140625" style="29" customWidth="1"/>
    <col min="1798" max="1798" width="7.28515625" style="29" customWidth="1"/>
    <col min="1799" max="1799" width="7.5703125" style="29" customWidth="1"/>
    <col min="1800" max="1800" width="7.140625" style="29" customWidth="1"/>
    <col min="1801" max="1801" width="8.42578125" style="29" customWidth="1"/>
    <col min="1802" max="1802" width="7.42578125" style="29" customWidth="1"/>
    <col min="1803" max="1803" width="8.140625" style="29" customWidth="1"/>
    <col min="1804" max="1804" width="7.28515625" style="29" customWidth="1"/>
    <col min="1805" max="1807" width="10" style="29" customWidth="1"/>
    <col min="1808" max="1808" width="6.42578125" style="29" customWidth="1"/>
    <col min="1809" max="1809" width="8.85546875" style="29" customWidth="1"/>
    <col min="1810" max="1810" width="9.5703125" style="29" customWidth="1"/>
    <col min="1811" max="1811" width="4.28515625" style="29" customWidth="1"/>
    <col min="1812" max="1812" width="5" style="29" customWidth="1"/>
    <col min="1813" max="2049" width="9.140625" style="29"/>
    <col min="2050" max="2051" width="4.140625" style="29" customWidth="1"/>
    <col min="2052" max="2052" width="18.140625" style="29" customWidth="1"/>
    <col min="2053" max="2053" width="5.140625" style="29" customWidth="1"/>
    <col min="2054" max="2054" width="7.28515625" style="29" customWidth="1"/>
    <col min="2055" max="2055" width="7.5703125" style="29" customWidth="1"/>
    <col min="2056" max="2056" width="7.140625" style="29" customWidth="1"/>
    <col min="2057" max="2057" width="8.42578125" style="29" customWidth="1"/>
    <col min="2058" max="2058" width="7.42578125" style="29" customWidth="1"/>
    <col min="2059" max="2059" width="8.140625" style="29" customWidth="1"/>
    <col min="2060" max="2060" width="7.28515625" style="29" customWidth="1"/>
    <col min="2061" max="2063" width="10" style="29" customWidth="1"/>
    <col min="2064" max="2064" width="6.42578125" style="29" customWidth="1"/>
    <col min="2065" max="2065" width="8.85546875" style="29" customWidth="1"/>
    <col min="2066" max="2066" width="9.5703125" style="29" customWidth="1"/>
    <col min="2067" max="2067" width="4.28515625" style="29" customWidth="1"/>
    <col min="2068" max="2068" width="5" style="29" customWidth="1"/>
    <col min="2069" max="2305" width="9.140625" style="29"/>
    <col min="2306" max="2307" width="4.140625" style="29" customWidth="1"/>
    <col min="2308" max="2308" width="18.140625" style="29" customWidth="1"/>
    <col min="2309" max="2309" width="5.140625" style="29" customWidth="1"/>
    <col min="2310" max="2310" width="7.28515625" style="29" customWidth="1"/>
    <col min="2311" max="2311" width="7.5703125" style="29" customWidth="1"/>
    <col min="2312" max="2312" width="7.140625" style="29" customWidth="1"/>
    <col min="2313" max="2313" width="8.42578125" style="29" customWidth="1"/>
    <col min="2314" max="2314" width="7.42578125" style="29" customWidth="1"/>
    <col min="2315" max="2315" width="8.140625" style="29" customWidth="1"/>
    <col min="2316" max="2316" width="7.28515625" style="29" customWidth="1"/>
    <col min="2317" max="2319" width="10" style="29" customWidth="1"/>
    <col min="2320" max="2320" width="6.42578125" style="29" customWidth="1"/>
    <col min="2321" max="2321" width="8.85546875" style="29" customWidth="1"/>
    <col min="2322" max="2322" width="9.5703125" style="29" customWidth="1"/>
    <col min="2323" max="2323" width="4.28515625" style="29" customWidth="1"/>
    <col min="2324" max="2324" width="5" style="29" customWidth="1"/>
    <col min="2325" max="2561" width="9.140625" style="29"/>
    <col min="2562" max="2563" width="4.140625" style="29" customWidth="1"/>
    <col min="2564" max="2564" width="18.140625" style="29" customWidth="1"/>
    <col min="2565" max="2565" width="5.140625" style="29" customWidth="1"/>
    <col min="2566" max="2566" width="7.28515625" style="29" customWidth="1"/>
    <col min="2567" max="2567" width="7.5703125" style="29" customWidth="1"/>
    <col min="2568" max="2568" width="7.140625" style="29" customWidth="1"/>
    <col min="2569" max="2569" width="8.42578125" style="29" customWidth="1"/>
    <col min="2570" max="2570" width="7.42578125" style="29" customWidth="1"/>
    <col min="2571" max="2571" width="8.140625" style="29" customWidth="1"/>
    <col min="2572" max="2572" width="7.28515625" style="29" customWidth="1"/>
    <col min="2573" max="2575" width="10" style="29" customWidth="1"/>
    <col min="2576" max="2576" width="6.42578125" style="29" customWidth="1"/>
    <col min="2577" max="2577" width="8.85546875" style="29" customWidth="1"/>
    <col min="2578" max="2578" width="9.5703125" style="29" customWidth="1"/>
    <col min="2579" max="2579" width="4.28515625" style="29" customWidth="1"/>
    <col min="2580" max="2580" width="5" style="29" customWidth="1"/>
    <col min="2581" max="2817" width="9.140625" style="29"/>
    <col min="2818" max="2819" width="4.140625" style="29" customWidth="1"/>
    <col min="2820" max="2820" width="18.140625" style="29" customWidth="1"/>
    <col min="2821" max="2821" width="5.140625" style="29" customWidth="1"/>
    <col min="2822" max="2822" width="7.28515625" style="29" customWidth="1"/>
    <col min="2823" max="2823" width="7.5703125" style="29" customWidth="1"/>
    <col min="2824" max="2824" width="7.140625" style="29" customWidth="1"/>
    <col min="2825" max="2825" width="8.42578125" style="29" customWidth="1"/>
    <col min="2826" max="2826" width="7.42578125" style="29" customWidth="1"/>
    <col min="2827" max="2827" width="8.140625" style="29" customWidth="1"/>
    <col min="2828" max="2828" width="7.28515625" style="29" customWidth="1"/>
    <col min="2829" max="2831" width="10" style="29" customWidth="1"/>
    <col min="2832" max="2832" width="6.42578125" style="29" customWidth="1"/>
    <col min="2833" max="2833" width="8.85546875" style="29" customWidth="1"/>
    <col min="2834" max="2834" width="9.5703125" style="29" customWidth="1"/>
    <col min="2835" max="2835" width="4.28515625" style="29" customWidth="1"/>
    <col min="2836" max="2836" width="5" style="29" customWidth="1"/>
    <col min="2837" max="3073" width="9.140625" style="29"/>
    <col min="3074" max="3075" width="4.140625" style="29" customWidth="1"/>
    <col min="3076" max="3076" width="18.140625" style="29" customWidth="1"/>
    <col min="3077" max="3077" width="5.140625" style="29" customWidth="1"/>
    <col min="3078" max="3078" width="7.28515625" style="29" customWidth="1"/>
    <col min="3079" max="3079" width="7.5703125" style="29" customWidth="1"/>
    <col min="3080" max="3080" width="7.140625" style="29" customWidth="1"/>
    <col min="3081" max="3081" width="8.42578125" style="29" customWidth="1"/>
    <col min="3082" max="3082" width="7.42578125" style="29" customWidth="1"/>
    <col min="3083" max="3083" width="8.140625" style="29" customWidth="1"/>
    <col min="3084" max="3084" width="7.28515625" style="29" customWidth="1"/>
    <col min="3085" max="3087" width="10" style="29" customWidth="1"/>
    <col min="3088" max="3088" width="6.42578125" style="29" customWidth="1"/>
    <col min="3089" max="3089" width="8.85546875" style="29" customWidth="1"/>
    <col min="3090" max="3090" width="9.5703125" style="29" customWidth="1"/>
    <col min="3091" max="3091" width="4.28515625" style="29" customWidth="1"/>
    <col min="3092" max="3092" width="5" style="29" customWidth="1"/>
    <col min="3093" max="3329" width="9.140625" style="29"/>
    <col min="3330" max="3331" width="4.140625" style="29" customWidth="1"/>
    <col min="3332" max="3332" width="18.140625" style="29" customWidth="1"/>
    <col min="3333" max="3333" width="5.140625" style="29" customWidth="1"/>
    <col min="3334" max="3334" width="7.28515625" style="29" customWidth="1"/>
    <col min="3335" max="3335" width="7.5703125" style="29" customWidth="1"/>
    <col min="3336" max="3336" width="7.140625" style="29" customWidth="1"/>
    <col min="3337" max="3337" width="8.42578125" style="29" customWidth="1"/>
    <col min="3338" max="3338" width="7.42578125" style="29" customWidth="1"/>
    <col min="3339" max="3339" width="8.140625" style="29" customWidth="1"/>
    <col min="3340" max="3340" width="7.28515625" style="29" customWidth="1"/>
    <col min="3341" max="3343" width="10" style="29" customWidth="1"/>
    <col min="3344" max="3344" width="6.42578125" style="29" customWidth="1"/>
    <col min="3345" max="3345" width="8.85546875" style="29" customWidth="1"/>
    <col min="3346" max="3346" width="9.5703125" style="29" customWidth="1"/>
    <col min="3347" max="3347" width="4.28515625" style="29" customWidth="1"/>
    <col min="3348" max="3348" width="5" style="29" customWidth="1"/>
    <col min="3349" max="3585" width="9.140625" style="29"/>
    <col min="3586" max="3587" width="4.140625" style="29" customWidth="1"/>
    <col min="3588" max="3588" width="18.140625" style="29" customWidth="1"/>
    <col min="3589" max="3589" width="5.140625" style="29" customWidth="1"/>
    <col min="3590" max="3590" width="7.28515625" style="29" customWidth="1"/>
    <col min="3591" max="3591" width="7.5703125" style="29" customWidth="1"/>
    <col min="3592" max="3592" width="7.140625" style="29" customWidth="1"/>
    <col min="3593" max="3593" width="8.42578125" style="29" customWidth="1"/>
    <col min="3594" max="3594" width="7.42578125" style="29" customWidth="1"/>
    <col min="3595" max="3595" width="8.140625" style="29" customWidth="1"/>
    <col min="3596" max="3596" width="7.28515625" style="29" customWidth="1"/>
    <col min="3597" max="3599" width="10" style="29" customWidth="1"/>
    <col min="3600" max="3600" width="6.42578125" style="29" customWidth="1"/>
    <col min="3601" max="3601" width="8.85546875" style="29" customWidth="1"/>
    <col min="3602" max="3602" width="9.5703125" style="29" customWidth="1"/>
    <col min="3603" max="3603" width="4.28515625" style="29" customWidth="1"/>
    <col min="3604" max="3604" width="5" style="29" customWidth="1"/>
    <col min="3605" max="3841" width="9.140625" style="29"/>
    <col min="3842" max="3843" width="4.140625" style="29" customWidth="1"/>
    <col min="3844" max="3844" width="18.140625" style="29" customWidth="1"/>
    <col min="3845" max="3845" width="5.140625" style="29" customWidth="1"/>
    <col min="3846" max="3846" width="7.28515625" style="29" customWidth="1"/>
    <col min="3847" max="3847" width="7.5703125" style="29" customWidth="1"/>
    <col min="3848" max="3848" width="7.140625" style="29" customWidth="1"/>
    <col min="3849" max="3849" width="8.42578125" style="29" customWidth="1"/>
    <col min="3850" max="3850" width="7.42578125" style="29" customWidth="1"/>
    <col min="3851" max="3851" width="8.140625" style="29" customWidth="1"/>
    <col min="3852" max="3852" width="7.28515625" style="29" customWidth="1"/>
    <col min="3853" max="3855" width="10" style="29" customWidth="1"/>
    <col min="3856" max="3856" width="6.42578125" style="29" customWidth="1"/>
    <col min="3857" max="3857" width="8.85546875" style="29" customWidth="1"/>
    <col min="3858" max="3858" width="9.5703125" style="29" customWidth="1"/>
    <col min="3859" max="3859" width="4.28515625" style="29" customWidth="1"/>
    <col min="3860" max="3860" width="5" style="29" customWidth="1"/>
    <col min="3861" max="4097" width="9.140625" style="29"/>
    <col min="4098" max="4099" width="4.140625" style="29" customWidth="1"/>
    <col min="4100" max="4100" width="18.140625" style="29" customWidth="1"/>
    <col min="4101" max="4101" width="5.140625" style="29" customWidth="1"/>
    <col min="4102" max="4102" width="7.28515625" style="29" customWidth="1"/>
    <col min="4103" max="4103" width="7.5703125" style="29" customWidth="1"/>
    <col min="4104" max="4104" width="7.140625" style="29" customWidth="1"/>
    <col min="4105" max="4105" width="8.42578125" style="29" customWidth="1"/>
    <col min="4106" max="4106" width="7.42578125" style="29" customWidth="1"/>
    <col min="4107" max="4107" width="8.140625" style="29" customWidth="1"/>
    <col min="4108" max="4108" width="7.28515625" style="29" customWidth="1"/>
    <col min="4109" max="4111" width="10" style="29" customWidth="1"/>
    <col min="4112" max="4112" width="6.42578125" style="29" customWidth="1"/>
    <col min="4113" max="4113" width="8.85546875" style="29" customWidth="1"/>
    <col min="4114" max="4114" width="9.5703125" style="29" customWidth="1"/>
    <col min="4115" max="4115" width="4.28515625" style="29" customWidth="1"/>
    <col min="4116" max="4116" width="5" style="29" customWidth="1"/>
    <col min="4117" max="4353" width="9.140625" style="29"/>
    <col min="4354" max="4355" width="4.140625" style="29" customWidth="1"/>
    <col min="4356" max="4356" width="18.140625" style="29" customWidth="1"/>
    <col min="4357" max="4357" width="5.140625" style="29" customWidth="1"/>
    <col min="4358" max="4358" width="7.28515625" style="29" customWidth="1"/>
    <col min="4359" max="4359" width="7.5703125" style="29" customWidth="1"/>
    <col min="4360" max="4360" width="7.140625" style="29" customWidth="1"/>
    <col min="4361" max="4361" width="8.42578125" style="29" customWidth="1"/>
    <col min="4362" max="4362" width="7.42578125" style="29" customWidth="1"/>
    <col min="4363" max="4363" width="8.140625" style="29" customWidth="1"/>
    <col min="4364" max="4364" width="7.28515625" style="29" customWidth="1"/>
    <col min="4365" max="4367" width="10" style="29" customWidth="1"/>
    <col min="4368" max="4368" width="6.42578125" style="29" customWidth="1"/>
    <col min="4369" max="4369" width="8.85546875" style="29" customWidth="1"/>
    <col min="4370" max="4370" width="9.5703125" style="29" customWidth="1"/>
    <col min="4371" max="4371" width="4.28515625" style="29" customWidth="1"/>
    <col min="4372" max="4372" width="5" style="29" customWidth="1"/>
    <col min="4373" max="4609" width="9.140625" style="29"/>
    <col min="4610" max="4611" width="4.140625" style="29" customWidth="1"/>
    <col min="4612" max="4612" width="18.140625" style="29" customWidth="1"/>
    <col min="4613" max="4613" width="5.140625" style="29" customWidth="1"/>
    <col min="4614" max="4614" width="7.28515625" style="29" customWidth="1"/>
    <col min="4615" max="4615" width="7.5703125" style="29" customWidth="1"/>
    <col min="4616" max="4616" width="7.140625" style="29" customWidth="1"/>
    <col min="4617" max="4617" width="8.42578125" style="29" customWidth="1"/>
    <col min="4618" max="4618" width="7.42578125" style="29" customWidth="1"/>
    <col min="4619" max="4619" width="8.140625" style="29" customWidth="1"/>
    <col min="4620" max="4620" width="7.28515625" style="29" customWidth="1"/>
    <col min="4621" max="4623" width="10" style="29" customWidth="1"/>
    <col min="4624" max="4624" width="6.42578125" style="29" customWidth="1"/>
    <col min="4625" max="4625" width="8.85546875" style="29" customWidth="1"/>
    <col min="4626" max="4626" width="9.5703125" style="29" customWidth="1"/>
    <col min="4627" max="4627" width="4.28515625" style="29" customWidth="1"/>
    <col min="4628" max="4628" width="5" style="29" customWidth="1"/>
    <col min="4629" max="4865" width="9.140625" style="29"/>
    <col min="4866" max="4867" width="4.140625" style="29" customWidth="1"/>
    <col min="4868" max="4868" width="18.140625" style="29" customWidth="1"/>
    <col min="4869" max="4869" width="5.140625" style="29" customWidth="1"/>
    <col min="4870" max="4870" width="7.28515625" style="29" customWidth="1"/>
    <col min="4871" max="4871" width="7.5703125" style="29" customWidth="1"/>
    <col min="4872" max="4872" width="7.140625" style="29" customWidth="1"/>
    <col min="4873" max="4873" width="8.42578125" style="29" customWidth="1"/>
    <col min="4874" max="4874" width="7.42578125" style="29" customWidth="1"/>
    <col min="4875" max="4875" width="8.140625" style="29" customWidth="1"/>
    <col min="4876" max="4876" width="7.28515625" style="29" customWidth="1"/>
    <col min="4877" max="4879" width="10" style="29" customWidth="1"/>
    <col min="4880" max="4880" width="6.42578125" style="29" customWidth="1"/>
    <col min="4881" max="4881" width="8.85546875" style="29" customWidth="1"/>
    <col min="4882" max="4882" width="9.5703125" style="29" customWidth="1"/>
    <col min="4883" max="4883" width="4.28515625" style="29" customWidth="1"/>
    <col min="4884" max="4884" width="5" style="29" customWidth="1"/>
    <col min="4885" max="5121" width="9.140625" style="29"/>
    <col min="5122" max="5123" width="4.140625" style="29" customWidth="1"/>
    <col min="5124" max="5124" width="18.140625" style="29" customWidth="1"/>
    <col min="5125" max="5125" width="5.140625" style="29" customWidth="1"/>
    <col min="5126" max="5126" width="7.28515625" style="29" customWidth="1"/>
    <col min="5127" max="5127" width="7.5703125" style="29" customWidth="1"/>
    <col min="5128" max="5128" width="7.140625" style="29" customWidth="1"/>
    <col min="5129" max="5129" width="8.42578125" style="29" customWidth="1"/>
    <col min="5130" max="5130" width="7.42578125" style="29" customWidth="1"/>
    <col min="5131" max="5131" width="8.140625" style="29" customWidth="1"/>
    <col min="5132" max="5132" width="7.28515625" style="29" customWidth="1"/>
    <col min="5133" max="5135" width="10" style="29" customWidth="1"/>
    <col min="5136" max="5136" width="6.42578125" style="29" customWidth="1"/>
    <col min="5137" max="5137" width="8.85546875" style="29" customWidth="1"/>
    <col min="5138" max="5138" width="9.5703125" style="29" customWidth="1"/>
    <col min="5139" max="5139" width="4.28515625" style="29" customWidth="1"/>
    <col min="5140" max="5140" width="5" style="29" customWidth="1"/>
    <col min="5141" max="5377" width="9.140625" style="29"/>
    <col min="5378" max="5379" width="4.140625" style="29" customWidth="1"/>
    <col min="5380" max="5380" width="18.140625" style="29" customWidth="1"/>
    <col min="5381" max="5381" width="5.140625" style="29" customWidth="1"/>
    <col min="5382" max="5382" width="7.28515625" style="29" customWidth="1"/>
    <col min="5383" max="5383" width="7.5703125" style="29" customWidth="1"/>
    <col min="5384" max="5384" width="7.140625" style="29" customWidth="1"/>
    <col min="5385" max="5385" width="8.42578125" style="29" customWidth="1"/>
    <col min="5386" max="5386" width="7.42578125" style="29" customWidth="1"/>
    <col min="5387" max="5387" width="8.140625" style="29" customWidth="1"/>
    <col min="5388" max="5388" width="7.28515625" style="29" customWidth="1"/>
    <col min="5389" max="5391" width="10" style="29" customWidth="1"/>
    <col min="5392" max="5392" width="6.42578125" style="29" customWidth="1"/>
    <col min="5393" max="5393" width="8.85546875" style="29" customWidth="1"/>
    <col min="5394" max="5394" width="9.5703125" style="29" customWidth="1"/>
    <col min="5395" max="5395" width="4.28515625" style="29" customWidth="1"/>
    <col min="5396" max="5396" width="5" style="29" customWidth="1"/>
    <col min="5397" max="5633" width="9.140625" style="29"/>
    <col min="5634" max="5635" width="4.140625" style="29" customWidth="1"/>
    <col min="5636" max="5636" width="18.140625" style="29" customWidth="1"/>
    <col min="5637" max="5637" width="5.140625" style="29" customWidth="1"/>
    <col min="5638" max="5638" width="7.28515625" style="29" customWidth="1"/>
    <col min="5639" max="5639" width="7.5703125" style="29" customWidth="1"/>
    <col min="5640" max="5640" width="7.140625" style="29" customWidth="1"/>
    <col min="5641" max="5641" width="8.42578125" style="29" customWidth="1"/>
    <col min="5642" max="5642" width="7.42578125" style="29" customWidth="1"/>
    <col min="5643" max="5643" width="8.140625" style="29" customWidth="1"/>
    <col min="5644" max="5644" width="7.28515625" style="29" customWidth="1"/>
    <col min="5645" max="5647" width="10" style="29" customWidth="1"/>
    <col min="5648" max="5648" width="6.42578125" style="29" customWidth="1"/>
    <col min="5649" max="5649" width="8.85546875" style="29" customWidth="1"/>
    <col min="5650" max="5650" width="9.5703125" style="29" customWidth="1"/>
    <col min="5651" max="5651" width="4.28515625" style="29" customWidth="1"/>
    <col min="5652" max="5652" width="5" style="29" customWidth="1"/>
    <col min="5653" max="5889" width="9.140625" style="29"/>
    <col min="5890" max="5891" width="4.140625" style="29" customWidth="1"/>
    <col min="5892" max="5892" width="18.140625" style="29" customWidth="1"/>
    <col min="5893" max="5893" width="5.140625" style="29" customWidth="1"/>
    <col min="5894" max="5894" width="7.28515625" style="29" customWidth="1"/>
    <col min="5895" max="5895" width="7.5703125" style="29" customWidth="1"/>
    <col min="5896" max="5896" width="7.140625" style="29" customWidth="1"/>
    <col min="5897" max="5897" width="8.42578125" style="29" customWidth="1"/>
    <col min="5898" max="5898" width="7.42578125" style="29" customWidth="1"/>
    <col min="5899" max="5899" width="8.140625" style="29" customWidth="1"/>
    <col min="5900" max="5900" width="7.28515625" style="29" customWidth="1"/>
    <col min="5901" max="5903" width="10" style="29" customWidth="1"/>
    <col min="5904" max="5904" width="6.42578125" style="29" customWidth="1"/>
    <col min="5905" max="5905" width="8.85546875" style="29" customWidth="1"/>
    <col min="5906" max="5906" width="9.5703125" style="29" customWidth="1"/>
    <col min="5907" max="5907" width="4.28515625" style="29" customWidth="1"/>
    <col min="5908" max="5908" width="5" style="29" customWidth="1"/>
    <col min="5909" max="6145" width="9.140625" style="29"/>
    <col min="6146" max="6147" width="4.140625" style="29" customWidth="1"/>
    <col min="6148" max="6148" width="18.140625" style="29" customWidth="1"/>
    <col min="6149" max="6149" width="5.140625" style="29" customWidth="1"/>
    <col min="6150" max="6150" width="7.28515625" style="29" customWidth="1"/>
    <col min="6151" max="6151" width="7.5703125" style="29" customWidth="1"/>
    <col min="6152" max="6152" width="7.140625" style="29" customWidth="1"/>
    <col min="6153" max="6153" width="8.42578125" style="29" customWidth="1"/>
    <col min="6154" max="6154" width="7.42578125" style="29" customWidth="1"/>
    <col min="6155" max="6155" width="8.140625" style="29" customWidth="1"/>
    <col min="6156" max="6156" width="7.28515625" style="29" customWidth="1"/>
    <col min="6157" max="6159" width="10" style="29" customWidth="1"/>
    <col min="6160" max="6160" width="6.42578125" style="29" customWidth="1"/>
    <col min="6161" max="6161" width="8.85546875" style="29" customWidth="1"/>
    <col min="6162" max="6162" width="9.5703125" style="29" customWidth="1"/>
    <col min="6163" max="6163" width="4.28515625" style="29" customWidth="1"/>
    <col min="6164" max="6164" width="5" style="29" customWidth="1"/>
    <col min="6165" max="6401" width="9.140625" style="29"/>
    <col min="6402" max="6403" width="4.140625" style="29" customWidth="1"/>
    <col min="6404" max="6404" width="18.140625" style="29" customWidth="1"/>
    <col min="6405" max="6405" width="5.140625" style="29" customWidth="1"/>
    <col min="6406" max="6406" width="7.28515625" style="29" customWidth="1"/>
    <col min="6407" max="6407" width="7.5703125" style="29" customWidth="1"/>
    <col min="6408" max="6408" width="7.140625" style="29" customWidth="1"/>
    <col min="6409" max="6409" width="8.42578125" style="29" customWidth="1"/>
    <col min="6410" max="6410" width="7.42578125" style="29" customWidth="1"/>
    <col min="6411" max="6411" width="8.140625" style="29" customWidth="1"/>
    <col min="6412" max="6412" width="7.28515625" style="29" customWidth="1"/>
    <col min="6413" max="6415" width="10" style="29" customWidth="1"/>
    <col min="6416" max="6416" width="6.42578125" style="29" customWidth="1"/>
    <col min="6417" max="6417" width="8.85546875" style="29" customWidth="1"/>
    <col min="6418" max="6418" width="9.5703125" style="29" customWidth="1"/>
    <col min="6419" max="6419" width="4.28515625" style="29" customWidth="1"/>
    <col min="6420" max="6420" width="5" style="29" customWidth="1"/>
    <col min="6421" max="6657" width="9.140625" style="29"/>
    <col min="6658" max="6659" width="4.140625" style="29" customWidth="1"/>
    <col min="6660" max="6660" width="18.140625" style="29" customWidth="1"/>
    <col min="6661" max="6661" width="5.140625" style="29" customWidth="1"/>
    <col min="6662" max="6662" width="7.28515625" style="29" customWidth="1"/>
    <col min="6663" max="6663" width="7.5703125" style="29" customWidth="1"/>
    <col min="6664" max="6664" width="7.140625" style="29" customWidth="1"/>
    <col min="6665" max="6665" width="8.42578125" style="29" customWidth="1"/>
    <col min="6666" max="6666" width="7.42578125" style="29" customWidth="1"/>
    <col min="6667" max="6667" width="8.140625" style="29" customWidth="1"/>
    <col min="6668" max="6668" width="7.28515625" style="29" customWidth="1"/>
    <col min="6669" max="6671" width="10" style="29" customWidth="1"/>
    <col min="6672" max="6672" width="6.42578125" style="29" customWidth="1"/>
    <col min="6673" max="6673" width="8.85546875" style="29" customWidth="1"/>
    <col min="6674" max="6674" width="9.5703125" style="29" customWidth="1"/>
    <col min="6675" max="6675" width="4.28515625" style="29" customWidth="1"/>
    <col min="6676" max="6676" width="5" style="29" customWidth="1"/>
    <col min="6677" max="6913" width="9.140625" style="29"/>
    <col min="6914" max="6915" width="4.140625" style="29" customWidth="1"/>
    <col min="6916" max="6916" width="18.140625" style="29" customWidth="1"/>
    <col min="6917" max="6917" width="5.140625" style="29" customWidth="1"/>
    <col min="6918" max="6918" width="7.28515625" style="29" customWidth="1"/>
    <col min="6919" max="6919" width="7.5703125" style="29" customWidth="1"/>
    <col min="6920" max="6920" width="7.140625" style="29" customWidth="1"/>
    <col min="6921" max="6921" width="8.42578125" style="29" customWidth="1"/>
    <col min="6922" max="6922" width="7.42578125" style="29" customWidth="1"/>
    <col min="6923" max="6923" width="8.140625" style="29" customWidth="1"/>
    <col min="6924" max="6924" width="7.28515625" style="29" customWidth="1"/>
    <col min="6925" max="6927" width="10" style="29" customWidth="1"/>
    <col min="6928" max="6928" width="6.42578125" style="29" customWidth="1"/>
    <col min="6929" max="6929" width="8.85546875" style="29" customWidth="1"/>
    <col min="6930" max="6930" width="9.5703125" style="29" customWidth="1"/>
    <col min="6931" max="6931" width="4.28515625" style="29" customWidth="1"/>
    <col min="6932" max="6932" width="5" style="29" customWidth="1"/>
    <col min="6933" max="7169" width="9.140625" style="29"/>
    <col min="7170" max="7171" width="4.140625" style="29" customWidth="1"/>
    <col min="7172" max="7172" width="18.140625" style="29" customWidth="1"/>
    <col min="7173" max="7173" width="5.140625" style="29" customWidth="1"/>
    <col min="7174" max="7174" width="7.28515625" style="29" customWidth="1"/>
    <col min="7175" max="7175" width="7.5703125" style="29" customWidth="1"/>
    <col min="7176" max="7176" width="7.140625" style="29" customWidth="1"/>
    <col min="7177" max="7177" width="8.42578125" style="29" customWidth="1"/>
    <col min="7178" max="7178" width="7.42578125" style="29" customWidth="1"/>
    <col min="7179" max="7179" width="8.140625" style="29" customWidth="1"/>
    <col min="7180" max="7180" width="7.28515625" style="29" customWidth="1"/>
    <col min="7181" max="7183" width="10" style="29" customWidth="1"/>
    <col min="7184" max="7184" width="6.42578125" style="29" customWidth="1"/>
    <col min="7185" max="7185" width="8.85546875" style="29" customWidth="1"/>
    <col min="7186" max="7186" width="9.5703125" style="29" customWidth="1"/>
    <col min="7187" max="7187" width="4.28515625" style="29" customWidth="1"/>
    <col min="7188" max="7188" width="5" style="29" customWidth="1"/>
    <col min="7189" max="7425" width="9.140625" style="29"/>
    <col min="7426" max="7427" width="4.140625" style="29" customWidth="1"/>
    <col min="7428" max="7428" width="18.140625" style="29" customWidth="1"/>
    <col min="7429" max="7429" width="5.140625" style="29" customWidth="1"/>
    <col min="7430" max="7430" width="7.28515625" style="29" customWidth="1"/>
    <col min="7431" max="7431" width="7.5703125" style="29" customWidth="1"/>
    <col min="7432" max="7432" width="7.140625" style="29" customWidth="1"/>
    <col min="7433" max="7433" width="8.42578125" style="29" customWidth="1"/>
    <col min="7434" max="7434" width="7.42578125" style="29" customWidth="1"/>
    <col min="7435" max="7435" width="8.140625" style="29" customWidth="1"/>
    <col min="7436" max="7436" width="7.28515625" style="29" customWidth="1"/>
    <col min="7437" max="7439" width="10" style="29" customWidth="1"/>
    <col min="7440" max="7440" width="6.42578125" style="29" customWidth="1"/>
    <col min="7441" max="7441" width="8.85546875" style="29" customWidth="1"/>
    <col min="7442" max="7442" width="9.5703125" style="29" customWidth="1"/>
    <col min="7443" max="7443" width="4.28515625" style="29" customWidth="1"/>
    <col min="7444" max="7444" width="5" style="29" customWidth="1"/>
    <col min="7445" max="7681" width="9.140625" style="29"/>
    <col min="7682" max="7683" width="4.140625" style="29" customWidth="1"/>
    <col min="7684" max="7684" width="18.140625" style="29" customWidth="1"/>
    <col min="7685" max="7685" width="5.140625" style="29" customWidth="1"/>
    <col min="7686" max="7686" width="7.28515625" style="29" customWidth="1"/>
    <col min="7687" max="7687" width="7.5703125" style="29" customWidth="1"/>
    <col min="7688" max="7688" width="7.140625" style="29" customWidth="1"/>
    <col min="7689" max="7689" width="8.42578125" style="29" customWidth="1"/>
    <col min="7690" max="7690" width="7.42578125" style="29" customWidth="1"/>
    <col min="7691" max="7691" width="8.140625" style="29" customWidth="1"/>
    <col min="7692" max="7692" width="7.28515625" style="29" customWidth="1"/>
    <col min="7693" max="7695" width="10" style="29" customWidth="1"/>
    <col min="7696" max="7696" width="6.42578125" style="29" customWidth="1"/>
    <col min="7697" max="7697" width="8.85546875" style="29" customWidth="1"/>
    <col min="7698" max="7698" width="9.5703125" style="29" customWidth="1"/>
    <col min="7699" max="7699" width="4.28515625" style="29" customWidth="1"/>
    <col min="7700" max="7700" width="5" style="29" customWidth="1"/>
    <col min="7701" max="7937" width="9.140625" style="29"/>
    <col min="7938" max="7939" width="4.140625" style="29" customWidth="1"/>
    <col min="7940" max="7940" width="18.140625" style="29" customWidth="1"/>
    <col min="7941" max="7941" width="5.140625" style="29" customWidth="1"/>
    <col min="7942" max="7942" width="7.28515625" style="29" customWidth="1"/>
    <col min="7943" max="7943" width="7.5703125" style="29" customWidth="1"/>
    <col min="7944" max="7944" width="7.140625" style="29" customWidth="1"/>
    <col min="7945" max="7945" width="8.42578125" style="29" customWidth="1"/>
    <col min="7946" max="7946" width="7.42578125" style="29" customWidth="1"/>
    <col min="7947" max="7947" width="8.140625" style="29" customWidth="1"/>
    <col min="7948" max="7948" width="7.28515625" style="29" customWidth="1"/>
    <col min="7949" max="7951" width="10" style="29" customWidth="1"/>
    <col min="7952" max="7952" width="6.42578125" style="29" customWidth="1"/>
    <col min="7953" max="7953" width="8.85546875" style="29" customWidth="1"/>
    <col min="7954" max="7954" width="9.5703125" style="29" customWidth="1"/>
    <col min="7955" max="7955" width="4.28515625" style="29" customWidth="1"/>
    <col min="7956" max="7956" width="5" style="29" customWidth="1"/>
    <col min="7957" max="8193" width="9.140625" style="29"/>
    <col min="8194" max="8195" width="4.140625" style="29" customWidth="1"/>
    <col min="8196" max="8196" width="18.140625" style="29" customWidth="1"/>
    <col min="8197" max="8197" width="5.140625" style="29" customWidth="1"/>
    <col min="8198" max="8198" width="7.28515625" style="29" customWidth="1"/>
    <col min="8199" max="8199" width="7.5703125" style="29" customWidth="1"/>
    <col min="8200" max="8200" width="7.140625" style="29" customWidth="1"/>
    <col min="8201" max="8201" width="8.42578125" style="29" customWidth="1"/>
    <col min="8202" max="8202" width="7.42578125" style="29" customWidth="1"/>
    <col min="8203" max="8203" width="8.140625" style="29" customWidth="1"/>
    <col min="8204" max="8204" width="7.28515625" style="29" customWidth="1"/>
    <col min="8205" max="8207" width="10" style="29" customWidth="1"/>
    <col min="8208" max="8208" width="6.42578125" style="29" customWidth="1"/>
    <col min="8209" max="8209" width="8.85546875" style="29" customWidth="1"/>
    <col min="8210" max="8210" width="9.5703125" style="29" customWidth="1"/>
    <col min="8211" max="8211" width="4.28515625" style="29" customWidth="1"/>
    <col min="8212" max="8212" width="5" style="29" customWidth="1"/>
    <col min="8213" max="8449" width="9.140625" style="29"/>
    <col min="8450" max="8451" width="4.140625" style="29" customWidth="1"/>
    <col min="8452" max="8452" width="18.140625" style="29" customWidth="1"/>
    <col min="8453" max="8453" width="5.140625" style="29" customWidth="1"/>
    <col min="8454" max="8454" width="7.28515625" style="29" customWidth="1"/>
    <col min="8455" max="8455" width="7.5703125" style="29" customWidth="1"/>
    <col min="8456" max="8456" width="7.140625" style="29" customWidth="1"/>
    <col min="8457" max="8457" width="8.42578125" style="29" customWidth="1"/>
    <col min="8458" max="8458" width="7.42578125" style="29" customWidth="1"/>
    <col min="8459" max="8459" width="8.140625" style="29" customWidth="1"/>
    <col min="8460" max="8460" width="7.28515625" style="29" customWidth="1"/>
    <col min="8461" max="8463" width="10" style="29" customWidth="1"/>
    <col min="8464" max="8464" width="6.42578125" style="29" customWidth="1"/>
    <col min="8465" max="8465" width="8.85546875" style="29" customWidth="1"/>
    <col min="8466" max="8466" width="9.5703125" style="29" customWidth="1"/>
    <col min="8467" max="8467" width="4.28515625" style="29" customWidth="1"/>
    <col min="8468" max="8468" width="5" style="29" customWidth="1"/>
    <col min="8469" max="8705" width="9.140625" style="29"/>
    <col min="8706" max="8707" width="4.140625" style="29" customWidth="1"/>
    <col min="8708" max="8708" width="18.140625" style="29" customWidth="1"/>
    <col min="8709" max="8709" width="5.140625" style="29" customWidth="1"/>
    <col min="8710" max="8710" width="7.28515625" style="29" customWidth="1"/>
    <col min="8711" max="8711" width="7.5703125" style="29" customWidth="1"/>
    <col min="8712" max="8712" width="7.140625" style="29" customWidth="1"/>
    <col min="8713" max="8713" width="8.42578125" style="29" customWidth="1"/>
    <col min="8714" max="8714" width="7.42578125" style="29" customWidth="1"/>
    <col min="8715" max="8715" width="8.140625" style="29" customWidth="1"/>
    <col min="8716" max="8716" width="7.28515625" style="29" customWidth="1"/>
    <col min="8717" max="8719" width="10" style="29" customWidth="1"/>
    <col min="8720" max="8720" width="6.42578125" style="29" customWidth="1"/>
    <col min="8721" max="8721" width="8.85546875" style="29" customWidth="1"/>
    <col min="8722" max="8722" width="9.5703125" style="29" customWidth="1"/>
    <col min="8723" max="8723" width="4.28515625" style="29" customWidth="1"/>
    <col min="8724" max="8724" width="5" style="29" customWidth="1"/>
    <col min="8725" max="8961" width="9.140625" style="29"/>
    <col min="8962" max="8963" width="4.140625" style="29" customWidth="1"/>
    <col min="8964" max="8964" width="18.140625" style="29" customWidth="1"/>
    <col min="8965" max="8965" width="5.140625" style="29" customWidth="1"/>
    <col min="8966" max="8966" width="7.28515625" style="29" customWidth="1"/>
    <col min="8967" max="8967" width="7.5703125" style="29" customWidth="1"/>
    <col min="8968" max="8968" width="7.140625" style="29" customWidth="1"/>
    <col min="8969" max="8969" width="8.42578125" style="29" customWidth="1"/>
    <col min="8970" max="8970" width="7.42578125" style="29" customWidth="1"/>
    <col min="8971" max="8971" width="8.140625" style="29" customWidth="1"/>
    <col min="8972" max="8972" width="7.28515625" style="29" customWidth="1"/>
    <col min="8973" max="8975" width="10" style="29" customWidth="1"/>
    <col min="8976" max="8976" width="6.42578125" style="29" customWidth="1"/>
    <col min="8977" max="8977" width="8.85546875" style="29" customWidth="1"/>
    <col min="8978" max="8978" width="9.5703125" style="29" customWidth="1"/>
    <col min="8979" max="8979" width="4.28515625" style="29" customWidth="1"/>
    <col min="8980" max="8980" width="5" style="29" customWidth="1"/>
    <col min="8981" max="9217" width="9.140625" style="29"/>
    <col min="9218" max="9219" width="4.140625" style="29" customWidth="1"/>
    <col min="9220" max="9220" width="18.140625" style="29" customWidth="1"/>
    <col min="9221" max="9221" width="5.140625" style="29" customWidth="1"/>
    <col min="9222" max="9222" width="7.28515625" style="29" customWidth="1"/>
    <col min="9223" max="9223" width="7.5703125" style="29" customWidth="1"/>
    <col min="9224" max="9224" width="7.140625" style="29" customWidth="1"/>
    <col min="9225" max="9225" width="8.42578125" style="29" customWidth="1"/>
    <col min="9226" max="9226" width="7.42578125" style="29" customWidth="1"/>
    <col min="9227" max="9227" width="8.140625" style="29" customWidth="1"/>
    <col min="9228" max="9228" width="7.28515625" style="29" customWidth="1"/>
    <col min="9229" max="9231" width="10" style="29" customWidth="1"/>
    <col min="9232" max="9232" width="6.42578125" style="29" customWidth="1"/>
    <col min="9233" max="9233" width="8.85546875" style="29" customWidth="1"/>
    <col min="9234" max="9234" width="9.5703125" style="29" customWidth="1"/>
    <col min="9235" max="9235" width="4.28515625" style="29" customWidth="1"/>
    <col min="9236" max="9236" width="5" style="29" customWidth="1"/>
    <col min="9237" max="9473" width="9.140625" style="29"/>
    <col min="9474" max="9475" width="4.140625" style="29" customWidth="1"/>
    <col min="9476" max="9476" width="18.140625" style="29" customWidth="1"/>
    <col min="9477" max="9477" width="5.140625" style="29" customWidth="1"/>
    <col min="9478" max="9478" width="7.28515625" style="29" customWidth="1"/>
    <col min="9479" max="9479" width="7.5703125" style="29" customWidth="1"/>
    <col min="9480" max="9480" width="7.140625" style="29" customWidth="1"/>
    <col min="9481" max="9481" width="8.42578125" style="29" customWidth="1"/>
    <col min="9482" max="9482" width="7.42578125" style="29" customWidth="1"/>
    <col min="9483" max="9483" width="8.140625" style="29" customWidth="1"/>
    <col min="9484" max="9484" width="7.28515625" style="29" customWidth="1"/>
    <col min="9485" max="9487" width="10" style="29" customWidth="1"/>
    <col min="9488" max="9488" width="6.42578125" style="29" customWidth="1"/>
    <col min="9489" max="9489" width="8.85546875" style="29" customWidth="1"/>
    <col min="9490" max="9490" width="9.5703125" style="29" customWidth="1"/>
    <col min="9491" max="9491" width="4.28515625" style="29" customWidth="1"/>
    <col min="9492" max="9492" width="5" style="29" customWidth="1"/>
    <col min="9493" max="9729" width="9.140625" style="29"/>
    <col min="9730" max="9731" width="4.140625" style="29" customWidth="1"/>
    <col min="9732" max="9732" width="18.140625" style="29" customWidth="1"/>
    <col min="9733" max="9733" width="5.140625" style="29" customWidth="1"/>
    <col min="9734" max="9734" width="7.28515625" style="29" customWidth="1"/>
    <col min="9735" max="9735" width="7.5703125" style="29" customWidth="1"/>
    <col min="9736" max="9736" width="7.140625" style="29" customWidth="1"/>
    <col min="9737" max="9737" width="8.42578125" style="29" customWidth="1"/>
    <col min="9738" max="9738" width="7.42578125" style="29" customWidth="1"/>
    <col min="9739" max="9739" width="8.140625" style="29" customWidth="1"/>
    <col min="9740" max="9740" width="7.28515625" style="29" customWidth="1"/>
    <col min="9741" max="9743" width="10" style="29" customWidth="1"/>
    <col min="9744" max="9744" width="6.42578125" style="29" customWidth="1"/>
    <col min="9745" max="9745" width="8.85546875" style="29" customWidth="1"/>
    <col min="9746" max="9746" width="9.5703125" style="29" customWidth="1"/>
    <col min="9747" max="9747" width="4.28515625" style="29" customWidth="1"/>
    <col min="9748" max="9748" width="5" style="29" customWidth="1"/>
    <col min="9749" max="9985" width="9.140625" style="29"/>
    <col min="9986" max="9987" width="4.140625" style="29" customWidth="1"/>
    <col min="9988" max="9988" width="18.140625" style="29" customWidth="1"/>
    <col min="9989" max="9989" width="5.140625" style="29" customWidth="1"/>
    <col min="9990" max="9990" width="7.28515625" style="29" customWidth="1"/>
    <col min="9991" max="9991" width="7.5703125" style="29" customWidth="1"/>
    <col min="9992" max="9992" width="7.140625" style="29" customWidth="1"/>
    <col min="9993" max="9993" width="8.42578125" style="29" customWidth="1"/>
    <col min="9994" max="9994" width="7.42578125" style="29" customWidth="1"/>
    <col min="9995" max="9995" width="8.140625" style="29" customWidth="1"/>
    <col min="9996" max="9996" width="7.28515625" style="29" customWidth="1"/>
    <col min="9997" max="9999" width="10" style="29" customWidth="1"/>
    <col min="10000" max="10000" width="6.42578125" style="29" customWidth="1"/>
    <col min="10001" max="10001" width="8.85546875" style="29" customWidth="1"/>
    <col min="10002" max="10002" width="9.5703125" style="29" customWidth="1"/>
    <col min="10003" max="10003" width="4.28515625" style="29" customWidth="1"/>
    <col min="10004" max="10004" width="5" style="29" customWidth="1"/>
    <col min="10005" max="10241" width="9.140625" style="29"/>
    <col min="10242" max="10243" width="4.140625" style="29" customWidth="1"/>
    <col min="10244" max="10244" width="18.140625" style="29" customWidth="1"/>
    <col min="10245" max="10245" width="5.140625" style="29" customWidth="1"/>
    <col min="10246" max="10246" width="7.28515625" style="29" customWidth="1"/>
    <col min="10247" max="10247" width="7.5703125" style="29" customWidth="1"/>
    <col min="10248" max="10248" width="7.140625" style="29" customWidth="1"/>
    <col min="10249" max="10249" width="8.42578125" style="29" customWidth="1"/>
    <col min="10250" max="10250" width="7.42578125" style="29" customWidth="1"/>
    <col min="10251" max="10251" width="8.140625" style="29" customWidth="1"/>
    <col min="10252" max="10252" width="7.28515625" style="29" customWidth="1"/>
    <col min="10253" max="10255" width="10" style="29" customWidth="1"/>
    <col min="10256" max="10256" width="6.42578125" style="29" customWidth="1"/>
    <col min="10257" max="10257" width="8.85546875" style="29" customWidth="1"/>
    <col min="10258" max="10258" width="9.5703125" style="29" customWidth="1"/>
    <col min="10259" max="10259" width="4.28515625" style="29" customWidth="1"/>
    <col min="10260" max="10260" width="5" style="29" customWidth="1"/>
    <col min="10261" max="10497" width="9.140625" style="29"/>
    <col min="10498" max="10499" width="4.140625" style="29" customWidth="1"/>
    <col min="10500" max="10500" width="18.140625" style="29" customWidth="1"/>
    <col min="10501" max="10501" width="5.140625" style="29" customWidth="1"/>
    <col min="10502" max="10502" width="7.28515625" style="29" customWidth="1"/>
    <col min="10503" max="10503" width="7.5703125" style="29" customWidth="1"/>
    <col min="10504" max="10504" width="7.140625" style="29" customWidth="1"/>
    <col min="10505" max="10505" width="8.42578125" style="29" customWidth="1"/>
    <col min="10506" max="10506" width="7.42578125" style="29" customWidth="1"/>
    <col min="10507" max="10507" width="8.140625" style="29" customWidth="1"/>
    <col min="10508" max="10508" width="7.28515625" style="29" customWidth="1"/>
    <col min="10509" max="10511" width="10" style="29" customWidth="1"/>
    <col min="10512" max="10512" width="6.42578125" style="29" customWidth="1"/>
    <col min="10513" max="10513" width="8.85546875" style="29" customWidth="1"/>
    <col min="10514" max="10514" width="9.5703125" style="29" customWidth="1"/>
    <col min="10515" max="10515" width="4.28515625" style="29" customWidth="1"/>
    <col min="10516" max="10516" width="5" style="29" customWidth="1"/>
    <col min="10517" max="10753" width="9.140625" style="29"/>
    <col min="10754" max="10755" width="4.140625" style="29" customWidth="1"/>
    <col min="10756" max="10756" width="18.140625" style="29" customWidth="1"/>
    <col min="10757" max="10757" width="5.140625" style="29" customWidth="1"/>
    <col min="10758" max="10758" width="7.28515625" style="29" customWidth="1"/>
    <col min="10759" max="10759" width="7.5703125" style="29" customWidth="1"/>
    <col min="10760" max="10760" width="7.140625" style="29" customWidth="1"/>
    <col min="10761" max="10761" width="8.42578125" style="29" customWidth="1"/>
    <col min="10762" max="10762" width="7.42578125" style="29" customWidth="1"/>
    <col min="10763" max="10763" width="8.140625" style="29" customWidth="1"/>
    <col min="10764" max="10764" width="7.28515625" style="29" customWidth="1"/>
    <col min="10765" max="10767" width="10" style="29" customWidth="1"/>
    <col min="10768" max="10768" width="6.42578125" style="29" customWidth="1"/>
    <col min="10769" max="10769" width="8.85546875" style="29" customWidth="1"/>
    <col min="10770" max="10770" width="9.5703125" style="29" customWidth="1"/>
    <col min="10771" max="10771" width="4.28515625" style="29" customWidth="1"/>
    <col min="10772" max="10772" width="5" style="29" customWidth="1"/>
    <col min="10773" max="11009" width="9.140625" style="29"/>
    <col min="11010" max="11011" width="4.140625" style="29" customWidth="1"/>
    <col min="11012" max="11012" width="18.140625" style="29" customWidth="1"/>
    <col min="11013" max="11013" width="5.140625" style="29" customWidth="1"/>
    <col min="11014" max="11014" width="7.28515625" style="29" customWidth="1"/>
    <col min="11015" max="11015" width="7.5703125" style="29" customWidth="1"/>
    <col min="11016" max="11016" width="7.140625" style="29" customWidth="1"/>
    <col min="11017" max="11017" width="8.42578125" style="29" customWidth="1"/>
    <col min="11018" max="11018" width="7.42578125" style="29" customWidth="1"/>
    <col min="11019" max="11019" width="8.140625" style="29" customWidth="1"/>
    <col min="11020" max="11020" width="7.28515625" style="29" customWidth="1"/>
    <col min="11021" max="11023" width="10" style="29" customWidth="1"/>
    <col min="11024" max="11024" width="6.42578125" style="29" customWidth="1"/>
    <col min="11025" max="11025" width="8.85546875" style="29" customWidth="1"/>
    <col min="11026" max="11026" width="9.5703125" style="29" customWidth="1"/>
    <col min="11027" max="11027" width="4.28515625" style="29" customWidth="1"/>
    <col min="11028" max="11028" width="5" style="29" customWidth="1"/>
    <col min="11029" max="11265" width="9.140625" style="29"/>
    <col min="11266" max="11267" width="4.140625" style="29" customWidth="1"/>
    <col min="11268" max="11268" width="18.140625" style="29" customWidth="1"/>
    <col min="11269" max="11269" width="5.140625" style="29" customWidth="1"/>
    <col min="11270" max="11270" width="7.28515625" style="29" customWidth="1"/>
    <col min="11271" max="11271" width="7.5703125" style="29" customWidth="1"/>
    <col min="11272" max="11272" width="7.140625" style="29" customWidth="1"/>
    <col min="11273" max="11273" width="8.42578125" style="29" customWidth="1"/>
    <col min="11274" max="11274" width="7.42578125" style="29" customWidth="1"/>
    <col min="11275" max="11275" width="8.140625" style="29" customWidth="1"/>
    <col min="11276" max="11276" width="7.28515625" style="29" customWidth="1"/>
    <col min="11277" max="11279" width="10" style="29" customWidth="1"/>
    <col min="11280" max="11280" width="6.42578125" style="29" customWidth="1"/>
    <col min="11281" max="11281" width="8.85546875" style="29" customWidth="1"/>
    <col min="11282" max="11282" width="9.5703125" style="29" customWidth="1"/>
    <col min="11283" max="11283" width="4.28515625" style="29" customWidth="1"/>
    <col min="11284" max="11284" width="5" style="29" customWidth="1"/>
    <col min="11285" max="11521" width="9.140625" style="29"/>
    <col min="11522" max="11523" width="4.140625" style="29" customWidth="1"/>
    <col min="11524" max="11524" width="18.140625" style="29" customWidth="1"/>
    <col min="11525" max="11525" width="5.140625" style="29" customWidth="1"/>
    <col min="11526" max="11526" width="7.28515625" style="29" customWidth="1"/>
    <col min="11527" max="11527" width="7.5703125" style="29" customWidth="1"/>
    <col min="11528" max="11528" width="7.140625" style="29" customWidth="1"/>
    <col min="11529" max="11529" width="8.42578125" style="29" customWidth="1"/>
    <col min="11530" max="11530" width="7.42578125" style="29" customWidth="1"/>
    <col min="11531" max="11531" width="8.140625" style="29" customWidth="1"/>
    <col min="11532" max="11532" width="7.28515625" style="29" customWidth="1"/>
    <col min="11533" max="11535" width="10" style="29" customWidth="1"/>
    <col min="11536" max="11536" width="6.42578125" style="29" customWidth="1"/>
    <col min="11537" max="11537" width="8.85546875" style="29" customWidth="1"/>
    <col min="11538" max="11538" width="9.5703125" style="29" customWidth="1"/>
    <col min="11539" max="11539" width="4.28515625" style="29" customWidth="1"/>
    <col min="11540" max="11540" width="5" style="29" customWidth="1"/>
    <col min="11541" max="11777" width="9.140625" style="29"/>
    <col min="11778" max="11779" width="4.140625" style="29" customWidth="1"/>
    <col min="11780" max="11780" width="18.140625" style="29" customWidth="1"/>
    <col min="11781" max="11781" width="5.140625" style="29" customWidth="1"/>
    <col min="11782" max="11782" width="7.28515625" style="29" customWidth="1"/>
    <col min="11783" max="11783" width="7.5703125" style="29" customWidth="1"/>
    <col min="11784" max="11784" width="7.140625" style="29" customWidth="1"/>
    <col min="11785" max="11785" width="8.42578125" style="29" customWidth="1"/>
    <col min="11786" max="11786" width="7.42578125" style="29" customWidth="1"/>
    <col min="11787" max="11787" width="8.140625" style="29" customWidth="1"/>
    <col min="11788" max="11788" width="7.28515625" style="29" customWidth="1"/>
    <col min="11789" max="11791" width="10" style="29" customWidth="1"/>
    <col min="11792" max="11792" width="6.42578125" style="29" customWidth="1"/>
    <col min="11793" max="11793" width="8.85546875" style="29" customWidth="1"/>
    <col min="11794" max="11794" width="9.5703125" style="29" customWidth="1"/>
    <col min="11795" max="11795" width="4.28515625" style="29" customWidth="1"/>
    <col min="11796" max="11796" width="5" style="29" customWidth="1"/>
    <col min="11797" max="12033" width="9.140625" style="29"/>
    <col min="12034" max="12035" width="4.140625" style="29" customWidth="1"/>
    <col min="12036" max="12036" width="18.140625" style="29" customWidth="1"/>
    <col min="12037" max="12037" width="5.140625" style="29" customWidth="1"/>
    <col min="12038" max="12038" width="7.28515625" style="29" customWidth="1"/>
    <col min="12039" max="12039" width="7.5703125" style="29" customWidth="1"/>
    <col min="12040" max="12040" width="7.140625" style="29" customWidth="1"/>
    <col min="12041" max="12041" width="8.42578125" style="29" customWidth="1"/>
    <col min="12042" max="12042" width="7.42578125" style="29" customWidth="1"/>
    <col min="12043" max="12043" width="8.140625" style="29" customWidth="1"/>
    <col min="12044" max="12044" width="7.28515625" style="29" customWidth="1"/>
    <col min="12045" max="12047" width="10" style="29" customWidth="1"/>
    <col min="12048" max="12048" width="6.42578125" style="29" customWidth="1"/>
    <col min="12049" max="12049" width="8.85546875" style="29" customWidth="1"/>
    <col min="12050" max="12050" width="9.5703125" style="29" customWidth="1"/>
    <col min="12051" max="12051" width="4.28515625" style="29" customWidth="1"/>
    <col min="12052" max="12052" width="5" style="29" customWidth="1"/>
    <col min="12053" max="12289" width="9.140625" style="29"/>
    <col min="12290" max="12291" width="4.140625" style="29" customWidth="1"/>
    <col min="12292" max="12292" width="18.140625" style="29" customWidth="1"/>
    <col min="12293" max="12293" width="5.140625" style="29" customWidth="1"/>
    <col min="12294" max="12294" width="7.28515625" style="29" customWidth="1"/>
    <col min="12295" max="12295" width="7.5703125" style="29" customWidth="1"/>
    <col min="12296" max="12296" width="7.140625" style="29" customWidth="1"/>
    <col min="12297" max="12297" width="8.42578125" style="29" customWidth="1"/>
    <col min="12298" max="12298" width="7.42578125" style="29" customWidth="1"/>
    <col min="12299" max="12299" width="8.140625" style="29" customWidth="1"/>
    <col min="12300" max="12300" width="7.28515625" style="29" customWidth="1"/>
    <col min="12301" max="12303" width="10" style="29" customWidth="1"/>
    <col min="12304" max="12304" width="6.42578125" style="29" customWidth="1"/>
    <col min="12305" max="12305" width="8.85546875" style="29" customWidth="1"/>
    <col min="12306" max="12306" width="9.5703125" style="29" customWidth="1"/>
    <col min="12307" max="12307" width="4.28515625" style="29" customWidth="1"/>
    <col min="12308" max="12308" width="5" style="29" customWidth="1"/>
    <col min="12309" max="12545" width="9.140625" style="29"/>
    <col min="12546" max="12547" width="4.140625" style="29" customWidth="1"/>
    <col min="12548" max="12548" width="18.140625" style="29" customWidth="1"/>
    <col min="12549" max="12549" width="5.140625" style="29" customWidth="1"/>
    <col min="12550" max="12550" width="7.28515625" style="29" customWidth="1"/>
    <col min="12551" max="12551" width="7.5703125" style="29" customWidth="1"/>
    <col min="12552" max="12552" width="7.140625" style="29" customWidth="1"/>
    <col min="12553" max="12553" width="8.42578125" style="29" customWidth="1"/>
    <col min="12554" max="12554" width="7.42578125" style="29" customWidth="1"/>
    <col min="12555" max="12555" width="8.140625" style="29" customWidth="1"/>
    <col min="12556" max="12556" width="7.28515625" style="29" customWidth="1"/>
    <col min="12557" max="12559" width="10" style="29" customWidth="1"/>
    <col min="12560" max="12560" width="6.42578125" style="29" customWidth="1"/>
    <col min="12561" max="12561" width="8.85546875" style="29" customWidth="1"/>
    <col min="12562" max="12562" width="9.5703125" style="29" customWidth="1"/>
    <col min="12563" max="12563" width="4.28515625" style="29" customWidth="1"/>
    <col min="12564" max="12564" width="5" style="29" customWidth="1"/>
    <col min="12565" max="12801" width="9.140625" style="29"/>
    <col min="12802" max="12803" width="4.140625" style="29" customWidth="1"/>
    <col min="12804" max="12804" width="18.140625" style="29" customWidth="1"/>
    <col min="12805" max="12805" width="5.140625" style="29" customWidth="1"/>
    <col min="12806" max="12806" width="7.28515625" style="29" customWidth="1"/>
    <col min="12807" max="12807" width="7.5703125" style="29" customWidth="1"/>
    <col min="12808" max="12808" width="7.140625" style="29" customWidth="1"/>
    <col min="12809" max="12809" width="8.42578125" style="29" customWidth="1"/>
    <col min="12810" max="12810" width="7.42578125" style="29" customWidth="1"/>
    <col min="12811" max="12811" width="8.140625" style="29" customWidth="1"/>
    <col min="12812" max="12812" width="7.28515625" style="29" customWidth="1"/>
    <col min="12813" max="12815" width="10" style="29" customWidth="1"/>
    <col min="12816" max="12816" width="6.42578125" style="29" customWidth="1"/>
    <col min="12817" max="12817" width="8.85546875" style="29" customWidth="1"/>
    <col min="12818" max="12818" width="9.5703125" style="29" customWidth="1"/>
    <col min="12819" max="12819" width="4.28515625" style="29" customWidth="1"/>
    <col min="12820" max="12820" width="5" style="29" customWidth="1"/>
    <col min="12821" max="13057" width="9.140625" style="29"/>
    <col min="13058" max="13059" width="4.140625" style="29" customWidth="1"/>
    <col min="13060" max="13060" width="18.140625" style="29" customWidth="1"/>
    <col min="13061" max="13061" width="5.140625" style="29" customWidth="1"/>
    <col min="13062" max="13062" width="7.28515625" style="29" customWidth="1"/>
    <col min="13063" max="13063" width="7.5703125" style="29" customWidth="1"/>
    <col min="13064" max="13064" width="7.140625" style="29" customWidth="1"/>
    <col min="13065" max="13065" width="8.42578125" style="29" customWidth="1"/>
    <col min="13066" max="13066" width="7.42578125" style="29" customWidth="1"/>
    <col min="13067" max="13067" width="8.140625" style="29" customWidth="1"/>
    <col min="13068" max="13068" width="7.28515625" style="29" customWidth="1"/>
    <col min="13069" max="13071" width="10" style="29" customWidth="1"/>
    <col min="13072" max="13072" width="6.42578125" style="29" customWidth="1"/>
    <col min="13073" max="13073" width="8.85546875" style="29" customWidth="1"/>
    <col min="13074" max="13074" width="9.5703125" style="29" customWidth="1"/>
    <col min="13075" max="13075" width="4.28515625" style="29" customWidth="1"/>
    <col min="13076" max="13076" width="5" style="29" customWidth="1"/>
    <col min="13077" max="13313" width="9.140625" style="29"/>
    <col min="13314" max="13315" width="4.140625" style="29" customWidth="1"/>
    <col min="13316" max="13316" width="18.140625" style="29" customWidth="1"/>
    <col min="13317" max="13317" width="5.140625" style="29" customWidth="1"/>
    <col min="13318" max="13318" width="7.28515625" style="29" customWidth="1"/>
    <col min="13319" max="13319" width="7.5703125" style="29" customWidth="1"/>
    <col min="13320" max="13320" width="7.140625" style="29" customWidth="1"/>
    <col min="13321" max="13321" width="8.42578125" style="29" customWidth="1"/>
    <col min="13322" max="13322" width="7.42578125" style="29" customWidth="1"/>
    <col min="13323" max="13323" width="8.140625" style="29" customWidth="1"/>
    <col min="13324" max="13324" width="7.28515625" style="29" customWidth="1"/>
    <col min="13325" max="13327" width="10" style="29" customWidth="1"/>
    <col min="13328" max="13328" width="6.42578125" style="29" customWidth="1"/>
    <col min="13329" max="13329" width="8.85546875" style="29" customWidth="1"/>
    <col min="13330" max="13330" width="9.5703125" style="29" customWidth="1"/>
    <col min="13331" max="13331" width="4.28515625" style="29" customWidth="1"/>
    <col min="13332" max="13332" width="5" style="29" customWidth="1"/>
    <col min="13333" max="13569" width="9.140625" style="29"/>
    <col min="13570" max="13571" width="4.140625" style="29" customWidth="1"/>
    <col min="13572" max="13572" width="18.140625" style="29" customWidth="1"/>
    <col min="13573" max="13573" width="5.140625" style="29" customWidth="1"/>
    <col min="13574" max="13574" width="7.28515625" style="29" customWidth="1"/>
    <col min="13575" max="13575" width="7.5703125" style="29" customWidth="1"/>
    <col min="13576" max="13576" width="7.140625" style="29" customWidth="1"/>
    <col min="13577" max="13577" width="8.42578125" style="29" customWidth="1"/>
    <col min="13578" max="13578" width="7.42578125" style="29" customWidth="1"/>
    <col min="13579" max="13579" width="8.140625" style="29" customWidth="1"/>
    <col min="13580" max="13580" width="7.28515625" style="29" customWidth="1"/>
    <col min="13581" max="13583" width="10" style="29" customWidth="1"/>
    <col min="13584" max="13584" width="6.42578125" style="29" customWidth="1"/>
    <col min="13585" max="13585" width="8.85546875" style="29" customWidth="1"/>
    <col min="13586" max="13586" width="9.5703125" style="29" customWidth="1"/>
    <col min="13587" max="13587" width="4.28515625" style="29" customWidth="1"/>
    <col min="13588" max="13588" width="5" style="29" customWidth="1"/>
    <col min="13589" max="13825" width="9.140625" style="29"/>
    <col min="13826" max="13827" width="4.140625" style="29" customWidth="1"/>
    <col min="13828" max="13828" width="18.140625" style="29" customWidth="1"/>
    <col min="13829" max="13829" width="5.140625" style="29" customWidth="1"/>
    <col min="13830" max="13830" width="7.28515625" style="29" customWidth="1"/>
    <col min="13831" max="13831" width="7.5703125" style="29" customWidth="1"/>
    <col min="13832" max="13832" width="7.140625" style="29" customWidth="1"/>
    <col min="13833" max="13833" width="8.42578125" style="29" customWidth="1"/>
    <col min="13834" max="13834" width="7.42578125" style="29" customWidth="1"/>
    <col min="13835" max="13835" width="8.140625" style="29" customWidth="1"/>
    <col min="13836" max="13836" width="7.28515625" style="29" customWidth="1"/>
    <col min="13837" max="13839" width="10" style="29" customWidth="1"/>
    <col min="13840" max="13840" width="6.42578125" style="29" customWidth="1"/>
    <col min="13841" max="13841" width="8.85546875" style="29" customWidth="1"/>
    <col min="13842" max="13842" width="9.5703125" style="29" customWidth="1"/>
    <col min="13843" max="13843" width="4.28515625" style="29" customWidth="1"/>
    <col min="13844" max="13844" width="5" style="29" customWidth="1"/>
    <col min="13845" max="14081" width="9.140625" style="29"/>
    <col min="14082" max="14083" width="4.140625" style="29" customWidth="1"/>
    <col min="14084" max="14084" width="18.140625" style="29" customWidth="1"/>
    <col min="14085" max="14085" width="5.140625" style="29" customWidth="1"/>
    <col min="14086" max="14086" width="7.28515625" style="29" customWidth="1"/>
    <col min="14087" max="14087" width="7.5703125" style="29" customWidth="1"/>
    <col min="14088" max="14088" width="7.140625" style="29" customWidth="1"/>
    <col min="14089" max="14089" width="8.42578125" style="29" customWidth="1"/>
    <col min="14090" max="14090" width="7.42578125" style="29" customWidth="1"/>
    <col min="14091" max="14091" width="8.140625" style="29" customWidth="1"/>
    <col min="14092" max="14092" width="7.28515625" style="29" customWidth="1"/>
    <col min="14093" max="14095" width="10" style="29" customWidth="1"/>
    <col min="14096" max="14096" width="6.42578125" style="29" customWidth="1"/>
    <col min="14097" max="14097" width="8.85546875" style="29" customWidth="1"/>
    <col min="14098" max="14098" width="9.5703125" style="29" customWidth="1"/>
    <col min="14099" max="14099" width="4.28515625" style="29" customWidth="1"/>
    <col min="14100" max="14100" width="5" style="29" customWidth="1"/>
    <col min="14101" max="14337" width="9.140625" style="29"/>
    <col min="14338" max="14339" width="4.140625" style="29" customWidth="1"/>
    <col min="14340" max="14340" width="18.140625" style="29" customWidth="1"/>
    <col min="14341" max="14341" width="5.140625" style="29" customWidth="1"/>
    <col min="14342" max="14342" width="7.28515625" style="29" customWidth="1"/>
    <col min="14343" max="14343" width="7.5703125" style="29" customWidth="1"/>
    <col min="14344" max="14344" width="7.140625" style="29" customWidth="1"/>
    <col min="14345" max="14345" width="8.42578125" style="29" customWidth="1"/>
    <col min="14346" max="14346" width="7.42578125" style="29" customWidth="1"/>
    <col min="14347" max="14347" width="8.140625" style="29" customWidth="1"/>
    <col min="14348" max="14348" width="7.28515625" style="29" customWidth="1"/>
    <col min="14349" max="14351" width="10" style="29" customWidth="1"/>
    <col min="14352" max="14352" width="6.42578125" style="29" customWidth="1"/>
    <col min="14353" max="14353" width="8.85546875" style="29" customWidth="1"/>
    <col min="14354" max="14354" width="9.5703125" style="29" customWidth="1"/>
    <col min="14355" max="14355" width="4.28515625" style="29" customWidth="1"/>
    <col min="14356" max="14356" width="5" style="29" customWidth="1"/>
    <col min="14357" max="14593" width="9.140625" style="29"/>
    <col min="14594" max="14595" width="4.140625" style="29" customWidth="1"/>
    <col min="14596" max="14596" width="18.140625" style="29" customWidth="1"/>
    <col min="14597" max="14597" width="5.140625" style="29" customWidth="1"/>
    <col min="14598" max="14598" width="7.28515625" style="29" customWidth="1"/>
    <col min="14599" max="14599" width="7.5703125" style="29" customWidth="1"/>
    <col min="14600" max="14600" width="7.140625" style="29" customWidth="1"/>
    <col min="14601" max="14601" width="8.42578125" style="29" customWidth="1"/>
    <col min="14602" max="14602" width="7.42578125" style="29" customWidth="1"/>
    <col min="14603" max="14603" width="8.140625" style="29" customWidth="1"/>
    <col min="14604" max="14604" width="7.28515625" style="29" customWidth="1"/>
    <col min="14605" max="14607" width="10" style="29" customWidth="1"/>
    <col min="14608" max="14608" width="6.42578125" style="29" customWidth="1"/>
    <col min="14609" max="14609" width="8.85546875" style="29" customWidth="1"/>
    <col min="14610" max="14610" width="9.5703125" style="29" customWidth="1"/>
    <col min="14611" max="14611" width="4.28515625" style="29" customWidth="1"/>
    <col min="14612" max="14612" width="5" style="29" customWidth="1"/>
    <col min="14613" max="14849" width="9.140625" style="29"/>
    <col min="14850" max="14851" width="4.140625" style="29" customWidth="1"/>
    <col min="14852" max="14852" width="18.140625" style="29" customWidth="1"/>
    <col min="14853" max="14853" width="5.140625" style="29" customWidth="1"/>
    <col min="14854" max="14854" width="7.28515625" style="29" customWidth="1"/>
    <col min="14855" max="14855" width="7.5703125" style="29" customWidth="1"/>
    <col min="14856" max="14856" width="7.140625" style="29" customWidth="1"/>
    <col min="14857" max="14857" width="8.42578125" style="29" customWidth="1"/>
    <col min="14858" max="14858" width="7.42578125" style="29" customWidth="1"/>
    <col min="14859" max="14859" width="8.140625" style="29" customWidth="1"/>
    <col min="14860" max="14860" width="7.28515625" style="29" customWidth="1"/>
    <col min="14861" max="14863" width="10" style="29" customWidth="1"/>
    <col min="14864" max="14864" width="6.42578125" style="29" customWidth="1"/>
    <col min="14865" max="14865" width="8.85546875" style="29" customWidth="1"/>
    <col min="14866" max="14866" width="9.5703125" style="29" customWidth="1"/>
    <col min="14867" max="14867" width="4.28515625" style="29" customWidth="1"/>
    <col min="14868" max="14868" width="5" style="29" customWidth="1"/>
    <col min="14869" max="15105" width="9.140625" style="29"/>
    <col min="15106" max="15107" width="4.140625" style="29" customWidth="1"/>
    <col min="15108" max="15108" width="18.140625" style="29" customWidth="1"/>
    <col min="15109" max="15109" width="5.140625" style="29" customWidth="1"/>
    <col min="15110" max="15110" width="7.28515625" style="29" customWidth="1"/>
    <col min="15111" max="15111" width="7.5703125" style="29" customWidth="1"/>
    <col min="15112" max="15112" width="7.140625" style="29" customWidth="1"/>
    <col min="15113" max="15113" width="8.42578125" style="29" customWidth="1"/>
    <col min="15114" max="15114" width="7.42578125" style="29" customWidth="1"/>
    <col min="15115" max="15115" width="8.140625" style="29" customWidth="1"/>
    <col min="15116" max="15116" width="7.28515625" style="29" customWidth="1"/>
    <col min="15117" max="15119" width="10" style="29" customWidth="1"/>
    <col min="15120" max="15120" width="6.42578125" style="29" customWidth="1"/>
    <col min="15121" max="15121" width="8.85546875" style="29" customWidth="1"/>
    <col min="15122" max="15122" width="9.5703125" style="29" customWidth="1"/>
    <col min="15123" max="15123" width="4.28515625" style="29" customWidth="1"/>
    <col min="15124" max="15124" width="5" style="29" customWidth="1"/>
    <col min="15125" max="15361" width="9.140625" style="29"/>
    <col min="15362" max="15363" width="4.140625" style="29" customWidth="1"/>
    <col min="15364" max="15364" width="18.140625" style="29" customWidth="1"/>
    <col min="15365" max="15365" width="5.140625" style="29" customWidth="1"/>
    <col min="15366" max="15366" width="7.28515625" style="29" customWidth="1"/>
    <col min="15367" max="15367" width="7.5703125" style="29" customWidth="1"/>
    <col min="15368" max="15368" width="7.140625" style="29" customWidth="1"/>
    <col min="15369" max="15369" width="8.42578125" style="29" customWidth="1"/>
    <col min="15370" max="15370" width="7.42578125" style="29" customWidth="1"/>
    <col min="15371" max="15371" width="8.140625" style="29" customWidth="1"/>
    <col min="15372" max="15372" width="7.28515625" style="29" customWidth="1"/>
    <col min="15373" max="15375" width="10" style="29" customWidth="1"/>
    <col min="15376" max="15376" width="6.42578125" style="29" customWidth="1"/>
    <col min="15377" max="15377" width="8.85546875" style="29" customWidth="1"/>
    <col min="15378" max="15378" width="9.5703125" style="29" customWidth="1"/>
    <col min="15379" max="15379" width="4.28515625" style="29" customWidth="1"/>
    <col min="15380" max="15380" width="5" style="29" customWidth="1"/>
    <col min="15381" max="15617" width="9.140625" style="29"/>
    <col min="15618" max="15619" width="4.140625" style="29" customWidth="1"/>
    <col min="15620" max="15620" width="18.140625" style="29" customWidth="1"/>
    <col min="15621" max="15621" width="5.140625" style="29" customWidth="1"/>
    <col min="15622" max="15622" width="7.28515625" style="29" customWidth="1"/>
    <col min="15623" max="15623" width="7.5703125" style="29" customWidth="1"/>
    <col min="15624" max="15624" width="7.140625" style="29" customWidth="1"/>
    <col min="15625" max="15625" width="8.42578125" style="29" customWidth="1"/>
    <col min="15626" max="15626" width="7.42578125" style="29" customWidth="1"/>
    <col min="15627" max="15627" width="8.140625" style="29" customWidth="1"/>
    <col min="15628" max="15628" width="7.28515625" style="29" customWidth="1"/>
    <col min="15629" max="15631" width="10" style="29" customWidth="1"/>
    <col min="15632" max="15632" width="6.42578125" style="29" customWidth="1"/>
    <col min="15633" max="15633" width="8.85546875" style="29" customWidth="1"/>
    <col min="15634" max="15634" width="9.5703125" style="29" customWidth="1"/>
    <col min="15635" max="15635" width="4.28515625" style="29" customWidth="1"/>
    <col min="15636" max="15636" width="5" style="29" customWidth="1"/>
    <col min="15637" max="15873" width="9.140625" style="29"/>
    <col min="15874" max="15875" width="4.140625" style="29" customWidth="1"/>
    <col min="15876" max="15876" width="18.140625" style="29" customWidth="1"/>
    <col min="15877" max="15877" width="5.140625" style="29" customWidth="1"/>
    <col min="15878" max="15878" width="7.28515625" style="29" customWidth="1"/>
    <col min="15879" max="15879" width="7.5703125" style="29" customWidth="1"/>
    <col min="15880" max="15880" width="7.140625" style="29" customWidth="1"/>
    <col min="15881" max="15881" width="8.42578125" style="29" customWidth="1"/>
    <col min="15882" max="15882" width="7.42578125" style="29" customWidth="1"/>
    <col min="15883" max="15883" width="8.140625" style="29" customWidth="1"/>
    <col min="15884" max="15884" width="7.28515625" style="29" customWidth="1"/>
    <col min="15885" max="15887" width="10" style="29" customWidth="1"/>
    <col min="15888" max="15888" width="6.42578125" style="29" customWidth="1"/>
    <col min="15889" max="15889" width="8.85546875" style="29" customWidth="1"/>
    <col min="15890" max="15890" width="9.5703125" style="29" customWidth="1"/>
    <col min="15891" max="15891" width="4.28515625" style="29" customWidth="1"/>
    <col min="15892" max="15892" width="5" style="29" customWidth="1"/>
    <col min="15893" max="16129" width="9.140625" style="29"/>
    <col min="16130" max="16131" width="4.140625" style="29" customWidth="1"/>
    <col min="16132" max="16132" width="18.140625" style="29" customWidth="1"/>
    <col min="16133" max="16133" width="5.140625" style="29" customWidth="1"/>
    <col min="16134" max="16134" width="7.28515625" style="29" customWidth="1"/>
    <col min="16135" max="16135" width="7.5703125" style="29" customWidth="1"/>
    <col min="16136" max="16136" width="7.140625" style="29" customWidth="1"/>
    <col min="16137" max="16137" width="8.42578125" style="29" customWidth="1"/>
    <col min="16138" max="16138" width="7.42578125" style="29" customWidth="1"/>
    <col min="16139" max="16139" width="8.140625" style="29" customWidth="1"/>
    <col min="16140" max="16140" width="7.28515625" style="29" customWidth="1"/>
    <col min="16141" max="16143" width="10" style="29" customWidth="1"/>
    <col min="16144" max="16144" width="6.42578125" style="29" customWidth="1"/>
    <col min="16145" max="16145" width="8.85546875" style="29" customWidth="1"/>
    <col min="16146" max="16146" width="9.5703125" style="29" customWidth="1"/>
    <col min="16147" max="16147" width="4.28515625" style="29" customWidth="1"/>
    <col min="16148" max="16148" width="5" style="29" customWidth="1"/>
    <col min="16149" max="16384" width="9.140625" style="29"/>
  </cols>
  <sheetData>
    <row r="1" spans="1:2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19</v>
      </c>
      <c r="M1" s="27"/>
      <c r="N1" s="27"/>
      <c r="O1" s="27"/>
      <c r="P1" s="27"/>
      <c r="Q1" s="27"/>
    </row>
    <row r="2" spans="1:21" ht="15.75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1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21" ht="15.75">
      <c r="A4" s="30"/>
      <c r="B4" s="30"/>
      <c r="C4" s="30"/>
      <c r="D4" s="31" t="s">
        <v>21</v>
      </c>
      <c r="E4" s="30"/>
      <c r="F4" s="32"/>
      <c r="G4" s="33" t="s">
        <v>22</v>
      </c>
      <c r="H4" s="76" t="s">
        <v>23</v>
      </c>
      <c r="I4" s="77"/>
      <c r="J4" s="30"/>
      <c r="K4" s="30"/>
      <c r="L4" s="30"/>
      <c r="M4" s="30"/>
      <c r="N4" s="34"/>
      <c r="O4" s="34"/>
      <c r="P4" s="34"/>
      <c r="Q4" s="30"/>
      <c r="R4" s="29" t="s">
        <v>17</v>
      </c>
    </row>
    <row r="5" spans="1:21" ht="16.5" customHeight="1">
      <c r="A5" s="30"/>
      <c r="B5" s="30"/>
      <c r="C5" s="30"/>
      <c r="D5" s="35">
        <f>R55/(H55+I55*1.6)</f>
        <v>264.06574550708933</v>
      </c>
      <c r="E5" s="30"/>
      <c r="F5" s="78" t="s">
        <v>24</v>
      </c>
      <c r="G5" s="79"/>
      <c r="H5" s="36">
        <v>1.6</v>
      </c>
      <c r="I5" s="37"/>
      <c r="J5" s="30"/>
      <c r="K5" s="30" t="s">
        <v>17</v>
      </c>
      <c r="L5" s="38"/>
      <c r="O5" s="80">
        <f>[1]ФОТ!H12</f>
        <v>1169600</v>
      </c>
      <c r="P5" s="80"/>
      <c r="Q5" s="39" t="s">
        <v>25</v>
      </c>
      <c r="R5" s="40"/>
    </row>
    <row r="6" spans="1:21" ht="15">
      <c r="A6" s="30"/>
      <c r="B6" s="30"/>
      <c r="C6" s="30"/>
      <c r="D6" s="41"/>
      <c r="E6" s="30"/>
      <c r="F6" s="81" t="s">
        <v>26</v>
      </c>
      <c r="G6" s="82"/>
      <c r="H6" s="42">
        <v>0</v>
      </c>
      <c r="I6" s="43"/>
      <c r="J6" s="30"/>
      <c r="K6" s="30"/>
      <c r="L6" s="30"/>
      <c r="M6" s="30"/>
      <c r="N6" s="30"/>
      <c r="O6" s="30"/>
      <c r="P6" s="30"/>
      <c r="Q6" s="30"/>
    </row>
    <row r="7" spans="1:21">
      <c r="A7" s="27"/>
      <c r="B7" s="27"/>
      <c r="C7" s="27"/>
      <c r="D7" s="27"/>
      <c r="E7" s="27"/>
      <c r="F7" s="81" t="s">
        <v>27</v>
      </c>
      <c r="G7" s="82"/>
      <c r="H7" s="42">
        <v>0</v>
      </c>
      <c r="I7" s="44">
        <v>167</v>
      </c>
      <c r="J7" s="27"/>
      <c r="K7" s="27"/>
      <c r="L7" s="27"/>
      <c r="M7" s="27"/>
      <c r="N7" s="27"/>
      <c r="O7" s="27"/>
      <c r="P7" s="27"/>
      <c r="Q7" s="45"/>
    </row>
    <row r="8" spans="1:21">
      <c r="A8" s="27"/>
      <c r="B8" s="27"/>
      <c r="C8" s="27"/>
      <c r="D8" s="27"/>
      <c r="E8" s="27"/>
      <c r="F8" s="27"/>
      <c r="G8" s="27"/>
      <c r="H8" s="46"/>
      <c r="I8" s="27"/>
      <c r="J8" s="27"/>
      <c r="K8" s="27"/>
      <c r="L8" s="27"/>
      <c r="N8" s="27"/>
      <c r="O8" s="27"/>
      <c r="P8" s="27"/>
    </row>
    <row r="9" spans="1:21">
      <c r="A9" s="27"/>
      <c r="B9" s="27"/>
      <c r="C9" s="27"/>
      <c r="D9" s="27"/>
      <c r="E9" s="27"/>
      <c r="F9" s="27"/>
      <c r="G9" s="27"/>
      <c r="H9" s="46"/>
      <c r="I9" s="27"/>
      <c r="J9" s="47"/>
      <c r="K9" s="47"/>
      <c r="L9" s="27"/>
      <c r="M9" s="47"/>
      <c r="N9" s="47"/>
      <c r="O9" s="47"/>
      <c r="P9" s="27"/>
      <c r="Q9" s="47"/>
    </row>
    <row r="10" spans="1:21" ht="22.5">
      <c r="A10" s="48" t="s">
        <v>28</v>
      </c>
      <c r="B10" s="48"/>
      <c r="C10" s="48" t="s">
        <v>29</v>
      </c>
      <c r="D10" s="48" t="s">
        <v>30</v>
      </c>
      <c r="E10" s="48" t="s">
        <v>31</v>
      </c>
      <c r="F10" s="49" t="s">
        <v>32</v>
      </c>
      <c r="G10" s="48" t="s">
        <v>33</v>
      </c>
      <c r="H10" s="50" t="s">
        <v>34</v>
      </c>
      <c r="I10" s="50" t="s">
        <v>35</v>
      </c>
      <c r="J10" s="50" t="s">
        <v>36</v>
      </c>
      <c r="K10" s="50" t="s">
        <v>37</v>
      </c>
      <c r="L10" s="50" t="s">
        <v>38</v>
      </c>
      <c r="M10" s="50" t="s">
        <v>39</v>
      </c>
      <c r="N10" s="50" t="s">
        <v>40</v>
      </c>
      <c r="O10" s="50" t="s">
        <v>41</v>
      </c>
      <c r="P10" s="50" t="s">
        <v>42</v>
      </c>
      <c r="Q10" s="50" t="s">
        <v>43</v>
      </c>
      <c r="R10" s="50" t="s">
        <v>44</v>
      </c>
    </row>
    <row r="11" spans="1:21">
      <c r="A11" s="48"/>
      <c r="B11" s="48"/>
      <c r="C11" s="48"/>
      <c r="D11" s="48"/>
      <c r="E11" s="48"/>
      <c r="F11" s="49"/>
      <c r="G11" s="48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51">
        <v>1</v>
      </c>
      <c r="B12" s="51" t="s">
        <v>45</v>
      </c>
      <c r="C12" s="51">
        <v>5978</v>
      </c>
      <c r="D12" s="52" t="s">
        <v>46</v>
      </c>
      <c r="E12" s="53">
        <v>5</v>
      </c>
      <c r="F12" s="53" t="s">
        <v>47</v>
      </c>
      <c r="G12" s="66">
        <f>IF(F12="изол",IF(E12=2,ФОТ!$G$3,IF(E12=3,ФОТ!$G$4,IF(E12=4,ФОТ!$G$5,IF(E12=5,ФОТ!$G$6,IF(F12="вод",IF(E12=1,ФОТ!$H$5,IF(E12=2,ФОТ!$H$4,IF(E12=3,ФОТ!$H$3,0)))))))))</f>
        <v>90.5</v>
      </c>
      <c r="H12" s="67">
        <v>142</v>
      </c>
      <c r="I12" s="67">
        <v>5</v>
      </c>
      <c r="J12" s="68">
        <f t="shared" ref="J12:J54" si="0">I12*$H$5+H12</f>
        <v>150</v>
      </c>
      <c r="K12" s="69">
        <f t="shared" ref="K12:K54" si="1">G12*J12</f>
        <v>13575</v>
      </c>
      <c r="L12" s="67">
        <v>1</v>
      </c>
      <c r="M12" s="69">
        <f t="shared" ref="M12:M54" si="2">K12*L12</f>
        <v>13575</v>
      </c>
      <c r="N12" s="69">
        <f t="shared" ref="N12:N54" si="3">($O$55-$K$55)/$M$55*M12</f>
        <v>34228.84925684984</v>
      </c>
      <c r="O12" s="70">
        <f t="shared" ref="O12:O54" si="4">K12+N12</f>
        <v>47803.84925684984</v>
      </c>
      <c r="P12" s="71"/>
      <c r="Q12" s="71"/>
      <c r="R12" s="70">
        <f t="shared" ref="R12:R54" si="5">O12+P12-Q12</f>
        <v>47803.84925684984</v>
      </c>
      <c r="U12" s="29">
        <f>IF(F12="изол",1,"вод")</f>
        <v>1</v>
      </c>
    </row>
    <row r="13" spans="1:21">
      <c r="A13" s="51">
        <v>2</v>
      </c>
      <c r="B13" s="51" t="s">
        <v>45</v>
      </c>
      <c r="C13" s="51">
        <v>5359</v>
      </c>
      <c r="D13" s="52" t="s">
        <v>48</v>
      </c>
      <c r="E13" s="53">
        <v>4</v>
      </c>
      <c r="F13" s="53" t="s">
        <v>47</v>
      </c>
      <c r="G13" s="66">
        <f>IF(F13="изол",IF(E13=2,ФОТ!$G$3,IF(E13=3,ФОТ!$G$4,IF(E13=4,ФОТ!$G$5,IF(E13=5,ФОТ!$G$6,IF(F13="вод",IF(E13=1,ФОТ!$H$5,IF(E13=2,ФОТ!$H$4,IF(E13=3,ФОТ!$H$3,0)))))))))</f>
        <v>82.28</v>
      </c>
      <c r="H13" s="67">
        <v>132</v>
      </c>
      <c r="I13" s="67">
        <v>22</v>
      </c>
      <c r="J13" s="68">
        <f t="shared" si="0"/>
        <v>167.2</v>
      </c>
      <c r="K13" s="69">
        <f t="shared" si="1"/>
        <v>13757.215999999999</v>
      </c>
      <c r="L13" s="67">
        <v>1</v>
      </c>
      <c r="M13" s="69">
        <f t="shared" si="2"/>
        <v>13757.215999999999</v>
      </c>
      <c r="N13" s="69">
        <f t="shared" si="3"/>
        <v>34688.30001163335</v>
      </c>
      <c r="O13" s="70">
        <f t="shared" si="4"/>
        <v>48445.51601163335</v>
      </c>
      <c r="P13" s="71"/>
      <c r="Q13" s="71"/>
      <c r="R13" s="70">
        <f t="shared" si="5"/>
        <v>48445.51601163335</v>
      </c>
    </row>
    <row r="14" spans="1:21">
      <c r="A14" s="51">
        <v>3</v>
      </c>
      <c r="B14" s="51" t="s">
        <v>45</v>
      </c>
      <c r="C14" s="51">
        <v>5705</v>
      </c>
      <c r="D14" s="52" t="s">
        <v>49</v>
      </c>
      <c r="E14" s="53">
        <v>3</v>
      </c>
      <c r="F14" s="53" t="s">
        <v>47</v>
      </c>
      <c r="G14" s="66">
        <f>IF(F14="изол",IF(E14=2,ФОТ!$G$3,IF(E14=3,ФОТ!$G$4,IF(E14=4,ФОТ!$G$5,IF(E14=5,ФОТ!$G$6,IF(F14="вод",IF(E14=1,ФОТ!$H$5,IF(E14=2,ФОТ!$H$4,IF(E14=3,ФОТ!$H$3,0)))))))))</f>
        <v>74.8</v>
      </c>
      <c r="H14" s="67">
        <v>134</v>
      </c>
      <c r="I14" s="67">
        <v>20</v>
      </c>
      <c r="J14" s="68">
        <f t="shared" si="0"/>
        <v>166</v>
      </c>
      <c r="K14" s="69">
        <f t="shared" si="1"/>
        <v>12416.8</v>
      </c>
      <c r="L14" s="67">
        <v>1</v>
      </c>
      <c r="M14" s="69">
        <f t="shared" si="2"/>
        <v>12416.8</v>
      </c>
      <c r="N14" s="69">
        <f t="shared" si="3"/>
        <v>31308.49174603706</v>
      </c>
      <c r="O14" s="70">
        <f t="shared" si="4"/>
        <v>43725.291746037059</v>
      </c>
      <c r="P14" s="71"/>
      <c r="Q14" s="71"/>
      <c r="R14" s="70">
        <f t="shared" si="5"/>
        <v>43725.291746037059</v>
      </c>
    </row>
    <row r="15" spans="1:21">
      <c r="A15" s="51">
        <v>4</v>
      </c>
      <c r="B15" s="51" t="s">
        <v>45</v>
      </c>
      <c r="C15" s="51">
        <v>6177</v>
      </c>
      <c r="D15" s="52" t="s">
        <v>51</v>
      </c>
      <c r="E15" s="53">
        <v>2</v>
      </c>
      <c r="F15" s="53" t="s">
        <v>47</v>
      </c>
      <c r="G15" s="66">
        <f>IF(F15="изол",IF(E15=2,ФОТ!$G$3,IF(E15=3,ФОТ!$G$4,IF(E15=4,ФОТ!$G$5,IF(E15=5,ФОТ!$G$6,IF(F15="вод",IF(E15=1,ФОТ!$H$5,IF(E15=2,ФОТ!$H$4,IF(E15=3,ФОТ!$H$3,0)))))))))</f>
        <v>68</v>
      </c>
      <c r="H15" s="67">
        <v>0</v>
      </c>
      <c r="I15" s="67"/>
      <c r="J15" s="68">
        <f t="shared" si="0"/>
        <v>0</v>
      </c>
      <c r="K15" s="69">
        <f t="shared" si="1"/>
        <v>0</v>
      </c>
      <c r="L15" s="67">
        <v>1</v>
      </c>
      <c r="M15" s="69">
        <f t="shared" si="2"/>
        <v>0</v>
      </c>
      <c r="N15" s="69">
        <f t="shared" si="3"/>
        <v>0</v>
      </c>
      <c r="O15" s="70">
        <f t="shared" si="4"/>
        <v>0</v>
      </c>
      <c r="P15" s="71"/>
      <c r="Q15" s="71"/>
      <c r="R15" s="70">
        <f t="shared" si="5"/>
        <v>0</v>
      </c>
    </row>
    <row r="16" spans="1:21">
      <c r="A16" s="51">
        <v>5</v>
      </c>
      <c r="B16" s="51" t="s">
        <v>45</v>
      </c>
      <c r="C16" s="51">
        <v>6187</v>
      </c>
      <c r="D16" s="52" t="s">
        <v>52</v>
      </c>
      <c r="E16" s="53">
        <v>1</v>
      </c>
      <c r="F16" s="53" t="s">
        <v>50</v>
      </c>
      <c r="G16" s="66" t="b">
        <f>IF(F16="изол",IF(E16=2,ФОТ!$G$3,IF(E16=3,ФОТ!$G$4,IF(E16=4,ФОТ!$G$5,IF(E16=5,ФОТ!$G$6,IF(F16="вод",IF(E16=1,ФОТ!$H$5,IF(E16=2,ФОТ!$H$4,IF(E16=3,ФОТ!$H$3,0)))))))))</f>
        <v>0</v>
      </c>
      <c r="H16" s="67">
        <v>134</v>
      </c>
      <c r="I16" s="67">
        <v>24</v>
      </c>
      <c r="J16" s="68">
        <f t="shared" si="0"/>
        <v>172.4</v>
      </c>
      <c r="K16" s="69">
        <f t="shared" si="1"/>
        <v>0</v>
      </c>
      <c r="L16" s="67">
        <v>1</v>
      </c>
      <c r="M16" s="69">
        <f t="shared" si="2"/>
        <v>0</v>
      </c>
      <c r="N16" s="69">
        <f t="shared" si="3"/>
        <v>0</v>
      </c>
      <c r="O16" s="70">
        <f t="shared" si="4"/>
        <v>0</v>
      </c>
      <c r="P16" s="71"/>
      <c r="Q16" s="71"/>
      <c r="R16" s="70">
        <f t="shared" si="5"/>
        <v>0</v>
      </c>
    </row>
    <row r="17" spans="1:18">
      <c r="A17" s="51">
        <v>6</v>
      </c>
      <c r="B17" s="51" t="s">
        <v>45</v>
      </c>
      <c r="C17" s="51">
        <v>2140</v>
      </c>
      <c r="D17" s="52" t="s">
        <v>53</v>
      </c>
      <c r="E17" s="53">
        <v>2</v>
      </c>
      <c r="F17" s="53" t="s">
        <v>50</v>
      </c>
      <c r="G17" s="66" t="b">
        <f>IF(F17="изол",IF(E17=2,ФОТ!$G$3,IF(E17=3,ФОТ!$G$4,IF(E17=4,ФОТ!$G$5,IF(E17=5,ФОТ!$G$6,IF(F17="вод",IF(E17=1,ФОТ!$H$5,IF(E17=2,ФОТ!$H$4,IF(E17=3,ФОТ!$H$3,0)))))))))</f>
        <v>0</v>
      </c>
      <c r="H17" s="67">
        <v>110</v>
      </c>
      <c r="I17" s="67">
        <v>26</v>
      </c>
      <c r="J17" s="68">
        <f t="shared" si="0"/>
        <v>151.6</v>
      </c>
      <c r="K17" s="69">
        <f t="shared" si="1"/>
        <v>0</v>
      </c>
      <c r="L17" s="67">
        <v>1</v>
      </c>
      <c r="M17" s="69">
        <f t="shared" si="2"/>
        <v>0</v>
      </c>
      <c r="N17" s="69">
        <f t="shared" si="3"/>
        <v>0</v>
      </c>
      <c r="O17" s="70">
        <f t="shared" si="4"/>
        <v>0</v>
      </c>
      <c r="P17" s="71"/>
      <c r="Q17" s="71"/>
      <c r="R17" s="70">
        <f t="shared" si="5"/>
        <v>0</v>
      </c>
    </row>
    <row r="18" spans="1:18">
      <c r="A18" s="51">
        <v>7</v>
      </c>
      <c r="B18" s="51" t="s">
        <v>45</v>
      </c>
      <c r="C18" s="51">
        <v>538</v>
      </c>
      <c r="D18" s="52" t="s">
        <v>54</v>
      </c>
      <c r="E18" s="53">
        <v>3</v>
      </c>
      <c r="F18" s="53" t="s">
        <v>50</v>
      </c>
      <c r="G18" s="66" t="b">
        <f>IF(F18="изол",IF(E18=2,ФОТ!$G$3,IF(E18=3,ФОТ!$G$4,IF(E18=4,ФОТ!$G$5,IF(E18=5,ФОТ!$G$6,IF(F18="вод",IF(E18=1,ФОТ!$H$5,IF(E18=2,ФОТ!$H$4,IF(E18=3,ФОТ!$H$3,0)))))))))</f>
        <v>0</v>
      </c>
      <c r="H18" s="67">
        <v>0</v>
      </c>
      <c r="I18" s="67"/>
      <c r="J18" s="68">
        <f t="shared" si="0"/>
        <v>0</v>
      </c>
      <c r="K18" s="69">
        <f t="shared" si="1"/>
        <v>0</v>
      </c>
      <c r="L18" s="67">
        <v>1</v>
      </c>
      <c r="M18" s="69">
        <f t="shared" si="2"/>
        <v>0</v>
      </c>
      <c r="N18" s="69">
        <f t="shared" si="3"/>
        <v>0</v>
      </c>
      <c r="O18" s="70">
        <f t="shared" si="4"/>
        <v>0</v>
      </c>
      <c r="P18" s="71"/>
      <c r="Q18" s="71"/>
      <c r="R18" s="70">
        <f t="shared" si="5"/>
        <v>0</v>
      </c>
    </row>
    <row r="19" spans="1:18" hidden="1">
      <c r="A19" s="51">
        <v>8</v>
      </c>
      <c r="B19" s="51" t="s">
        <v>45</v>
      </c>
      <c r="C19" s="51">
        <v>2138</v>
      </c>
      <c r="D19" s="52" t="s">
        <v>55</v>
      </c>
      <c r="E19" s="53">
        <v>4</v>
      </c>
      <c r="F19" s="53" t="s">
        <v>47</v>
      </c>
      <c r="G19" s="66">
        <f>IF(F19="изол",IF(E19=2,ФОТ!$G$3,IF(E19=3,ФОТ!$G$4,IF(E19=4,ФОТ!$G$5,IF(E19=5,ФОТ!$G$6,IF(F19="вод",IF(E19=1,ФОТ!$H$5,IF(E19=2,ФОТ!$H$4,IF(E19=3,ФОТ!$H$3,0)))))))))</f>
        <v>82.28</v>
      </c>
      <c r="H19" s="67">
        <v>134</v>
      </c>
      <c r="I19" s="67">
        <v>18</v>
      </c>
      <c r="J19" s="68">
        <f t="shared" si="0"/>
        <v>162.80000000000001</v>
      </c>
      <c r="K19" s="69">
        <f t="shared" si="1"/>
        <v>13395.184000000001</v>
      </c>
      <c r="L19" s="67">
        <v>1</v>
      </c>
      <c r="M19" s="69">
        <f t="shared" si="2"/>
        <v>13395.184000000001</v>
      </c>
      <c r="N19" s="69">
        <f t="shared" si="3"/>
        <v>33775.450011327215</v>
      </c>
      <c r="O19" s="70">
        <f t="shared" si="4"/>
        <v>47170.634011327216</v>
      </c>
      <c r="P19" s="71"/>
      <c r="Q19" s="71"/>
      <c r="R19" s="70">
        <f t="shared" si="5"/>
        <v>47170.634011327216</v>
      </c>
    </row>
    <row r="20" spans="1:18" hidden="1">
      <c r="A20" s="51">
        <v>9</v>
      </c>
      <c r="B20" s="51" t="s">
        <v>45</v>
      </c>
      <c r="C20" s="51">
        <v>5252</v>
      </c>
      <c r="D20" s="52" t="s">
        <v>56</v>
      </c>
      <c r="E20" s="53">
        <v>4</v>
      </c>
      <c r="F20" s="53" t="s">
        <v>47</v>
      </c>
      <c r="G20" s="66">
        <f>IF(F20="изол",IF(E20=2,ФОТ!$G$3,IF(E20=3,ФОТ!$G$4,IF(E20=4,ФОТ!$G$5,IF(E20=5,ФОТ!$G$6,IF(F20="вод",IF(E20=1,ФОТ!$H$5,IF(E20=2,ФОТ!$H$4,IF(E20=3,ФОТ!$H$3,0)))))))))</f>
        <v>82.28</v>
      </c>
      <c r="H20" s="67">
        <v>142</v>
      </c>
      <c r="I20" s="67">
        <v>34</v>
      </c>
      <c r="J20" s="68">
        <f t="shared" si="0"/>
        <v>196.4</v>
      </c>
      <c r="K20" s="69">
        <f t="shared" si="1"/>
        <v>16159.792000000001</v>
      </c>
      <c r="L20" s="67">
        <v>1</v>
      </c>
      <c r="M20" s="69">
        <f t="shared" si="2"/>
        <v>16159.792000000001</v>
      </c>
      <c r="N20" s="69">
        <f t="shared" si="3"/>
        <v>40746.304559119562</v>
      </c>
      <c r="O20" s="70">
        <f t="shared" si="4"/>
        <v>56906.096559119564</v>
      </c>
      <c r="P20" s="71"/>
      <c r="Q20" s="71"/>
      <c r="R20" s="70">
        <f t="shared" si="5"/>
        <v>56906.096559119564</v>
      </c>
    </row>
    <row r="21" spans="1:18" hidden="1">
      <c r="A21" s="51">
        <v>10</v>
      </c>
      <c r="B21" s="51" t="s">
        <v>45</v>
      </c>
      <c r="C21" s="51">
        <v>5462</v>
      </c>
      <c r="D21" s="52" t="s">
        <v>57</v>
      </c>
      <c r="E21" s="53">
        <v>3</v>
      </c>
      <c r="F21" s="53" t="s">
        <v>47</v>
      </c>
      <c r="G21" s="66">
        <f>IF(F21="изол",IF(E21=2,ФОТ!$G$3,IF(E21=3,ФОТ!$G$4,IF(E21=4,ФОТ!$G$5,IF(E21=5,ФОТ!$G$6,IF(F21="вод",IF(E21=1,ФОТ!$H$5,IF(E21=2,ФОТ!$H$4,IF(E21=3,ФОТ!$H$3,0)))))))))</f>
        <v>74.8</v>
      </c>
      <c r="H21" s="67">
        <v>82</v>
      </c>
      <c r="I21" s="67">
        <v>26</v>
      </c>
      <c r="J21" s="68">
        <f t="shared" si="0"/>
        <v>123.6</v>
      </c>
      <c r="K21" s="69">
        <f t="shared" si="1"/>
        <v>9245.2799999999988</v>
      </c>
      <c r="L21" s="67">
        <v>1</v>
      </c>
      <c r="M21" s="69">
        <f t="shared" si="2"/>
        <v>9245.2799999999988</v>
      </c>
      <c r="N21" s="69">
        <f t="shared" si="3"/>
        <v>23311.623974760121</v>
      </c>
      <c r="O21" s="70">
        <f t="shared" si="4"/>
        <v>32556.90397476012</v>
      </c>
      <c r="P21" s="71"/>
      <c r="Q21" s="71"/>
      <c r="R21" s="70">
        <f t="shared" si="5"/>
        <v>32556.90397476012</v>
      </c>
    </row>
    <row r="22" spans="1:18" hidden="1">
      <c r="A22" s="51">
        <v>11</v>
      </c>
      <c r="B22" s="51" t="s">
        <v>45</v>
      </c>
      <c r="C22" s="51">
        <v>5911</v>
      </c>
      <c r="D22" s="52" t="s">
        <v>58</v>
      </c>
      <c r="E22" s="53">
        <v>3</v>
      </c>
      <c r="F22" s="53" t="s">
        <v>47</v>
      </c>
      <c r="G22" s="66">
        <f>IF(F22="изол",IF(E22=2,ФОТ!$G$3,IF(E22=3,ФОТ!$G$4,IF(E22=4,ФОТ!$G$5,IF(E22=5,ФОТ!$G$6,IF(F22="вод",IF(E22=1,ФОТ!$H$5,IF(E22=2,ФОТ!$H$4,IF(E22=3,ФОТ!$H$3,0)))))))))</f>
        <v>74.8</v>
      </c>
      <c r="H22" s="67">
        <v>126</v>
      </c>
      <c r="I22" s="67">
        <v>10</v>
      </c>
      <c r="J22" s="68">
        <f t="shared" si="0"/>
        <v>142</v>
      </c>
      <c r="K22" s="69">
        <f t="shared" si="1"/>
        <v>10621.6</v>
      </c>
      <c r="L22" s="67">
        <v>1</v>
      </c>
      <c r="M22" s="69">
        <f t="shared" si="2"/>
        <v>10621.6</v>
      </c>
      <c r="N22" s="69">
        <f t="shared" si="3"/>
        <v>26781.962818899174</v>
      </c>
      <c r="O22" s="70">
        <f t="shared" si="4"/>
        <v>37403.562818899176</v>
      </c>
      <c r="P22" s="71"/>
      <c r="Q22" s="71"/>
      <c r="R22" s="70">
        <f t="shared" si="5"/>
        <v>37403.562818899176</v>
      </c>
    </row>
    <row r="23" spans="1:18" hidden="1">
      <c r="A23" s="51">
        <v>12</v>
      </c>
      <c r="B23" s="51" t="s">
        <v>45</v>
      </c>
      <c r="C23" s="51">
        <v>5408</v>
      </c>
      <c r="D23" s="52" t="s">
        <v>59</v>
      </c>
      <c r="E23" s="53">
        <v>3</v>
      </c>
      <c r="F23" s="53" t="s">
        <v>47</v>
      </c>
      <c r="G23" s="66">
        <f>IF(F23="изол",IF(E23=2,ФОТ!$G$3,IF(E23=3,ФОТ!$G$4,IF(E23=4,ФОТ!$G$5,IF(E23=5,ФОТ!$G$6,IF(F23="вод",IF(E23=1,ФОТ!$H$5,IF(E23=2,ФОТ!$H$4,IF(E23=3,ФОТ!$H$3,0)))))))))</f>
        <v>74.8</v>
      </c>
      <c r="H23" s="67">
        <v>52</v>
      </c>
      <c r="I23" s="67">
        <v>5</v>
      </c>
      <c r="J23" s="68">
        <f t="shared" si="0"/>
        <v>60</v>
      </c>
      <c r="K23" s="69">
        <f t="shared" si="1"/>
        <v>4488</v>
      </c>
      <c r="L23" s="67">
        <v>1</v>
      </c>
      <c r="M23" s="69">
        <f t="shared" si="2"/>
        <v>4488</v>
      </c>
      <c r="N23" s="69">
        <f t="shared" si="3"/>
        <v>11316.322317844721</v>
      </c>
      <c r="O23" s="70">
        <f t="shared" si="4"/>
        <v>15804.322317844721</v>
      </c>
      <c r="P23" s="71"/>
      <c r="Q23" s="71"/>
      <c r="R23" s="70">
        <f t="shared" si="5"/>
        <v>15804.322317844721</v>
      </c>
    </row>
    <row r="24" spans="1:18" hidden="1">
      <c r="A24" s="51">
        <v>13</v>
      </c>
      <c r="B24" s="51" t="s">
        <v>45</v>
      </c>
      <c r="C24" s="51">
        <v>2179</v>
      </c>
      <c r="D24" s="52" t="s">
        <v>60</v>
      </c>
      <c r="E24" s="53">
        <v>4</v>
      </c>
      <c r="F24" s="53" t="s">
        <v>47</v>
      </c>
      <c r="G24" s="66">
        <f>IF(F24="изол",IF(E24=2,ФОТ!$G$3,IF(E24=3,ФОТ!$G$4,IF(E24=4,ФОТ!$G$5,IF(E24=5,ФОТ!$G$6,IF(F24="вод",IF(E24=1,ФОТ!$H$5,IF(E24=2,ФОТ!$H$4,IF(E24=3,ФОТ!$H$3,0)))))))))</f>
        <v>82.28</v>
      </c>
      <c r="H24" s="67">
        <v>86</v>
      </c>
      <c r="I24" s="67">
        <v>17</v>
      </c>
      <c r="J24" s="68">
        <f t="shared" si="0"/>
        <v>113.2</v>
      </c>
      <c r="K24" s="69">
        <f t="shared" si="1"/>
        <v>9314.0959999999995</v>
      </c>
      <c r="L24" s="67">
        <v>1</v>
      </c>
      <c r="M24" s="69">
        <f t="shared" si="2"/>
        <v>9314.0959999999995</v>
      </c>
      <c r="N24" s="69">
        <f t="shared" si="3"/>
        <v>23485.140916967077</v>
      </c>
      <c r="O24" s="70">
        <f t="shared" si="4"/>
        <v>32799.236916967078</v>
      </c>
      <c r="P24" s="71"/>
      <c r="Q24" s="71"/>
      <c r="R24" s="70">
        <f t="shared" si="5"/>
        <v>32799.236916967078</v>
      </c>
    </row>
    <row r="25" spans="1:18" hidden="1">
      <c r="A25" s="51">
        <v>14</v>
      </c>
      <c r="B25" s="51" t="s">
        <v>45</v>
      </c>
      <c r="C25" s="51">
        <v>5118</v>
      </c>
      <c r="D25" s="52" t="s">
        <v>61</v>
      </c>
      <c r="E25" s="53">
        <v>5</v>
      </c>
      <c r="F25" s="53" t="s">
        <v>47</v>
      </c>
      <c r="G25" s="66">
        <f>IF(F25="изол",IF(E25=2,ФОТ!$G$3,IF(E25=3,ФОТ!$G$4,IF(E25=4,ФОТ!$G$5,IF(E25=5,ФОТ!$G$6,IF(F25="вод",IF(E25=1,ФОТ!$H$5,IF(E25=2,ФОТ!$H$4,IF(E25=3,ФОТ!$H$3,0)))))))))</f>
        <v>90.5</v>
      </c>
      <c r="H25" s="67">
        <v>126</v>
      </c>
      <c r="I25" s="67">
        <v>24</v>
      </c>
      <c r="J25" s="68">
        <f t="shared" si="0"/>
        <v>164.4</v>
      </c>
      <c r="K25" s="69">
        <f t="shared" si="1"/>
        <v>14878.2</v>
      </c>
      <c r="L25" s="67">
        <v>1</v>
      </c>
      <c r="M25" s="69">
        <f t="shared" si="2"/>
        <v>14878.2</v>
      </c>
      <c r="N25" s="69">
        <f t="shared" si="3"/>
        <v>37514.818785507428</v>
      </c>
      <c r="O25" s="70">
        <f t="shared" si="4"/>
        <v>52393.018785507433</v>
      </c>
      <c r="P25" s="71"/>
      <c r="Q25" s="71"/>
      <c r="R25" s="70">
        <f t="shared" si="5"/>
        <v>52393.018785507433</v>
      </c>
    </row>
    <row r="26" spans="1:18" hidden="1">
      <c r="A26" s="51">
        <v>15</v>
      </c>
      <c r="B26" s="51" t="s">
        <v>45</v>
      </c>
      <c r="C26" s="51">
        <v>5337</v>
      </c>
      <c r="D26" s="52" t="s">
        <v>62</v>
      </c>
      <c r="E26" s="53">
        <v>4</v>
      </c>
      <c r="F26" s="53" t="s">
        <v>47</v>
      </c>
      <c r="G26" s="66">
        <f>IF(F26="изол",IF(E26=2,ФОТ!$G$3,IF(E26=3,ФОТ!$G$4,IF(E26=4,ФОТ!$G$5,IF(E26=5,ФОТ!$G$6,IF(F26="вод",IF(E26=1,ФОТ!$H$5,IF(E26=2,ФОТ!$H$4,IF(E26=3,ФОТ!$H$3,0)))))))))</f>
        <v>82.28</v>
      </c>
      <c r="H26" s="67">
        <v>30</v>
      </c>
      <c r="I26" s="67"/>
      <c r="J26" s="68">
        <f t="shared" si="0"/>
        <v>30</v>
      </c>
      <c r="K26" s="69">
        <f t="shared" si="1"/>
        <v>2468.4</v>
      </c>
      <c r="L26" s="67">
        <v>1</v>
      </c>
      <c r="M26" s="69">
        <f t="shared" si="2"/>
        <v>2468.4</v>
      </c>
      <c r="N26" s="69">
        <f t="shared" si="3"/>
        <v>6223.977274814597</v>
      </c>
      <c r="O26" s="70">
        <f t="shared" si="4"/>
        <v>8692.3772748145966</v>
      </c>
      <c r="P26" s="71"/>
      <c r="Q26" s="71"/>
      <c r="R26" s="70">
        <f t="shared" si="5"/>
        <v>8692.3772748145966</v>
      </c>
    </row>
    <row r="27" spans="1:18" hidden="1">
      <c r="A27" s="51">
        <v>16</v>
      </c>
      <c r="B27" s="51" t="s">
        <v>45</v>
      </c>
      <c r="C27" s="51">
        <v>6176</v>
      </c>
      <c r="D27" s="52" t="s">
        <v>63</v>
      </c>
      <c r="E27" s="53">
        <v>3</v>
      </c>
      <c r="F27" s="53" t="s">
        <v>47</v>
      </c>
      <c r="G27" s="66">
        <f>IF(F27="изол",IF(E27=2,ФОТ!$G$3,IF(E27=3,ФОТ!$G$4,IF(E27=4,ФОТ!$G$5,IF(E27=5,ФОТ!$G$6,IF(F27="вод",IF(E27=1,ФОТ!$H$5,IF(E27=2,ФОТ!$H$4,IF(E27=3,ФОТ!$H$3,0)))))))))</f>
        <v>74.8</v>
      </c>
      <c r="H27" s="67">
        <v>106</v>
      </c>
      <c r="I27" s="67">
        <v>9</v>
      </c>
      <c r="J27" s="68">
        <f t="shared" si="0"/>
        <v>120.4</v>
      </c>
      <c r="K27" s="69">
        <f t="shared" si="1"/>
        <v>9005.92</v>
      </c>
      <c r="L27" s="67">
        <v>1</v>
      </c>
      <c r="M27" s="69">
        <f t="shared" si="2"/>
        <v>9005.92</v>
      </c>
      <c r="N27" s="69">
        <f t="shared" si="3"/>
        <v>22708.086784475072</v>
      </c>
      <c r="O27" s="70">
        <f t="shared" si="4"/>
        <v>31714.006784475074</v>
      </c>
      <c r="P27" s="71"/>
      <c r="Q27" s="71"/>
      <c r="R27" s="70">
        <f t="shared" si="5"/>
        <v>31714.006784475074</v>
      </c>
    </row>
    <row r="28" spans="1:18" hidden="1">
      <c r="A28" s="51">
        <v>17</v>
      </c>
      <c r="B28" s="51" t="s">
        <v>45</v>
      </c>
      <c r="C28" s="51">
        <v>5075</v>
      </c>
      <c r="D28" s="52" t="s">
        <v>64</v>
      </c>
      <c r="E28" s="53">
        <v>4</v>
      </c>
      <c r="F28" s="53" t="s">
        <v>47</v>
      </c>
      <c r="G28" s="66">
        <f>IF(F28="изол",IF(E28=2,ФОТ!$G$3,IF(E28=3,ФОТ!$G$4,IF(E28=4,ФОТ!$G$5,IF(E28=5,ФОТ!$G$6,IF(F28="вод",IF(E28=1,ФОТ!$H$5,IF(E28=2,ФОТ!$H$4,IF(E28=3,ФОТ!$H$3,0)))))))))</f>
        <v>82.28</v>
      </c>
      <c r="H28" s="67">
        <v>104</v>
      </c>
      <c r="I28" s="67">
        <v>18</v>
      </c>
      <c r="J28" s="68">
        <f t="shared" si="0"/>
        <v>132.80000000000001</v>
      </c>
      <c r="K28" s="69">
        <f t="shared" si="1"/>
        <v>10926.784000000001</v>
      </c>
      <c r="L28" s="67">
        <v>1</v>
      </c>
      <c r="M28" s="69">
        <f t="shared" si="2"/>
        <v>10926.784000000001</v>
      </c>
      <c r="N28" s="69">
        <f t="shared" si="3"/>
        <v>27551.472736512616</v>
      </c>
      <c r="O28" s="70">
        <f t="shared" si="4"/>
        <v>38478.256736512616</v>
      </c>
      <c r="P28" s="71"/>
      <c r="Q28" s="71"/>
      <c r="R28" s="70">
        <f t="shared" si="5"/>
        <v>38478.256736512616</v>
      </c>
    </row>
    <row r="29" spans="1:18" hidden="1">
      <c r="A29" s="51">
        <v>18</v>
      </c>
      <c r="B29" s="51" t="s">
        <v>45</v>
      </c>
      <c r="C29" s="51">
        <v>6157</v>
      </c>
      <c r="D29" s="52" t="s">
        <v>65</v>
      </c>
      <c r="E29" s="53">
        <v>3</v>
      </c>
      <c r="F29" s="53" t="s">
        <v>47</v>
      </c>
      <c r="G29" s="66">
        <f>IF(F29="изол",IF(E29=2,ФОТ!$G$3,IF(E29=3,ФОТ!$G$4,IF(E29=4,ФОТ!$G$5,IF(E29=5,ФОТ!$G$6,IF(F29="вод",IF(E29=1,ФОТ!$H$5,IF(E29=2,ФОТ!$H$4,IF(E29=3,ФОТ!$H$3,0)))))))))</f>
        <v>74.8</v>
      </c>
      <c r="H29" s="67">
        <v>134</v>
      </c>
      <c r="I29" s="67">
        <v>18</v>
      </c>
      <c r="J29" s="68">
        <f t="shared" si="0"/>
        <v>162.80000000000001</v>
      </c>
      <c r="K29" s="69">
        <f t="shared" si="1"/>
        <v>12177.44</v>
      </c>
      <c r="L29" s="67">
        <v>1</v>
      </c>
      <c r="M29" s="69">
        <f t="shared" si="2"/>
        <v>12177.44</v>
      </c>
      <c r="N29" s="69">
        <f t="shared" si="3"/>
        <v>30704.95455575201</v>
      </c>
      <c r="O29" s="70">
        <f t="shared" si="4"/>
        <v>42882.394555752013</v>
      </c>
      <c r="P29" s="71"/>
      <c r="Q29" s="71"/>
      <c r="R29" s="70">
        <f t="shared" si="5"/>
        <v>42882.394555752013</v>
      </c>
    </row>
    <row r="30" spans="1:18" hidden="1">
      <c r="A30" s="51">
        <v>19</v>
      </c>
      <c r="B30" s="51" t="s">
        <v>45</v>
      </c>
      <c r="C30" s="51">
        <v>6072</v>
      </c>
      <c r="D30" s="52" t="s">
        <v>66</v>
      </c>
      <c r="E30" s="53">
        <v>2</v>
      </c>
      <c r="F30" s="53" t="s">
        <v>47</v>
      </c>
      <c r="G30" s="66">
        <f>IF(F30="изол",IF(E30=2,ФОТ!$G$3,IF(E30=3,ФОТ!$G$4,IF(E30=4,ФОТ!$G$5,IF(E30=5,ФОТ!$G$6,IF(F30="вод",IF(E30=1,ФОТ!$H$5,IF(E30=2,ФОТ!$H$4,IF(E30=3,ФОТ!$H$3,0)))))))))</f>
        <v>68</v>
      </c>
      <c r="H30" s="67">
        <v>0</v>
      </c>
      <c r="I30" s="67"/>
      <c r="J30" s="68">
        <f t="shared" si="0"/>
        <v>0</v>
      </c>
      <c r="K30" s="69">
        <f t="shared" si="1"/>
        <v>0</v>
      </c>
      <c r="L30" s="67">
        <v>1</v>
      </c>
      <c r="M30" s="69">
        <f t="shared" si="2"/>
        <v>0</v>
      </c>
      <c r="N30" s="69">
        <f t="shared" si="3"/>
        <v>0</v>
      </c>
      <c r="O30" s="70">
        <f t="shared" si="4"/>
        <v>0</v>
      </c>
      <c r="P30" s="71"/>
      <c r="Q30" s="71"/>
      <c r="R30" s="70">
        <f t="shared" si="5"/>
        <v>0</v>
      </c>
    </row>
    <row r="31" spans="1:18" hidden="1">
      <c r="A31" s="51">
        <v>20</v>
      </c>
      <c r="B31" s="51" t="s">
        <v>45</v>
      </c>
      <c r="C31" s="51">
        <v>5362</v>
      </c>
      <c r="D31" s="52" t="s">
        <v>67</v>
      </c>
      <c r="E31" s="53">
        <v>4</v>
      </c>
      <c r="F31" s="53" t="s">
        <v>47</v>
      </c>
      <c r="G31" s="66">
        <f>IF(E31=2,[1]ФОТ!$G$3,IF(E31=3,[1]ФОТ!$G$4,IF(E31=4,[1]ФОТ!$G$5,IF(E31=5,[1]ФОТ!$G$6,0))))</f>
        <v>82.28</v>
      </c>
      <c r="H31" s="67">
        <v>0</v>
      </c>
      <c r="I31" s="67"/>
      <c r="J31" s="68">
        <f t="shared" si="0"/>
        <v>0</v>
      </c>
      <c r="K31" s="69">
        <f t="shared" si="1"/>
        <v>0</v>
      </c>
      <c r="L31" s="67">
        <v>1</v>
      </c>
      <c r="M31" s="69">
        <f t="shared" si="2"/>
        <v>0</v>
      </c>
      <c r="N31" s="69">
        <f t="shared" si="3"/>
        <v>0</v>
      </c>
      <c r="O31" s="70">
        <f t="shared" si="4"/>
        <v>0</v>
      </c>
      <c r="P31" s="71"/>
      <c r="Q31" s="71"/>
      <c r="R31" s="70">
        <f t="shared" si="5"/>
        <v>0</v>
      </c>
    </row>
    <row r="32" spans="1:18" hidden="1">
      <c r="A32" s="51">
        <v>21</v>
      </c>
      <c r="B32" s="51" t="s">
        <v>45</v>
      </c>
      <c r="C32" s="51">
        <v>6141</v>
      </c>
      <c r="D32" s="52" t="s">
        <v>68</v>
      </c>
      <c r="E32" s="53">
        <v>3</v>
      </c>
      <c r="F32" s="53" t="s">
        <v>47</v>
      </c>
      <c r="G32" s="66">
        <f>IF(E32=2,[1]ФОТ!$G$3,IF(E32=3,[1]ФОТ!$G$4,IF(E32=4,[1]ФОТ!$G$5,IF(E32=5,[1]ФОТ!$G$6,0))))</f>
        <v>74.8</v>
      </c>
      <c r="H32" s="67">
        <v>118</v>
      </c>
      <c r="I32" s="67">
        <v>9</v>
      </c>
      <c r="J32" s="68">
        <f t="shared" si="0"/>
        <v>132.4</v>
      </c>
      <c r="K32" s="69">
        <f t="shared" si="1"/>
        <v>9903.52</v>
      </c>
      <c r="L32" s="67">
        <v>1</v>
      </c>
      <c r="M32" s="69">
        <f t="shared" si="2"/>
        <v>9903.52</v>
      </c>
      <c r="N32" s="69">
        <f t="shared" si="3"/>
        <v>24971.351248044019</v>
      </c>
      <c r="O32" s="70">
        <f t="shared" si="4"/>
        <v>34874.871248044015</v>
      </c>
      <c r="P32" s="71"/>
      <c r="Q32" s="71"/>
      <c r="R32" s="70">
        <f t="shared" si="5"/>
        <v>34874.871248044015</v>
      </c>
    </row>
    <row r="33" spans="1:18" hidden="1">
      <c r="A33" s="51">
        <v>22</v>
      </c>
      <c r="B33" s="51" t="s">
        <v>45</v>
      </c>
      <c r="C33" s="51">
        <v>2131</v>
      </c>
      <c r="D33" s="52" t="s">
        <v>69</v>
      </c>
      <c r="E33" s="53">
        <v>4</v>
      </c>
      <c r="F33" s="53" t="s">
        <v>47</v>
      </c>
      <c r="G33" s="66">
        <f>IF(E33=2,[1]ФОТ!$G$3,IF(E33=3,[1]ФОТ!$G$4,IF(E33=4,[1]ФОТ!$G$5,IF(E33=5,[1]ФОТ!$G$6,0))))</f>
        <v>82.28</v>
      </c>
      <c r="H33" s="67">
        <v>142</v>
      </c>
      <c r="I33" s="67">
        <v>26</v>
      </c>
      <c r="J33" s="68">
        <f t="shared" si="0"/>
        <v>183.6</v>
      </c>
      <c r="K33" s="69">
        <f t="shared" si="1"/>
        <v>15106.608</v>
      </c>
      <c r="L33" s="67">
        <v>1</v>
      </c>
      <c r="M33" s="69">
        <f t="shared" si="2"/>
        <v>15106.608</v>
      </c>
      <c r="N33" s="69">
        <f t="shared" si="3"/>
        <v>38090.740921865334</v>
      </c>
      <c r="O33" s="70">
        <f t="shared" si="4"/>
        <v>53197.348921865334</v>
      </c>
      <c r="P33" s="71"/>
      <c r="Q33" s="71"/>
      <c r="R33" s="70">
        <f t="shared" si="5"/>
        <v>53197.348921865334</v>
      </c>
    </row>
    <row r="34" spans="1:18" hidden="1">
      <c r="A34" s="51">
        <v>23</v>
      </c>
      <c r="B34" s="51" t="s">
        <v>45</v>
      </c>
      <c r="C34" s="51">
        <v>2168</v>
      </c>
      <c r="D34" s="52" t="s">
        <v>70</v>
      </c>
      <c r="E34" s="53">
        <v>4</v>
      </c>
      <c r="F34" s="53" t="s">
        <v>47</v>
      </c>
      <c r="G34" s="66">
        <f>IF(E34=2,[1]ФОТ!$G$3,IF(E34=3,[1]ФОТ!$G$4,IF(E34=4,[1]ФОТ!$G$5,IF(E34=5,[1]ФОТ!$G$6,0))))</f>
        <v>82.28</v>
      </c>
      <c r="H34" s="67">
        <v>72</v>
      </c>
      <c r="I34" s="67">
        <v>22</v>
      </c>
      <c r="J34" s="68">
        <f t="shared" si="0"/>
        <v>107.2</v>
      </c>
      <c r="K34" s="69">
        <f t="shared" si="1"/>
        <v>8820.4160000000011</v>
      </c>
      <c r="L34" s="67">
        <v>1</v>
      </c>
      <c r="M34" s="69">
        <f t="shared" si="2"/>
        <v>8820.4160000000011</v>
      </c>
      <c r="N34" s="69">
        <f t="shared" si="3"/>
        <v>22240.345462004159</v>
      </c>
      <c r="O34" s="70">
        <f t="shared" si="4"/>
        <v>31060.76146200416</v>
      </c>
      <c r="P34" s="71"/>
      <c r="Q34" s="71"/>
      <c r="R34" s="70">
        <f t="shared" si="5"/>
        <v>31060.76146200416</v>
      </c>
    </row>
    <row r="35" spans="1:18" hidden="1">
      <c r="A35" s="51">
        <v>24</v>
      </c>
      <c r="B35" s="51"/>
      <c r="C35" s="51">
        <v>2065</v>
      </c>
      <c r="D35" s="52" t="s">
        <v>71</v>
      </c>
      <c r="E35" s="53">
        <v>4</v>
      </c>
      <c r="F35" s="53" t="s">
        <v>47</v>
      </c>
      <c r="G35" s="66">
        <f>IF(E35=2,[1]ФОТ!$G$3,IF(E35=3,[1]ФОТ!$G$4,IF(E35=4,[1]ФОТ!$G$5,IF(E35=5,[1]ФОТ!$G$6,0))))</f>
        <v>82.28</v>
      </c>
      <c r="H35" s="67">
        <v>72</v>
      </c>
      <c r="I35" s="67">
        <v>22</v>
      </c>
      <c r="J35" s="68">
        <f t="shared" si="0"/>
        <v>107.2</v>
      </c>
      <c r="K35" s="69">
        <f t="shared" si="1"/>
        <v>8820.4160000000011</v>
      </c>
      <c r="L35" s="67">
        <v>1</v>
      </c>
      <c r="M35" s="69">
        <f t="shared" si="2"/>
        <v>8820.4160000000011</v>
      </c>
      <c r="N35" s="69">
        <f t="shared" si="3"/>
        <v>22240.345462004159</v>
      </c>
      <c r="O35" s="70">
        <f t="shared" si="4"/>
        <v>31060.76146200416</v>
      </c>
      <c r="P35" s="71"/>
      <c r="Q35" s="71"/>
      <c r="R35" s="70">
        <f t="shared" si="5"/>
        <v>31060.76146200416</v>
      </c>
    </row>
    <row r="36" spans="1:18" hidden="1">
      <c r="A36" s="51">
        <v>25</v>
      </c>
      <c r="B36" s="51"/>
      <c r="C36" s="51">
        <v>2054</v>
      </c>
      <c r="D36" s="52" t="s">
        <v>72</v>
      </c>
      <c r="E36" s="53">
        <v>4</v>
      </c>
      <c r="F36" s="53" t="s">
        <v>47</v>
      </c>
      <c r="G36" s="66">
        <f>IF(E36=2,[1]ФОТ!$G$3,IF(E36=3,[1]ФОТ!$G$4,IF(E36=4,[1]ФОТ!$G$5,IF(E36=5,[1]ФОТ!$G$6,0))))</f>
        <v>82.28</v>
      </c>
      <c r="H36" s="67">
        <v>0</v>
      </c>
      <c r="I36" s="67"/>
      <c r="J36" s="68">
        <f t="shared" si="0"/>
        <v>0</v>
      </c>
      <c r="K36" s="69">
        <f t="shared" si="1"/>
        <v>0</v>
      </c>
      <c r="L36" s="67">
        <v>1</v>
      </c>
      <c r="M36" s="69">
        <f t="shared" si="2"/>
        <v>0</v>
      </c>
      <c r="N36" s="69">
        <f t="shared" si="3"/>
        <v>0</v>
      </c>
      <c r="O36" s="70">
        <f t="shared" si="4"/>
        <v>0</v>
      </c>
      <c r="P36" s="71"/>
      <c r="Q36" s="71"/>
      <c r="R36" s="70">
        <f t="shared" si="5"/>
        <v>0</v>
      </c>
    </row>
    <row r="37" spans="1:18" hidden="1">
      <c r="A37" s="51">
        <v>26</v>
      </c>
      <c r="B37" s="51"/>
      <c r="C37" s="51">
        <v>2059</v>
      </c>
      <c r="D37" s="52" t="s">
        <v>73</v>
      </c>
      <c r="E37" s="53">
        <v>4</v>
      </c>
      <c r="F37" s="53" t="s">
        <v>47</v>
      </c>
      <c r="G37" s="66">
        <f>IF(E37=2,[1]ФОТ!$G$3,IF(E37=3,[1]ФОТ!$G$4,IF(E37=4,[1]ФОТ!$G$5,IF(E37=5,[1]ФОТ!$G$6,0))))</f>
        <v>82.28</v>
      </c>
      <c r="H37" s="67">
        <v>0</v>
      </c>
      <c r="I37" s="67"/>
      <c r="J37" s="68">
        <f t="shared" si="0"/>
        <v>0</v>
      </c>
      <c r="K37" s="69">
        <f t="shared" si="1"/>
        <v>0</v>
      </c>
      <c r="L37" s="67">
        <v>1</v>
      </c>
      <c r="M37" s="69">
        <f t="shared" si="2"/>
        <v>0</v>
      </c>
      <c r="N37" s="69">
        <f t="shared" si="3"/>
        <v>0</v>
      </c>
      <c r="O37" s="70">
        <f t="shared" si="4"/>
        <v>0</v>
      </c>
      <c r="P37" s="71"/>
      <c r="Q37" s="71"/>
      <c r="R37" s="70">
        <f t="shared" si="5"/>
        <v>0</v>
      </c>
    </row>
    <row r="38" spans="1:18" hidden="1">
      <c r="A38" s="51">
        <v>27</v>
      </c>
      <c r="B38" s="51"/>
      <c r="C38" s="51">
        <v>2145</v>
      </c>
      <c r="D38" s="52" t="s">
        <v>74</v>
      </c>
      <c r="E38" s="53">
        <v>4</v>
      </c>
      <c r="F38" s="53" t="s">
        <v>47</v>
      </c>
      <c r="G38" s="66">
        <f>IF(E38=2,[1]ФОТ!$G$3,IF(E38=3,[1]ФОТ!$G$4,IF(E38=4,[1]ФОТ!$G$5,IF(E38=5,[1]ФОТ!$G$6,0))))</f>
        <v>82.28</v>
      </c>
      <c r="H38" s="67">
        <v>142</v>
      </c>
      <c r="I38" s="67">
        <v>18</v>
      </c>
      <c r="J38" s="68">
        <f t="shared" si="0"/>
        <v>170.8</v>
      </c>
      <c r="K38" s="69">
        <f t="shared" si="1"/>
        <v>14053.424000000001</v>
      </c>
      <c r="L38" s="67">
        <v>1</v>
      </c>
      <c r="M38" s="69">
        <f t="shared" si="2"/>
        <v>14053.424000000001</v>
      </c>
      <c r="N38" s="69">
        <f t="shared" si="3"/>
        <v>35435.177284611105</v>
      </c>
      <c r="O38" s="70">
        <f t="shared" si="4"/>
        <v>49488.601284611104</v>
      </c>
      <c r="P38" s="71"/>
      <c r="Q38" s="71"/>
      <c r="R38" s="70">
        <f t="shared" si="5"/>
        <v>49488.601284611104</v>
      </c>
    </row>
    <row r="39" spans="1:18" hidden="1">
      <c r="A39" s="51">
        <v>28</v>
      </c>
      <c r="B39" s="51"/>
      <c r="C39" s="51">
        <v>2180</v>
      </c>
      <c r="D39" s="52" t="s">
        <v>75</v>
      </c>
      <c r="E39" s="53">
        <v>4</v>
      </c>
      <c r="F39" s="53" t="s">
        <v>47</v>
      </c>
      <c r="G39" s="66">
        <f>IF(E39=2,[1]ФОТ!$G$3,IF(E39=3,[1]ФОТ!$G$4,IF(E39=4,[1]ФОТ!$G$5,IF(E39=5,[1]ФОТ!$G$6,0))))</f>
        <v>82.28</v>
      </c>
      <c r="H39" s="67">
        <v>142</v>
      </c>
      <c r="I39" s="67">
        <v>18</v>
      </c>
      <c r="J39" s="68">
        <f t="shared" si="0"/>
        <v>170.8</v>
      </c>
      <c r="K39" s="69">
        <f t="shared" si="1"/>
        <v>14053.424000000001</v>
      </c>
      <c r="L39" s="67">
        <v>1</v>
      </c>
      <c r="M39" s="69">
        <f t="shared" si="2"/>
        <v>14053.424000000001</v>
      </c>
      <c r="N39" s="69">
        <f t="shared" si="3"/>
        <v>35435.177284611105</v>
      </c>
      <c r="O39" s="70">
        <f t="shared" si="4"/>
        <v>49488.601284611104</v>
      </c>
      <c r="P39" s="71"/>
      <c r="Q39" s="71"/>
      <c r="R39" s="70">
        <f t="shared" si="5"/>
        <v>49488.601284611104</v>
      </c>
    </row>
    <row r="40" spans="1:18" hidden="1">
      <c r="A40" s="51">
        <v>29</v>
      </c>
      <c r="B40" s="51"/>
      <c r="C40" s="51">
        <v>5704</v>
      </c>
      <c r="D40" s="52" t="s">
        <v>76</v>
      </c>
      <c r="E40" s="53">
        <v>4</v>
      </c>
      <c r="F40" s="53" t="s">
        <v>47</v>
      </c>
      <c r="G40" s="66">
        <f>IF(E40=2,[1]ФОТ!$G$3,IF(E40=3,[1]ФОТ!$G$4,IF(E40=4,[1]ФОТ!$G$5,IF(E40=5,[1]ФОТ!$G$6,0))))</f>
        <v>82.28</v>
      </c>
      <c r="H40" s="67">
        <v>76</v>
      </c>
      <c r="I40" s="67"/>
      <c r="J40" s="68">
        <f t="shared" si="0"/>
        <v>76</v>
      </c>
      <c r="K40" s="69">
        <f t="shared" si="1"/>
        <v>6253.28</v>
      </c>
      <c r="L40" s="67">
        <v>1</v>
      </c>
      <c r="M40" s="69">
        <f t="shared" si="2"/>
        <v>6253.28</v>
      </c>
      <c r="N40" s="69">
        <f t="shared" si="3"/>
        <v>15767.409096196978</v>
      </c>
      <c r="O40" s="70">
        <f t="shared" si="4"/>
        <v>22020.689096196977</v>
      </c>
      <c r="P40" s="71"/>
      <c r="Q40" s="71"/>
      <c r="R40" s="70">
        <f t="shared" si="5"/>
        <v>22020.689096196977</v>
      </c>
    </row>
    <row r="41" spans="1:18" hidden="1">
      <c r="A41" s="51">
        <v>30</v>
      </c>
      <c r="B41" s="51"/>
      <c r="C41" s="51">
        <v>6245</v>
      </c>
      <c r="D41" s="52" t="s">
        <v>77</v>
      </c>
      <c r="E41" s="53">
        <v>3</v>
      </c>
      <c r="F41" s="53" t="s">
        <v>47</v>
      </c>
      <c r="G41" s="66">
        <f>IF(E41=2,[1]ФОТ!$G$3,IF(E41=3,[1]ФОТ!$G$4,IF(E41=4,[1]ФОТ!$G$5,IF(E41=5,[1]ФОТ!$G$6,0))))</f>
        <v>74.8</v>
      </c>
      <c r="H41" s="67">
        <v>0</v>
      </c>
      <c r="I41" s="67"/>
      <c r="J41" s="68">
        <f t="shared" si="0"/>
        <v>0</v>
      </c>
      <c r="K41" s="69">
        <f t="shared" si="1"/>
        <v>0</v>
      </c>
      <c r="L41" s="67">
        <v>1</v>
      </c>
      <c r="M41" s="69">
        <f t="shared" si="2"/>
        <v>0</v>
      </c>
      <c r="N41" s="69">
        <f t="shared" si="3"/>
        <v>0</v>
      </c>
      <c r="O41" s="70">
        <f t="shared" si="4"/>
        <v>0</v>
      </c>
      <c r="P41" s="71"/>
      <c r="Q41" s="71"/>
      <c r="R41" s="70">
        <f t="shared" si="5"/>
        <v>0</v>
      </c>
    </row>
    <row r="42" spans="1:18" hidden="1">
      <c r="A42" s="51">
        <v>31</v>
      </c>
      <c r="B42" s="51"/>
      <c r="C42" s="51">
        <v>6261</v>
      </c>
      <c r="D42" s="52" t="s">
        <v>78</v>
      </c>
      <c r="E42" s="53">
        <v>2</v>
      </c>
      <c r="F42" s="53" t="s">
        <v>47</v>
      </c>
      <c r="G42" s="66">
        <f>IF(E42=2,[1]ФОТ!$G$3,IF(E42=3,[1]ФОТ!$G$4,IF(E42=4,[1]ФОТ!$G$5,IF(E42=5,[1]ФОТ!$G$6,0))))</f>
        <v>68</v>
      </c>
      <c r="H42" s="67">
        <v>0</v>
      </c>
      <c r="I42" s="67"/>
      <c r="J42" s="68">
        <f t="shared" si="0"/>
        <v>0</v>
      </c>
      <c r="K42" s="69">
        <f t="shared" si="1"/>
        <v>0</v>
      </c>
      <c r="L42" s="67">
        <v>1</v>
      </c>
      <c r="M42" s="69">
        <f t="shared" si="2"/>
        <v>0</v>
      </c>
      <c r="N42" s="69">
        <f t="shared" si="3"/>
        <v>0</v>
      </c>
      <c r="O42" s="70">
        <f t="shared" si="4"/>
        <v>0</v>
      </c>
      <c r="P42" s="71"/>
      <c r="Q42" s="71"/>
      <c r="R42" s="70">
        <f t="shared" si="5"/>
        <v>0</v>
      </c>
    </row>
    <row r="43" spans="1:18" hidden="1">
      <c r="A43" s="51">
        <v>32</v>
      </c>
      <c r="B43" s="51"/>
      <c r="C43" s="51">
        <v>2146</v>
      </c>
      <c r="D43" s="52" t="s">
        <v>79</v>
      </c>
      <c r="E43" s="53">
        <v>3</v>
      </c>
      <c r="F43" s="53" t="s">
        <v>47</v>
      </c>
      <c r="G43" s="66">
        <f>IF(E43=2,[1]ФОТ!$G$3,IF(E43=3,[1]ФОТ!$G$4,IF(E43=4,[1]ФОТ!$G$5,IF(E43=5,[1]ФОТ!$G$6,0))))</f>
        <v>74.8</v>
      </c>
      <c r="H43" s="67">
        <v>70</v>
      </c>
      <c r="I43" s="67"/>
      <c r="J43" s="68">
        <f t="shared" si="0"/>
        <v>70</v>
      </c>
      <c r="K43" s="69">
        <f t="shared" si="1"/>
        <v>5236</v>
      </c>
      <c r="L43" s="67">
        <v>1</v>
      </c>
      <c r="M43" s="69">
        <f t="shared" si="2"/>
        <v>5236</v>
      </c>
      <c r="N43" s="69">
        <f t="shared" si="3"/>
        <v>13202.376037485508</v>
      </c>
      <c r="O43" s="70">
        <f t="shared" si="4"/>
        <v>18438.376037485508</v>
      </c>
      <c r="P43" s="71"/>
      <c r="Q43" s="71"/>
      <c r="R43" s="70">
        <f t="shared" si="5"/>
        <v>18438.376037485508</v>
      </c>
    </row>
    <row r="44" spans="1:18" hidden="1">
      <c r="A44" s="51">
        <v>33</v>
      </c>
      <c r="B44" s="51"/>
      <c r="C44" s="51">
        <v>5361</v>
      </c>
      <c r="D44" s="52" t="s">
        <v>80</v>
      </c>
      <c r="E44" s="53">
        <v>4</v>
      </c>
      <c r="F44" s="53" t="s">
        <v>47</v>
      </c>
      <c r="G44" s="66">
        <f>IF(E44=2,[1]ФОТ!$G$3,IF(E44=3,[1]ФОТ!$G$4,IF(E44=4,[1]ФОТ!$G$5,IF(E44=5,[1]ФОТ!$G$6,0))))</f>
        <v>82.28</v>
      </c>
      <c r="H44" s="67">
        <v>142</v>
      </c>
      <c r="I44" s="67">
        <v>7</v>
      </c>
      <c r="J44" s="68">
        <f t="shared" si="0"/>
        <v>153.19999999999999</v>
      </c>
      <c r="K44" s="69">
        <f t="shared" si="1"/>
        <v>12605.295999999998</v>
      </c>
      <c r="L44" s="67">
        <v>1</v>
      </c>
      <c r="M44" s="69">
        <f t="shared" si="2"/>
        <v>12605.295999999998</v>
      </c>
      <c r="N44" s="69">
        <f t="shared" si="3"/>
        <v>31783.777283386535</v>
      </c>
      <c r="O44" s="70">
        <f t="shared" si="4"/>
        <v>44389.073283386533</v>
      </c>
      <c r="P44" s="71"/>
      <c r="Q44" s="71"/>
      <c r="R44" s="70">
        <f t="shared" si="5"/>
        <v>44389.073283386533</v>
      </c>
    </row>
    <row r="45" spans="1:18" hidden="1">
      <c r="A45" s="51">
        <v>34</v>
      </c>
      <c r="B45" s="51"/>
      <c r="C45" s="51">
        <v>2143</v>
      </c>
      <c r="D45" s="52" t="s">
        <v>81</v>
      </c>
      <c r="E45" s="53">
        <v>4</v>
      </c>
      <c r="F45" s="53" t="s">
        <v>47</v>
      </c>
      <c r="G45" s="66">
        <f>IF(E45=2,[1]ФОТ!$G$3,IF(E45=3,[1]ФОТ!$G$4,IF(E45=4,[1]ФОТ!$G$5,IF(E45=5,[1]ФОТ!$G$6,0))))</f>
        <v>82.28</v>
      </c>
      <c r="H45" s="67">
        <v>0</v>
      </c>
      <c r="I45" s="67"/>
      <c r="J45" s="68">
        <f t="shared" si="0"/>
        <v>0</v>
      </c>
      <c r="K45" s="69">
        <f t="shared" si="1"/>
        <v>0</v>
      </c>
      <c r="L45" s="67">
        <v>1</v>
      </c>
      <c r="M45" s="69">
        <f t="shared" si="2"/>
        <v>0</v>
      </c>
      <c r="N45" s="69">
        <f t="shared" si="3"/>
        <v>0</v>
      </c>
      <c r="O45" s="70">
        <f t="shared" si="4"/>
        <v>0</v>
      </c>
      <c r="P45" s="71"/>
      <c r="Q45" s="71"/>
      <c r="R45" s="70">
        <f t="shared" si="5"/>
        <v>0</v>
      </c>
    </row>
    <row r="46" spans="1:18" hidden="1">
      <c r="A46" s="51">
        <v>35</v>
      </c>
      <c r="B46" s="51"/>
      <c r="C46" s="51">
        <v>5186</v>
      </c>
      <c r="D46" s="52" t="s">
        <v>82</v>
      </c>
      <c r="E46" s="53">
        <v>5</v>
      </c>
      <c r="F46" s="53" t="s">
        <v>47</v>
      </c>
      <c r="G46" s="66">
        <f>IF(E46=2,[1]ФОТ!$G$3,IF(E46=3,[1]ФОТ!$G$4,IF(E46=4,[1]ФОТ!$G$5,IF(E46=5,[1]ФОТ!$G$6,0))))</f>
        <v>90.5</v>
      </c>
      <c r="H46" s="67">
        <v>142</v>
      </c>
      <c r="I46" s="67">
        <v>17</v>
      </c>
      <c r="J46" s="68">
        <f t="shared" si="0"/>
        <v>169.2</v>
      </c>
      <c r="K46" s="69">
        <f t="shared" si="1"/>
        <v>15312.599999999999</v>
      </c>
      <c r="L46" s="67">
        <v>1</v>
      </c>
      <c r="M46" s="69">
        <f t="shared" si="2"/>
        <v>15312.599999999999</v>
      </c>
      <c r="N46" s="69">
        <f t="shared" si="3"/>
        <v>38610.141961726615</v>
      </c>
      <c r="O46" s="70">
        <f t="shared" si="4"/>
        <v>53922.741961726613</v>
      </c>
      <c r="P46" s="71"/>
      <c r="Q46" s="71"/>
      <c r="R46" s="70">
        <f t="shared" si="5"/>
        <v>53922.741961726613</v>
      </c>
    </row>
    <row r="47" spans="1:18" hidden="1">
      <c r="A47" s="51">
        <v>36</v>
      </c>
      <c r="B47" s="51"/>
      <c r="C47" s="51">
        <v>5810</v>
      </c>
      <c r="D47" s="52" t="s">
        <v>83</v>
      </c>
      <c r="E47" s="53">
        <v>3</v>
      </c>
      <c r="F47" s="53" t="s">
        <v>47</v>
      </c>
      <c r="G47" s="66">
        <f>IF(E47=2,[1]ФОТ!$G$3,IF(E47=3,[1]ФОТ!$G$4,IF(E47=4,[1]ФОТ!$G$5,IF(E47=5,[1]ФОТ!$G$6,0))))</f>
        <v>74.8</v>
      </c>
      <c r="H47" s="67">
        <v>112</v>
      </c>
      <c r="I47" s="67">
        <v>26</v>
      </c>
      <c r="J47" s="68">
        <f t="shared" si="0"/>
        <v>153.6</v>
      </c>
      <c r="K47" s="69">
        <f t="shared" si="1"/>
        <v>11489.279999999999</v>
      </c>
      <c r="L47" s="67">
        <v>1</v>
      </c>
      <c r="M47" s="69">
        <f t="shared" si="2"/>
        <v>11489.279999999999</v>
      </c>
      <c r="N47" s="69">
        <f t="shared" si="3"/>
        <v>28969.785133682482</v>
      </c>
      <c r="O47" s="70">
        <f t="shared" si="4"/>
        <v>40459.065133682481</v>
      </c>
      <c r="P47" s="71"/>
      <c r="Q47" s="71"/>
      <c r="R47" s="70">
        <f t="shared" si="5"/>
        <v>40459.065133682481</v>
      </c>
    </row>
    <row r="48" spans="1:18" hidden="1">
      <c r="A48" s="51">
        <v>37</v>
      </c>
      <c r="B48" s="51"/>
      <c r="C48" s="51">
        <v>5733</v>
      </c>
      <c r="D48" s="52" t="s">
        <v>84</v>
      </c>
      <c r="E48" s="53">
        <v>4</v>
      </c>
      <c r="F48" s="53" t="s">
        <v>47</v>
      </c>
      <c r="G48" s="66">
        <f>IF(E48=2,[1]ФОТ!$G$3,IF(E48=3,[1]ФОТ!$G$4,IF(E48=4,[1]ФОТ!$G$5,IF(E48=5,[1]ФОТ!$G$6,0))))</f>
        <v>82.28</v>
      </c>
      <c r="H48" s="67">
        <v>0</v>
      </c>
      <c r="I48" s="67"/>
      <c r="J48" s="68">
        <f t="shared" si="0"/>
        <v>0</v>
      </c>
      <c r="K48" s="69">
        <f t="shared" si="1"/>
        <v>0</v>
      </c>
      <c r="L48" s="67">
        <v>1</v>
      </c>
      <c r="M48" s="69">
        <f t="shared" si="2"/>
        <v>0</v>
      </c>
      <c r="N48" s="69">
        <f t="shared" si="3"/>
        <v>0</v>
      </c>
      <c r="O48" s="70">
        <f t="shared" si="4"/>
        <v>0</v>
      </c>
      <c r="P48" s="71"/>
      <c r="Q48" s="71"/>
      <c r="R48" s="70">
        <f t="shared" si="5"/>
        <v>0</v>
      </c>
    </row>
    <row r="49" spans="1:18" hidden="1">
      <c r="A49" s="51">
        <v>38</v>
      </c>
      <c r="B49" s="51"/>
      <c r="C49" s="51">
        <v>5177</v>
      </c>
      <c r="D49" s="52" t="s">
        <v>85</v>
      </c>
      <c r="E49" s="53">
        <v>4</v>
      </c>
      <c r="F49" s="53" t="s">
        <v>47</v>
      </c>
      <c r="G49" s="66">
        <f>IF(E49=2,[1]ФОТ!$G$3,IF(E49=3,[1]ФОТ!$G$4,IF(E49=4,[1]ФОТ!$G$5,IF(E49=5,[1]ФОТ!$G$6,0))))</f>
        <v>82.28</v>
      </c>
      <c r="H49" s="67">
        <v>134</v>
      </c>
      <c r="I49" s="67">
        <v>18</v>
      </c>
      <c r="J49" s="68">
        <f t="shared" si="0"/>
        <v>162.80000000000001</v>
      </c>
      <c r="K49" s="69">
        <f t="shared" si="1"/>
        <v>13395.184000000001</v>
      </c>
      <c r="L49" s="67">
        <v>1</v>
      </c>
      <c r="M49" s="69">
        <f t="shared" si="2"/>
        <v>13395.184000000001</v>
      </c>
      <c r="N49" s="69">
        <f t="shared" si="3"/>
        <v>33775.450011327215</v>
      </c>
      <c r="O49" s="70">
        <f t="shared" si="4"/>
        <v>47170.634011327216</v>
      </c>
      <c r="P49" s="71"/>
      <c r="Q49" s="71"/>
      <c r="R49" s="70">
        <f t="shared" si="5"/>
        <v>47170.634011327216</v>
      </c>
    </row>
    <row r="50" spans="1:18" hidden="1">
      <c r="A50" s="51">
        <v>39</v>
      </c>
      <c r="B50" s="51"/>
      <c r="C50" s="51">
        <v>5939</v>
      </c>
      <c r="D50" s="52" t="s">
        <v>86</v>
      </c>
      <c r="E50" s="53">
        <v>4</v>
      </c>
      <c r="F50" s="53" t="s">
        <v>47</v>
      </c>
      <c r="G50" s="66">
        <f>IF(E50=2,[1]ФОТ!$G$3,IF(E50=3,[1]ФОТ!$G$4,IF(E50=4,[1]ФОТ!$G$5,IF(E50=5,[1]ФОТ!$G$6,0))))</f>
        <v>82.28</v>
      </c>
      <c r="H50" s="67">
        <v>142</v>
      </c>
      <c r="I50" s="67">
        <v>14</v>
      </c>
      <c r="J50" s="68">
        <f t="shared" si="0"/>
        <v>164.4</v>
      </c>
      <c r="K50" s="69">
        <f t="shared" si="1"/>
        <v>13526.832</v>
      </c>
      <c r="L50" s="67">
        <v>1</v>
      </c>
      <c r="M50" s="69">
        <f t="shared" si="2"/>
        <v>13526.832</v>
      </c>
      <c r="N50" s="69">
        <f t="shared" si="3"/>
        <v>34107.395465983987</v>
      </c>
      <c r="O50" s="70">
        <f t="shared" si="4"/>
        <v>47634.22746598399</v>
      </c>
      <c r="P50" s="71"/>
      <c r="Q50" s="71"/>
      <c r="R50" s="70">
        <f t="shared" si="5"/>
        <v>47634.22746598399</v>
      </c>
    </row>
    <row r="51" spans="1:18" hidden="1">
      <c r="A51" s="51">
        <v>40</v>
      </c>
      <c r="B51" s="51"/>
      <c r="C51" s="51">
        <v>6207</v>
      </c>
      <c r="D51" s="52" t="s">
        <v>87</v>
      </c>
      <c r="E51" s="53">
        <v>3</v>
      </c>
      <c r="F51" s="53" t="s">
        <v>47</v>
      </c>
      <c r="G51" s="66">
        <f>IF(E51=2,[1]ФОТ!$G$3,IF(E51=3,[1]ФОТ!$G$4,IF(E51=4,[1]ФОТ!$G$5,IF(E51=5,[1]ФОТ!$G$6,0))))</f>
        <v>74.8</v>
      </c>
      <c r="H51" s="67">
        <v>126</v>
      </c>
      <c r="I51" s="67">
        <v>18</v>
      </c>
      <c r="J51" s="68">
        <f t="shared" si="0"/>
        <v>154.80000000000001</v>
      </c>
      <c r="K51" s="69">
        <f t="shared" si="1"/>
        <v>11579.04</v>
      </c>
      <c r="L51" s="67">
        <v>1</v>
      </c>
      <c r="M51" s="69">
        <f t="shared" si="2"/>
        <v>11579.04</v>
      </c>
      <c r="N51" s="69">
        <f t="shared" si="3"/>
        <v>29196.111580039382</v>
      </c>
      <c r="O51" s="70">
        <f t="shared" si="4"/>
        <v>40775.151580039383</v>
      </c>
      <c r="P51" s="71"/>
      <c r="Q51" s="71"/>
      <c r="R51" s="70">
        <f t="shared" si="5"/>
        <v>40775.151580039383</v>
      </c>
    </row>
    <row r="52" spans="1:18" hidden="1">
      <c r="A52" s="51">
        <v>41</v>
      </c>
      <c r="B52" s="51"/>
      <c r="C52" s="51">
        <v>6181</v>
      </c>
      <c r="D52" s="52" t="s">
        <v>88</v>
      </c>
      <c r="E52" s="53">
        <v>4</v>
      </c>
      <c r="F52" s="53" t="s">
        <v>47</v>
      </c>
      <c r="G52" s="66">
        <f>IF(E52=2,[1]ФОТ!$G$3,IF(E52=3,[1]ФОТ!$G$4,IF(E52=4,[1]ФОТ!$G$5,IF(E52=5,[1]ФОТ!$G$6,0))))</f>
        <v>82.28</v>
      </c>
      <c r="H52" s="67">
        <v>104</v>
      </c>
      <c r="I52" s="67">
        <v>24</v>
      </c>
      <c r="J52" s="68">
        <f t="shared" si="0"/>
        <v>142.4</v>
      </c>
      <c r="K52" s="69">
        <f t="shared" si="1"/>
        <v>11716.672</v>
      </c>
      <c r="L52" s="67">
        <v>1</v>
      </c>
      <c r="M52" s="69">
        <f t="shared" si="2"/>
        <v>11716.672</v>
      </c>
      <c r="N52" s="69">
        <f t="shared" si="3"/>
        <v>29543.145464453286</v>
      </c>
      <c r="O52" s="70">
        <f t="shared" si="4"/>
        <v>41259.817464453285</v>
      </c>
      <c r="P52" s="71"/>
      <c r="Q52" s="71"/>
      <c r="R52" s="70">
        <f t="shared" si="5"/>
        <v>41259.817464453285</v>
      </c>
    </row>
    <row r="53" spans="1:18" hidden="1">
      <c r="A53" s="51">
        <v>42</v>
      </c>
      <c r="B53" s="51"/>
      <c r="C53" s="51">
        <v>5179</v>
      </c>
      <c r="D53" s="52" t="s">
        <v>89</v>
      </c>
      <c r="E53" s="53">
        <v>4</v>
      </c>
      <c r="F53" s="53" t="s">
        <v>47</v>
      </c>
      <c r="G53" s="66">
        <f>IF(E53=2,[1]ФОТ!$G$3,IF(E53=3,[1]ФОТ!$G$4,IF(E53=4,[1]ФОТ!$G$5,IF(E53=5,[1]ФОТ!$G$6,0))))</f>
        <v>82.28</v>
      </c>
      <c r="H53" s="67">
        <v>0</v>
      </c>
      <c r="I53" s="67"/>
      <c r="J53" s="68">
        <f t="shared" si="0"/>
        <v>0</v>
      </c>
      <c r="K53" s="69">
        <f t="shared" si="1"/>
        <v>0</v>
      </c>
      <c r="L53" s="67">
        <v>1</v>
      </c>
      <c r="M53" s="69">
        <f t="shared" si="2"/>
        <v>0</v>
      </c>
      <c r="N53" s="69">
        <f t="shared" si="3"/>
        <v>0</v>
      </c>
      <c r="O53" s="70">
        <f t="shared" si="4"/>
        <v>0</v>
      </c>
      <c r="P53" s="71"/>
      <c r="Q53" s="71"/>
      <c r="R53" s="70">
        <f t="shared" si="5"/>
        <v>0</v>
      </c>
    </row>
    <row r="54" spans="1:18" hidden="1">
      <c r="A54" s="51">
        <v>43</v>
      </c>
      <c r="B54" s="51"/>
      <c r="C54" s="51">
        <v>5896</v>
      </c>
      <c r="D54" s="52" t="s">
        <v>90</v>
      </c>
      <c r="E54" s="53">
        <v>4</v>
      </c>
      <c r="F54" s="53" t="s">
        <v>47</v>
      </c>
      <c r="G54" s="66">
        <f>IF(E54=2,[1]ФОТ!$G$3,IF(E54=3,[1]ФОТ!$G$4,IF(E54=4,[1]ФОТ!$G$5,IF(E54=5,[1]ФОТ!$G$6,0))))</f>
        <v>82.28</v>
      </c>
      <c r="H54" s="54">
        <v>64</v>
      </c>
      <c r="I54" s="54">
        <v>19.5</v>
      </c>
      <c r="J54" s="61">
        <f t="shared" si="0"/>
        <v>95.2</v>
      </c>
      <c r="K54" s="62">
        <f t="shared" si="1"/>
        <v>7833.0560000000005</v>
      </c>
      <c r="L54" s="63">
        <v>1</v>
      </c>
      <c r="M54" s="62">
        <f t="shared" si="2"/>
        <v>7833.0560000000005</v>
      </c>
      <c r="N54" s="62">
        <f t="shared" si="3"/>
        <v>19750.754552078321</v>
      </c>
      <c r="O54" s="64">
        <f t="shared" si="4"/>
        <v>27583.810552078321</v>
      </c>
      <c r="P54" s="65"/>
      <c r="Q54" s="65"/>
      <c r="R54" s="64">
        <f t="shared" si="5"/>
        <v>27583.810552078321</v>
      </c>
    </row>
    <row r="55" spans="1:18" hidden="1">
      <c r="A55" s="27"/>
      <c r="B55" s="27"/>
      <c r="C55" s="27"/>
      <c r="D55" s="55"/>
      <c r="E55" s="27"/>
      <c r="F55" s="27"/>
      <c r="G55" s="27"/>
      <c r="H55" s="56">
        <f t="shared" ref="H55:N55" si="6">SUM(H12:H54)</f>
        <v>3574</v>
      </c>
      <c r="I55" s="56">
        <f t="shared" si="6"/>
        <v>534.5</v>
      </c>
      <c r="J55" s="56">
        <f t="shared" si="6"/>
        <v>4429.2</v>
      </c>
      <c r="K55" s="57">
        <f t="shared" si="6"/>
        <v>332134.76</v>
      </c>
      <c r="L55" s="57"/>
      <c r="M55" s="57">
        <f t="shared" si="6"/>
        <v>332134.76</v>
      </c>
      <c r="N55" s="57">
        <f t="shared" si="6"/>
        <v>837465.24000000022</v>
      </c>
      <c r="O55" s="58">
        <f>O5</f>
        <v>1169600</v>
      </c>
      <c r="P55" s="57">
        <f>SUM(P12:P54)</f>
        <v>0</v>
      </c>
      <c r="Q55" s="57">
        <f>SUM(Q12:Q54)</f>
        <v>0</v>
      </c>
      <c r="R55" s="59">
        <f>SUM(R12:R54)</f>
        <v>1169600</v>
      </c>
    </row>
    <row r="56" spans="1:18" s="60" customFormat="1" hidden="1"/>
    <row r="57" spans="1:18" hidden="1"/>
    <row r="58" spans="1:18" hidden="1">
      <c r="L58" s="29" t="s">
        <v>17</v>
      </c>
    </row>
    <row r="59" spans="1:18" hidden="1">
      <c r="G59" s="29" t="s">
        <v>17</v>
      </c>
    </row>
    <row r="60" spans="1:18" hidden="1"/>
  </sheetData>
  <autoFilter ref="A11:R11"/>
  <mergeCells count="6">
    <mergeCell ref="F7:G7"/>
    <mergeCell ref="A2:Q2"/>
    <mergeCell ref="H4:I4"/>
    <mergeCell ref="F5:G5"/>
    <mergeCell ref="O5:P5"/>
    <mergeCell ref="F6:G6"/>
  </mergeCells>
  <pageMargins left="0.23622047244094491" right="0.19685039370078741" top="0.51181102362204722" bottom="0.55118110236220474" header="0.35433070866141736" footer="0.3937007874015748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ФОТ</vt:lpstr>
      <vt:lpstr>Участок</vt:lpstr>
      <vt:lpstr>Лист1</vt:lpstr>
      <vt:lpstr>Лист2</vt:lpstr>
      <vt:lpstr>Лист3</vt:lpstr>
      <vt:lpstr>Участок!Область_печати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2019-02-07T06:31:29Z</dcterms:modified>
</cp:coreProperties>
</file>