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80" windowHeight="9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<sst xmlns="http://schemas.openxmlformats.org/spreadsheetml/2006/main" count="70" uniqueCount="36">
  <si>
    <t>Дата</t>
  </si>
  <si>
    <t>Админ</t>
  </si>
  <si>
    <t>На начал дня</t>
  </si>
  <si>
    <t>Приход</t>
  </si>
  <si>
    <t>Расход</t>
  </si>
  <si>
    <t>На конец дня</t>
  </si>
  <si>
    <t>Ресторан</t>
  </si>
  <si>
    <t>Предоплата банкета</t>
  </si>
  <si>
    <t>Деливр Доставка</t>
  </si>
  <si>
    <t>Зака Доставка</t>
  </si>
  <si>
    <t>Сайт Доставка</t>
  </si>
  <si>
    <t>Яндекс Доставка</t>
  </si>
  <si>
    <t>Итого Телепд</t>
  </si>
  <si>
    <t>Плановые выплаты</t>
  </si>
  <si>
    <t>Иные выплаты</t>
  </si>
  <si>
    <t>Нал       Z-отчет</t>
  </si>
  <si>
    <t>Карта            Z-отчет</t>
  </si>
  <si>
    <t>На учр</t>
  </si>
  <si>
    <t>Безнал на Р/С</t>
  </si>
  <si>
    <t xml:space="preserve">Нал </t>
  </si>
  <si>
    <t>Безнл</t>
  </si>
  <si>
    <t xml:space="preserve">ИТОГО </t>
  </si>
  <si>
    <t>Закуп адм</t>
  </si>
  <si>
    <t>Закуп поставщ безнал</t>
  </si>
  <si>
    <t>ЗП</t>
  </si>
  <si>
    <t xml:space="preserve"> Инкас</t>
  </si>
  <si>
    <t>Ремонт/Оборудование</t>
  </si>
  <si>
    <t>Доставка</t>
  </si>
  <si>
    <t>Вызов сотр/Музыка</t>
  </si>
  <si>
    <t>Поставщ Нал</t>
  </si>
  <si>
    <t>Выходной</t>
  </si>
  <si>
    <t>Огинская</t>
  </si>
  <si>
    <t>Эсмер</t>
  </si>
  <si>
    <t>Самбоский</t>
  </si>
  <si>
    <t>Семёнова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</si>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</sst>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/>
    </xf>
    <xf numFmtId="0" fontId="32" fillId="0" borderId="10" xfId="0" applyFont="1" applyBorder="1" applyAlignment="1" applyProtection="1">
      <alignment horizontal="center"/>
      <protection locked="0"/>
    </xf>
    <xf numFmtId="0" fontId="0" fillId="19" borderId="10" xfId="0" applyFill="1" applyBorder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23" fillId="19" borderId="10" xfId="0" applyFont="1" applyFill="1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19" borderId="10" xfId="0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32" fillId="0" borderId="0" xfId="0" applyFont="1" applyAlignment="1">
      <alignment/>
    </xf>
    <xf numFmtId="0" fontId="23" fillId="0" borderId="10" xfId="0" applyFont="1" applyBorder="1" applyAlignment="1" applyProtection="1">
      <alignment vertical="center"/>
      <protection locked="0"/>
    </xf>
    <xf numFmtId="0" fontId="24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4" fillId="0" borderId="17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2;&#1089;&#1077;\&#1050;&#1072;&#1089;&#1089;&#1072;\&#1050;&#1072;&#1089;&#1089;&#1072;%20&#1041;&#1077;&#1088;&#1083;&#1086;&#1075;&#1072;%2013.07.18_02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Август"/>
      <sheetName val="Сентябрь"/>
      <sheetName val="Октябрь"/>
      <sheetName val="Ноябрь"/>
      <sheetName val="Декабрь"/>
      <sheetName val="Свод"/>
      <sheetName val="Должно быть"/>
      <sheetName val="Январь 16"/>
      <sheetName val="Февраль 16"/>
      <sheetName val="Март16"/>
      <sheetName val="Апрель 16"/>
      <sheetName val="Май 16"/>
      <sheetName val="Июнь 16"/>
      <sheetName val="Июль 16"/>
      <sheetName val="Август 16"/>
      <sheetName val="Сентябрь 16"/>
      <sheetName val="Октябрь 16"/>
      <sheetName val="Ноябрь 16"/>
      <sheetName val="Декабрь 16"/>
      <sheetName val="Январь 17"/>
      <sheetName val="Февраль 17"/>
      <sheetName val="Март 17"/>
      <sheetName val="Апрель 17"/>
      <sheetName val="Май 17"/>
      <sheetName val="Июнь 17"/>
      <sheetName val="Июль 17"/>
      <sheetName val="Август 17"/>
      <sheetName val="Сентябрь 17"/>
      <sheetName val="Октябрь 17"/>
      <sheetName val="Ноябрь 17"/>
      <sheetName val="Декабрь 17"/>
      <sheetName val="Январь 18"/>
      <sheetName val="Февраль 18"/>
      <sheetName val="Март 18"/>
      <sheetName val="Апрель 18"/>
      <sheetName val="Май 2018"/>
      <sheetName val="Июнь 18"/>
      <sheetName val="Июль 18"/>
      <sheetName val="Август 18"/>
      <sheetName val="Сентябрь 18"/>
      <sheetName val="Октябрь 18"/>
      <sheetName val="Ноябрь 18"/>
      <sheetName val="Декабрь 18"/>
      <sheetName val="Январь 19"/>
      <sheetName val="Февраль 19"/>
    </sheetNames>
    <sheetDataSet>
      <sheetData sheetId="42">
        <row r="3">
          <cell r="AB3">
            <v>55000</v>
          </cell>
        </row>
      </sheetData>
      <sheetData sheetId="43">
        <row r="34">
          <cell r="AA34">
            <v>1864</v>
          </cell>
        </row>
        <row r="35">
          <cell r="H35">
            <v>-13000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5"/>
  <cols>
    <col min="2" max="2" width="16.57421875" style="0" customWidth="1"/>
  </cols>
  <sheetData>
    <row r="1" spans="1:28" ht="26.25">
      <c r="A1" s="1" t="s">
        <v>0</v>
      </c>
      <c r="B1" s="2" t="s">
        <v>1</v>
      </c>
      <c r="C1" s="1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3" t="s">
        <v>4</v>
      </c>
      <c r="T1" s="6"/>
      <c r="U1" s="6"/>
      <c r="V1" s="6"/>
      <c r="W1" s="6"/>
      <c r="X1" s="6"/>
      <c r="Y1" s="6"/>
      <c r="Z1" s="7"/>
      <c r="AA1" s="8" t="s">
        <v>5</v>
      </c>
      <c r="AB1" s="9"/>
    </row>
    <row r="2" spans="1:28" ht="31.5">
      <c r="A2" s="1"/>
      <c r="B2" s="10"/>
      <c r="C2" s="1"/>
      <c r="D2" s="11" t="s">
        <v>6</v>
      </c>
      <c r="E2" s="12"/>
      <c r="F2" s="12"/>
      <c r="G2" s="12"/>
      <c r="H2" s="1" t="s">
        <v>7</v>
      </c>
      <c r="I2" s="1"/>
      <c r="J2" s="1" t="s">
        <v>8</v>
      </c>
      <c r="K2" s="1"/>
      <c r="L2" s="1" t="s">
        <v>9</v>
      </c>
      <c r="M2" s="1"/>
      <c r="N2" s="1" t="s">
        <v>10</v>
      </c>
      <c r="O2" s="1"/>
      <c r="P2" s="1" t="s">
        <v>11</v>
      </c>
      <c r="Q2" s="1"/>
      <c r="R2" s="13" t="s">
        <v>12</v>
      </c>
      <c r="S2" s="14" t="s">
        <v>13</v>
      </c>
      <c r="T2" s="4"/>
      <c r="U2" s="4"/>
      <c r="V2" s="5"/>
      <c r="W2" s="14" t="s">
        <v>14</v>
      </c>
      <c r="X2" s="15"/>
      <c r="Y2" s="15"/>
      <c r="Z2" s="16"/>
      <c r="AA2" s="17"/>
      <c r="AB2" s="9"/>
    </row>
    <row r="3" spans="1:28" ht="38.25">
      <c r="A3" s="18"/>
      <c r="B3" s="19"/>
      <c r="C3" s="18"/>
      <c r="D3" s="20" t="s">
        <v>15</v>
      </c>
      <c r="E3" s="20" t="s">
        <v>16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19</v>
      </c>
      <c r="K3" s="20" t="s">
        <v>20</v>
      </c>
      <c r="L3" s="20" t="s">
        <v>19</v>
      </c>
      <c r="M3" s="20" t="s">
        <v>20</v>
      </c>
      <c r="N3" s="20" t="s">
        <v>19</v>
      </c>
      <c r="O3" s="20" t="s">
        <v>20</v>
      </c>
      <c r="P3" s="20" t="s">
        <v>19</v>
      </c>
      <c r="Q3" s="20" t="s">
        <v>20</v>
      </c>
      <c r="R3" s="20" t="s">
        <v>21</v>
      </c>
      <c r="S3" s="20" t="s">
        <v>22</v>
      </c>
      <c r="T3" s="20" t="s">
        <v>23</v>
      </c>
      <c r="U3" s="20" t="s">
        <v>24</v>
      </c>
      <c r="V3" s="20" t="s">
        <v>25</v>
      </c>
      <c r="W3" s="20" t="s">
        <v>26</v>
      </c>
      <c r="X3" s="20" t="s">
        <v>27</v>
      </c>
      <c r="Y3" s="20" t="s">
        <v>28</v>
      </c>
      <c r="Z3" s="20" t="s">
        <v>29</v>
      </c>
      <c r="AA3" s="21"/>
      <c r="AB3" s="22">
        <f>'[1]Ноябрь 18'!AB3:AC3+'[1]Декабрь 18'!H35</f>
        <v>42000</v>
      </c>
    </row>
    <row r="4" spans="1:28" ht="15">
      <c r="A4" s="23">
        <v>43466</v>
      </c>
      <c r="B4" s="24" t="s">
        <v>30</v>
      </c>
      <c r="C4" s="25">
        <f>'[1]Декабрь 18'!AA34</f>
        <v>1864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>
        <f>D4+E4+F4+G4+J4+K4+L4+M4+N4+O4+P4+Q4</f>
        <v>0</v>
      </c>
      <c r="S4" s="26"/>
      <c r="T4" s="26"/>
      <c r="U4" s="26"/>
      <c r="V4" s="28"/>
      <c r="W4" s="26"/>
      <c r="X4" s="26"/>
      <c r="Y4" s="26"/>
      <c r="Z4" s="26"/>
      <c r="AA4" s="29">
        <f>(D4+F4+H4+J4+L4+N4+P4)+C4-S4-U4-V4-W4-X4-Y4-Z4</f>
        <v>1864</v>
      </c>
      <c r="AB4" s="30"/>
    </row>
    <row r="5" spans="1:28" ht="15">
      <c r="A5" s="23">
        <v>43467</v>
      </c>
      <c r="B5" s="24" t="s">
        <v>31</v>
      </c>
      <c r="C5" s="25">
        <f>AA4</f>
        <v>1864</v>
      </c>
      <c r="D5" s="26"/>
      <c r="E5" s="26">
        <v>2180</v>
      </c>
      <c r="F5" s="26">
        <v>5139</v>
      </c>
      <c r="G5" s="26">
        <v>628</v>
      </c>
      <c r="H5" s="26"/>
      <c r="I5" s="26"/>
      <c r="J5" s="26">
        <v>1145</v>
      </c>
      <c r="K5" s="26"/>
      <c r="L5" s="26"/>
      <c r="M5" s="26"/>
      <c r="N5" s="26"/>
      <c r="O5" s="26"/>
      <c r="P5" s="26"/>
      <c r="Q5" s="26"/>
      <c r="R5" s="27">
        <f aca="true" t="shared" si="0" ref="R5:R34">D5+E5+F5+G5+J5+K5+L5+M5+N5+O5+P5+Q5</f>
        <v>9092</v>
      </c>
      <c r="S5" s="26"/>
      <c r="T5" s="26"/>
      <c r="U5" s="26"/>
      <c r="V5" s="28"/>
      <c r="W5" s="26"/>
      <c r="X5" s="26">
        <v>300</v>
      </c>
      <c r="Y5" s="26">
        <v>400</v>
      </c>
      <c r="Z5" s="26"/>
      <c r="AA5" s="29">
        <f aca="true" t="shared" si="1" ref="AA5:AA34">(D5+F5+H5+J5+L5+N5+P5)+C5-S5-U5-V5-W5-X5-Y5-Z5</f>
        <v>7448</v>
      </c>
      <c r="AB5" s="30"/>
    </row>
    <row r="6" spans="1:28" ht="15">
      <c r="A6" s="23">
        <v>43468</v>
      </c>
      <c r="B6" s="24" t="s">
        <v>31</v>
      </c>
      <c r="C6" s="25">
        <f aca="true" t="shared" si="2" ref="C6:C34">AA5</f>
        <v>7448</v>
      </c>
      <c r="D6" s="26"/>
      <c r="E6" s="26">
        <v>1615</v>
      </c>
      <c r="F6" s="26">
        <v>3695</v>
      </c>
      <c r="G6" s="26"/>
      <c r="H6" s="26"/>
      <c r="I6" s="26"/>
      <c r="J6" s="26">
        <v>1190</v>
      </c>
      <c r="K6" s="26">
        <v>2930</v>
      </c>
      <c r="L6" s="26"/>
      <c r="M6" s="26"/>
      <c r="N6" s="26"/>
      <c r="O6" s="26"/>
      <c r="P6" s="26"/>
      <c r="Q6" s="26"/>
      <c r="R6" s="27">
        <f t="shared" si="0"/>
        <v>9430</v>
      </c>
      <c r="S6" s="26"/>
      <c r="T6" s="26"/>
      <c r="U6" s="26"/>
      <c r="V6" s="28"/>
      <c r="W6" s="26"/>
      <c r="X6" s="26">
        <v>900</v>
      </c>
      <c r="Y6" s="26"/>
      <c r="Z6" s="26"/>
      <c r="AA6" s="29">
        <f t="shared" si="1"/>
        <v>11433</v>
      </c>
      <c r="AB6" s="30"/>
    </row>
    <row r="7" spans="1:29" ht="15">
      <c r="A7" s="23">
        <v>43469</v>
      </c>
      <c r="B7" s="24" t="s">
        <v>31</v>
      </c>
      <c r="C7" s="25">
        <f t="shared" si="2"/>
        <v>11433</v>
      </c>
      <c r="D7" s="26"/>
      <c r="E7" s="26">
        <v>1740</v>
      </c>
      <c r="F7" s="26">
        <v>540</v>
      </c>
      <c r="G7" s="26">
        <v>3043</v>
      </c>
      <c r="H7" s="26"/>
      <c r="I7" s="26"/>
      <c r="J7" s="26">
        <v>3420</v>
      </c>
      <c r="K7" s="26">
        <v>1545</v>
      </c>
      <c r="L7" s="26"/>
      <c r="M7" s="26"/>
      <c r="N7" s="26"/>
      <c r="O7" s="26"/>
      <c r="P7" s="26"/>
      <c r="Q7" s="26"/>
      <c r="R7" s="27">
        <f t="shared" si="0"/>
        <v>10288</v>
      </c>
      <c r="S7" s="26"/>
      <c r="T7" s="26"/>
      <c r="U7" s="26"/>
      <c r="V7" s="28">
        <v>10000</v>
      </c>
      <c r="W7" s="26"/>
      <c r="X7" s="26">
        <v>900</v>
      </c>
      <c r="Y7" s="26"/>
      <c r="Z7" s="26"/>
      <c r="AA7" s="29">
        <f t="shared" si="1"/>
        <v>4493</v>
      </c>
      <c r="AB7" s="30"/>
      <c r="AC7" s="31"/>
    </row>
    <row r="8" spans="1:28" ht="15">
      <c r="A8" s="23">
        <v>43470</v>
      </c>
      <c r="B8" s="24" t="s">
        <v>31</v>
      </c>
      <c r="C8" s="25">
        <f t="shared" si="2"/>
        <v>4493</v>
      </c>
      <c r="D8" s="26"/>
      <c r="E8" s="26"/>
      <c r="F8" s="32">
        <v>3195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>
        <f t="shared" si="0"/>
        <v>3195</v>
      </c>
      <c r="S8" s="26">
        <v>125</v>
      </c>
      <c r="T8" s="26"/>
      <c r="U8" s="26">
        <v>6200</v>
      </c>
      <c r="V8" s="28"/>
      <c r="W8" s="26"/>
      <c r="X8" s="26"/>
      <c r="Y8" s="26"/>
      <c r="Z8" s="26"/>
      <c r="AA8" s="29">
        <f t="shared" si="1"/>
        <v>1363</v>
      </c>
      <c r="AB8" s="30"/>
    </row>
    <row r="9" spans="1:28" ht="15">
      <c r="A9" s="23">
        <v>43471</v>
      </c>
      <c r="B9" s="24" t="s">
        <v>32</v>
      </c>
      <c r="C9" s="25">
        <f t="shared" si="2"/>
        <v>1363</v>
      </c>
      <c r="D9" s="26"/>
      <c r="E9" s="26">
        <v>1995</v>
      </c>
      <c r="F9" s="26">
        <v>1200</v>
      </c>
      <c r="G9" s="26">
        <v>1256</v>
      </c>
      <c r="H9" s="26"/>
      <c r="I9" s="26"/>
      <c r="J9" s="26">
        <v>3155</v>
      </c>
      <c r="K9" s="26">
        <v>3355</v>
      </c>
      <c r="L9" s="26"/>
      <c r="M9" s="26"/>
      <c r="N9" s="26"/>
      <c r="O9" s="26"/>
      <c r="P9" s="26"/>
      <c r="Q9" s="26"/>
      <c r="R9" s="27">
        <f t="shared" si="0"/>
        <v>10961</v>
      </c>
      <c r="S9" s="26"/>
      <c r="T9" s="26"/>
      <c r="U9" s="26"/>
      <c r="V9" s="28"/>
      <c r="W9" s="26"/>
      <c r="X9" s="26">
        <v>1200</v>
      </c>
      <c r="Y9" s="26">
        <v>400</v>
      </c>
      <c r="Z9" s="26"/>
      <c r="AA9" s="29">
        <f t="shared" si="1"/>
        <v>4118</v>
      </c>
      <c r="AB9" s="30"/>
    </row>
    <row r="10" spans="1:28" ht="15">
      <c r="A10" s="23">
        <v>43472</v>
      </c>
      <c r="B10" s="24" t="s">
        <v>30</v>
      </c>
      <c r="C10" s="25">
        <f t="shared" si="2"/>
        <v>4118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>
        <f t="shared" si="0"/>
        <v>0</v>
      </c>
      <c r="S10" s="26"/>
      <c r="T10" s="26"/>
      <c r="U10" s="26"/>
      <c r="V10" s="28"/>
      <c r="W10" s="26"/>
      <c r="X10" s="26"/>
      <c r="Y10" s="26"/>
      <c r="Z10" s="26"/>
      <c r="AA10" s="29">
        <f t="shared" si="1"/>
        <v>4118</v>
      </c>
      <c r="AB10" s="30"/>
    </row>
    <row r="11" spans="1:28" ht="15">
      <c r="A11" s="23">
        <v>43473</v>
      </c>
      <c r="B11" s="24" t="s">
        <v>31</v>
      </c>
      <c r="C11" s="25">
        <f t="shared" si="2"/>
        <v>4118</v>
      </c>
      <c r="D11" s="26"/>
      <c r="E11" s="26">
        <v>1585</v>
      </c>
      <c r="F11" s="26">
        <v>1250</v>
      </c>
      <c r="G11" s="26">
        <v>628</v>
      </c>
      <c r="H11" s="26"/>
      <c r="I11" s="26"/>
      <c r="J11" s="26"/>
      <c r="K11" s="26">
        <v>1090</v>
      </c>
      <c r="L11" s="26"/>
      <c r="M11" s="26"/>
      <c r="N11" s="26"/>
      <c r="O11" s="26"/>
      <c r="P11" s="26"/>
      <c r="Q11" s="26"/>
      <c r="R11" s="27">
        <f t="shared" si="0"/>
        <v>4553</v>
      </c>
      <c r="S11" s="26"/>
      <c r="T11" s="26"/>
      <c r="U11" s="26"/>
      <c r="V11" s="28"/>
      <c r="W11" s="26"/>
      <c r="X11" s="26">
        <v>300</v>
      </c>
      <c r="Y11" s="26"/>
      <c r="Z11" s="26"/>
      <c r="AA11" s="29">
        <f t="shared" si="1"/>
        <v>5068</v>
      </c>
      <c r="AB11" s="30"/>
    </row>
    <row r="12" spans="1:28" ht="15">
      <c r="A12" s="23">
        <v>43474</v>
      </c>
      <c r="B12" s="24" t="s">
        <v>32</v>
      </c>
      <c r="C12" s="25">
        <f t="shared" si="2"/>
        <v>5068</v>
      </c>
      <c r="D12" s="26"/>
      <c r="E12" s="26">
        <v>1575</v>
      </c>
      <c r="F12" s="26">
        <v>2995</v>
      </c>
      <c r="G12" s="26"/>
      <c r="H12" s="26">
        <v>5000</v>
      </c>
      <c r="I12" s="26"/>
      <c r="J12" s="26">
        <v>1150</v>
      </c>
      <c r="K12" s="26">
        <v>1005</v>
      </c>
      <c r="L12" s="26">
        <v>1555</v>
      </c>
      <c r="M12" s="26"/>
      <c r="N12" s="26"/>
      <c r="O12" s="26"/>
      <c r="P12" s="26">
        <v>2305</v>
      </c>
      <c r="Q12" s="26"/>
      <c r="R12" s="27">
        <f t="shared" si="0"/>
        <v>10585</v>
      </c>
      <c r="S12" s="26"/>
      <c r="T12" s="26"/>
      <c r="U12" s="26">
        <v>6000</v>
      </c>
      <c r="V12" s="28"/>
      <c r="W12" s="26"/>
      <c r="X12" s="26">
        <v>1940</v>
      </c>
      <c r="Y12" s="26"/>
      <c r="Z12" s="26"/>
      <c r="AA12" s="29">
        <f t="shared" si="1"/>
        <v>10133</v>
      </c>
      <c r="AB12" s="30"/>
    </row>
    <row r="13" spans="1:28" ht="15">
      <c r="A13" s="23">
        <v>43475</v>
      </c>
      <c r="B13" s="24" t="s">
        <v>32</v>
      </c>
      <c r="C13" s="25">
        <f t="shared" si="2"/>
        <v>10133</v>
      </c>
      <c r="D13" s="26"/>
      <c r="E13" s="26">
        <v>745</v>
      </c>
      <c r="F13" s="26">
        <v>12963</v>
      </c>
      <c r="G13" s="26"/>
      <c r="H13" s="26"/>
      <c r="I13" s="26"/>
      <c r="J13" s="26"/>
      <c r="K13" s="26">
        <v>2864</v>
      </c>
      <c r="L13" s="26">
        <v>1180</v>
      </c>
      <c r="M13" s="26">
        <v>1080</v>
      </c>
      <c r="N13" s="26"/>
      <c r="O13" s="26"/>
      <c r="P13" s="26"/>
      <c r="Q13" s="26"/>
      <c r="R13" s="27">
        <f t="shared" si="0"/>
        <v>18832</v>
      </c>
      <c r="S13" s="26"/>
      <c r="T13" s="26"/>
      <c r="U13" s="26">
        <v>6000</v>
      </c>
      <c r="V13" s="28"/>
      <c r="W13" s="26"/>
      <c r="X13" s="26">
        <v>1000</v>
      </c>
      <c r="Y13" s="26"/>
      <c r="Z13" s="26"/>
      <c r="AA13" s="29">
        <f t="shared" si="1"/>
        <v>17276</v>
      </c>
      <c r="AB13" s="30"/>
    </row>
    <row r="14" spans="1:28" ht="15">
      <c r="A14" s="23">
        <v>43476</v>
      </c>
      <c r="B14" s="24" t="s">
        <v>32</v>
      </c>
      <c r="C14" s="25">
        <f t="shared" si="2"/>
        <v>17276</v>
      </c>
      <c r="D14" s="26"/>
      <c r="E14" s="26">
        <v>3070</v>
      </c>
      <c r="F14" s="26">
        <v>41710</v>
      </c>
      <c r="G14" s="26"/>
      <c r="H14" s="26">
        <v>-33000</v>
      </c>
      <c r="I14" s="26"/>
      <c r="J14" s="26"/>
      <c r="K14" s="26">
        <v>1260</v>
      </c>
      <c r="L14" s="26"/>
      <c r="M14" s="26"/>
      <c r="N14" s="26"/>
      <c r="O14" s="26"/>
      <c r="P14" s="26"/>
      <c r="Q14" s="26"/>
      <c r="R14" s="27">
        <f t="shared" si="0"/>
        <v>46040</v>
      </c>
      <c r="S14" s="26">
        <v>300</v>
      </c>
      <c r="T14" s="26"/>
      <c r="U14" s="26"/>
      <c r="V14" s="28">
        <v>9000</v>
      </c>
      <c r="W14" s="26"/>
      <c r="X14" s="26">
        <v>300</v>
      </c>
      <c r="Y14" s="26"/>
      <c r="Z14" s="26"/>
      <c r="AA14" s="29">
        <f t="shared" si="1"/>
        <v>16386</v>
      </c>
      <c r="AB14" s="30"/>
    </row>
    <row r="15" spans="1:28" ht="15">
      <c r="A15" s="23">
        <v>43477</v>
      </c>
      <c r="B15" s="24" t="s">
        <v>31</v>
      </c>
      <c r="C15" s="25">
        <f t="shared" si="2"/>
        <v>16386</v>
      </c>
      <c r="D15" s="26"/>
      <c r="E15" s="26">
        <v>5670</v>
      </c>
      <c r="F15" s="26">
        <v>12326</v>
      </c>
      <c r="G15" s="26"/>
      <c r="H15" s="26"/>
      <c r="I15" s="26"/>
      <c r="J15" s="26"/>
      <c r="K15" s="26"/>
      <c r="L15" s="26"/>
      <c r="M15" s="26"/>
      <c r="N15" s="26"/>
      <c r="O15" s="26"/>
      <c r="P15" s="26">
        <v>1010</v>
      </c>
      <c r="Q15" s="26"/>
      <c r="R15" s="27">
        <f t="shared" si="0"/>
        <v>19006</v>
      </c>
      <c r="S15" s="26"/>
      <c r="T15" s="26"/>
      <c r="U15" s="26">
        <v>8000</v>
      </c>
      <c r="V15" s="28">
        <v>7000</v>
      </c>
      <c r="W15" s="26"/>
      <c r="X15" s="26">
        <v>300</v>
      </c>
      <c r="Y15" s="26"/>
      <c r="Z15" s="26"/>
      <c r="AA15" s="29">
        <f t="shared" si="1"/>
        <v>14422</v>
      </c>
      <c r="AB15" s="30"/>
    </row>
    <row r="16" spans="1:28" ht="15">
      <c r="A16" s="23">
        <v>43478</v>
      </c>
      <c r="B16" s="24" t="s">
        <v>32</v>
      </c>
      <c r="C16" s="25">
        <f t="shared" si="2"/>
        <v>14422</v>
      </c>
      <c r="D16" s="26"/>
      <c r="E16" s="26">
        <v>1020</v>
      </c>
      <c r="F16" s="26">
        <v>2200</v>
      </c>
      <c r="G16" s="26"/>
      <c r="H16" s="26"/>
      <c r="I16" s="26"/>
      <c r="J16" s="26"/>
      <c r="K16" s="26">
        <v>1040</v>
      </c>
      <c r="L16" s="26">
        <v>1625</v>
      </c>
      <c r="M16" s="26"/>
      <c r="N16" s="26"/>
      <c r="O16" s="26"/>
      <c r="P16" s="26"/>
      <c r="Q16" s="26"/>
      <c r="R16" s="27">
        <f t="shared" si="0"/>
        <v>5885</v>
      </c>
      <c r="S16" s="26"/>
      <c r="T16" s="26"/>
      <c r="U16" s="26">
        <v>5000</v>
      </c>
      <c r="V16" s="28"/>
      <c r="W16" s="26"/>
      <c r="X16" s="26">
        <v>1000</v>
      </c>
      <c r="Y16" s="28">
        <v>400</v>
      </c>
      <c r="Z16" s="26"/>
      <c r="AA16" s="29">
        <f t="shared" si="1"/>
        <v>11847</v>
      </c>
      <c r="AB16" s="30"/>
    </row>
    <row r="17" spans="1:28" ht="15">
      <c r="A17" s="23">
        <v>43479</v>
      </c>
      <c r="B17" s="24" t="s">
        <v>31</v>
      </c>
      <c r="C17" s="25">
        <f t="shared" si="2"/>
        <v>11847</v>
      </c>
      <c r="D17" s="26"/>
      <c r="E17" s="26">
        <v>730</v>
      </c>
      <c r="F17" s="26"/>
      <c r="G17" s="26"/>
      <c r="H17" s="26"/>
      <c r="I17" s="26"/>
      <c r="J17" s="26">
        <v>1150</v>
      </c>
      <c r="K17" s="26"/>
      <c r="L17" s="26"/>
      <c r="M17" s="26"/>
      <c r="N17" s="26"/>
      <c r="O17" s="26"/>
      <c r="P17" s="26"/>
      <c r="Q17" s="26"/>
      <c r="R17" s="27">
        <f t="shared" si="0"/>
        <v>1880</v>
      </c>
      <c r="S17" s="26"/>
      <c r="T17" s="26"/>
      <c r="U17" s="26"/>
      <c r="V17" s="28">
        <v>5000</v>
      </c>
      <c r="W17" s="26"/>
      <c r="X17" s="26">
        <v>300</v>
      </c>
      <c r="Y17" s="26"/>
      <c r="Z17" s="26"/>
      <c r="AA17" s="29">
        <f t="shared" si="1"/>
        <v>7697</v>
      </c>
      <c r="AB17" s="30"/>
    </row>
    <row r="18" spans="1:28" ht="15">
      <c r="A18" s="23">
        <v>43480</v>
      </c>
      <c r="B18" s="24" t="s">
        <v>31</v>
      </c>
      <c r="C18" s="25">
        <f t="shared" si="2"/>
        <v>7697</v>
      </c>
      <c r="D18" s="26"/>
      <c r="E18" s="26">
        <v>3220</v>
      </c>
      <c r="F18" s="26">
        <v>2205</v>
      </c>
      <c r="G18" s="26"/>
      <c r="H18" s="26">
        <v>5000</v>
      </c>
      <c r="I18" s="26"/>
      <c r="J18" s="26"/>
      <c r="K18" s="26">
        <v>2085</v>
      </c>
      <c r="L18" s="26">
        <v>1525</v>
      </c>
      <c r="M18" s="26"/>
      <c r="N18" s="26"/>
      <c r="O18" s="26"/>
      <c r="P18" s="26"/>
      <c r="Q18" s="26">
        <v>2635</v>
      </c>
      <c r="R18" s="27">
        <f t="shared" si="0"/>
        <v>11670</v>
      </c>
      <c r="S18" s="26">
        <v>85</v>
      </c>
      <c r="T18" s="26"/>
      <c r="U18" s="26"/>
      <c r="V18" s="28">
        <v>10000</v>
      </c>
      <c r="W18" s="26"/>
      <c r="X18" s="26">
        <v>1200</v>
      </c>
      <c r="Y18" s="26"/>
      <c r="Z18" s="26"/>
      <c r="AA18" s="29">
        <f t="shared" si="1"/>
        <v>5142</v>
      </c>
      <c r="AB18" s="30"/>
    </row>
    <row r="19" spans="1:28" ht="15">
      <c r="A19" s="23">
        <v>43481</v>
      </c>
      <c r="B19" s="24" t="s">
        <v>33</v>
      </c>
      <c r="C19" s="25">
        <f t="shared" si="2"/>
        <v>5142</v>
      </c>
      <c r="D19" s="26"/>
      <c r="E19" s="26">
        <v>3595</v>
      </c>
      <c r="F19" s="26"/>
      <c r="G19" s="26"/>
      <c r="H19" s="26">
        <f>15000+1500</f>
        <v>16500</v>
      </c>
      <c r="I19" s="26"/>
      <c r="J19" s="26"/>
      <c r="K19" s="26">
        <v>1700</v>
      </c>
      <c r="L19" s="26"/>
      <c r="M19" s="26"/>
      <c r="N19" s="26"/>
      <c r="O19" s="26"/>
      <c r="P19" s="26"/>
      <c r="Q19" s="26"/>
      <c r="R19" s="27">
        <f t="shared" si="0"/>
        <v>5295</v>
      </c>
      <c r="S19" s="26">
        <v>150</v>
      </c>
      <c r="T19" s="26"/>
      <c r="U19" s="26"/>
      <c r="V19" s="28"/>
      <c r="W19" s="26"/>
      <c r="X19" s="26">
        <v>300</v>
      </c>
      <c r="Y19" s="26">
        <v>700</v>
      </c>
      <c r="Z19" s="26"/>
      <c r="AA19" s="29">
        <f t="shared" si="1"/>
        <v>20492</v>
      </c>
      <c r="AB19" s="30"/>
    </row>
    <row r="20" spans="1:28" ht="15">
      <c r="A20" s="23">
        <v>43482</v>
      </c>
      <c r="B20" s="24" t="s">
        <v>34</v>
      </c>
      <c r="C20" s="25">
        <f t="shared" si="2"/>
        <v>20492</v>
      </c>
      <c r="D20" s="26"/>
      <c r="E20" s="26">
        <v>4278</v>
      </c>
      <c r="F20" s="26">
        <v>340</v>
      </c>
      <c r="G20" s="26"/>
      <c r="H20" s="26">
        <v>17000</v>
      </c>
      <c r="I20" s="26"/>
      <c r="J20" s="26"/>
      <c r="K20" s="26"/>
      <c r="L20" s="26"/>
      <c r="M20" s="26"/>
      <c r="N20" s="26"/>
      <c r="O20" s="26"/>
      <c r="P20" s="26"/>
      <c r="Q20" s="26"/>
      <c r="R20" s="27">
        <f t="shared" si="0"/>
        <v>4618</v>
      </c>
      <c r="S20" s="26"/>
      <c r="T20" s="26"/>
      <c r="U20" s="26"/>
      <c r="V20" s="28"/>
      <c r="W20" s="26"/>
      <c r="X20" s="26"/>
      <c r="Y20" s="26"/>
      <c r="Z20" s="26"/>
      <c r="AA20" s="29">
        <f t="shared" si="1"/>
        <v>37832</v>
      </c>
      <c r="AB20" s="30"/>
    </row>
    <row r="21" spans="1:28" ht="15">
      <c r="A21" s="23">
        <v>43483</v>
      </c>
      <c r="B21" s="24" t="s">
        <v>32</v>
      </c>
      <c r="C21" s="25">
        <f t="shared" si="2"/>
        <v>37832</v>
      </c>
      <c r="D21" s="26"/>
      <c r="E21" s="26">
        <v>6513</v>
      </c>
      <c r="F21" s="26">
        <v>14965</v>
      </c>
      <c r="G21" s="26"/>
      <c r="H21" s="26">
        <f>5000-1500</f>
        <v>3500</v>
      </c>
      <c r="I21" s="26"/>
      <c r="J21" s="26">
        <v>1995</v>
      </c>
      <c r="K21" s="26">
        <v>4660</v>
      </c>
      <c r="L21" s="26">
        <v>1330</v>
      </c>
      <c r="M21" s="26"/>
      <c r="N21" s="26"/>
      <c r="O21" s="26"/>
      <c r="P21" s="26"/>
      <c r="Q21" s="26"/>
      <c r="R21" s="27">
        <f t="shared" si="0"/>
        <v>29463</v>
      </c>
      <c r="S21" s="26"/>
      <c r="T21" s="26"/>
      <c r="U21" s="26"/>
      <c r="V21" s="28"/>
      <c r="W21" s="26"/>
      <c r="X21" s="26">
        <v>1500</v>
      </c>
      <c r="Y21" s="26">
        <v>800</v>
      </c>
      <c r="Z21" s="26"/>
      <c r="AA21" s="29">
        <f t="shared" si="1"/>
        <v>57322</v>
      </c>
      <c r="AB21" s="30"/>
    </row>
    <row r="22" spans="1:28" ht="15">
      <c r="A22" s="23">
        <v>43484</v>
      </c>
      <c r="B22" s="24" t="s">
        <v>32</v>
      </c>
      <c r="C22" s="25">
        <f t="shared" si="2"/>
        <v>57322</v>
      </c>
      <c r="D22" s="26"/>
      <c r="E22" s="26">
        <v>20703</v>
      </c>
      <c r="F22" s="26">
        <v>44567</v>
      </c>
      <c r="G22" s="26"/>
      <c r="H22" s="26">
        <f>-20000</f>
        <v>-20000</v>
      </c>
      <c r="I22" s="26"/>
      <c r="J22" s="26"/>
      <c r="K22" s="26"/>
      <c r="L22" s="26"/>
      <c r="M22" s="26"/>
      <c r="N22" s="26"/>
      <c r="O22" s="26"/>
      <c r="P22" s="26"/>
      <c r="Q22" s="26"/>
      <c r="R22" s="27">
        <f t="shared" si="0"/>
        <v>65270</v>
      </c>
      <c r="S22" s="26">
        <v>120</v>
      </c>
      <c r="T22" s="26"/>
      <c r="U22" s="26">
        <f>5000+5000</f>
        <v>10000</v>
      </c>
      <c r="V22" s="28"/>
      <c r="W22" s="26"/>
      <c r="X22" s="26"/>
      <c r="Y22" s="26">
        <v>1500</v>
      </c>
      <c r="Z22" s="26"/>
      <c r="AA22" s="29">
        <f t="shared" si="1"/>
        <v>70269</v>
      </c>
      <c r="AB22" s="30"/>
    </row>
    <row r="23" spans="1:28" ht="15">
      <c r="A23" s="23">
        <v>43485</v>
      </c>
      <c r="B23" s="24" t="s">
        <v>34</v>
      </c>
      <c r="C23" s="25">
        <f t="shared" si="2"/>
        <v>70269</v>
      </c>
      <c r="D23" s="26"/>
      <c r="E23" s="26">
        <v>1245</v>
      </c>
      <c r="F23" s="26">
        <v>36110</v>
      </c>
      <c r="G23" s="26">
        <v>1391</v>
      </c>
      <c r="H23" s="26">
        <v>-17000</v>
      </c>
      <c r="I23" s="26"/>
      <c r="J23" s="26">
        <v>1740</v>
      </c>
      <c r="K23" s="26">
        <v>2470</v>
      </c>
      <c r="L23" s="26">
        <v>1640</v>
      </c>
      <c r="M23" s="26">
        <v>1005</v>
      </c>
      <c r="N23" s="26"/>
      <c r="O23" s="26"/>
      <c r="P23" s="26"/>
      <c r="Q23" s="26"/>
      <c r="R23" s="27">
        <f t="shared" si="0"/>
        <v>45601</v>
      </c>
      <c r="S23" s="26"/>
      <c r="T23" s="26"/>
      <c r="U23" s="26">
        <f>5000+5000+5000</f>
        <v>15000</v>
      </c>
      <c r="V23" s="28">
        <v>50000</v>
      </c>
      <c r="W23" s="26"/>
      <c r="X23" s="26">
        <v>1840</v>
      </c>
      <c r="Y23" s="26">
        <v>4600</v>
      </c>
      <c r="Z23" s="26"/>
      <c r="AA23" s="29">
        <f t="shared" si="1"/>
        <v>21319</v>
      </c>
      <c r="AB23" s="30"/>
    </row>
    <row r="24" spans="1:28" ht="15">
      <c r="A24" s="23">
        <v>43486</v>
      </c>
      <c r="B24" s="24" t="s">
        <v>34</v>
      </c>
      <c r="C24" s="25">
        <f t="shared" si="2"/>
        <v>21319</v>
      </c>
      <c r="D24" s="26">
        <v>580</v>
      </c>
      <c r="E24" s="26">
        <v>5768</v>
      </c>
      <c r="F24" s="26">
        <v>7706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>
        <f t="shared" si="0"/>
        <v>14054</v>
      </c>
      <c r="S24" s="26">
        <v>330</v>
      </c>
      <c r="T24" s="26"/>
      <c r="U24" s="26"/>
      <c r="V24" s="28"/>
      <c r="W24" s="26">
        <v>4000</v>
      </c>
      <c r="X24" s="26">
        <v>300</v>
      </c>
      <c r="Y24" s="26"/>
      <c r="Z24" s="26"/>
      <c r="AA24" s="29">
        <f t="shared" si="1"/>
        <v>24975</v>
      </c>
      <c r="AB24" s="30"/>
    </row>
    <row r="25" spans="1:28" ht="15">
      <c r="A25" s="23">
        <v>43487</v>
      </c>
      <c r="B25" s="24" t="s">
        <v>34</v>
      </c>
      <c r="C25" s="25">
        <f t="shared" si="2"/>
        <v>24975</v>
      </c>
      <c r="D25" s="26"/>
      <c r="E25" s="26"/>
      <c r="F25" s="26">
        <v>7170</v>
      </c>
      <c r="G25" s="26"/>
      <c r="H25" s="26">
        <v>5000</v>
      </c>
      <c r="I25" s="26"/>
      <c r="J25" s="26"/>
      <c r="K25" s="26">
        <v>2655</v>
      </c>
      <c r="L25" s="26"/>
      <c r="M25" s="26">
        <v>1230</v>
      </c>
      <c r="N25" s="26"/>
      <c r="O25" s="26"/>
      <c r="P25" s="26">
        <v>2030</v>
      </c>
      <c r="Q25" s="26">
        <v>1080</v>
      </c>
      <c r="R25" s="27">
        <f t="shared" si="0"/>
        <v>14165</v>
      </c>
      <c r="S25" s="26"/>
      <c r="T25" s="26"/>
      <c r="U25" s="26"/>
      <c r="V25" s="28">
        <f>10000+5000</f>
        <v>15000</v>
      </c>
      <c r="W25" s="26"/>
      <c r="X25" s="26">
        <v>1500</v>
      </c>
      <c r="Y25" s="26"/>
      <c r="Z25" s="26"/>
      <c r="AA25" s="29">
        <f t="shared" si="1"/>
        <v>22675</v>
      </c>
      <c r="AB25" s="30"/>
    </row>
    <row r="26" spans="1:28" ht="15">
      <c r="A26" s="23">
        <v>43488</v>
      </c>
      <c r="B26" s="24" t="s">
        <v>32</v>
      </c>
      <c r="C26" s="25">
        <f t="shared" si="2"/>
        <v>22675</v>
      </c>
      <c r="D26" s="26"/>
      <c r="E26" s="26">
        <v>17791</v>
      </c>
      <c r="F26" s="26">
        <v>1785</v>
      </c>
      <c r="G26" s="26"/>
      <c r="H26" s="26">
        <v>5000</v>
      </c>
      <c r="I26" s="26">
        <v>1500</v>
      </c>
      <c r="J26" s="26"/>
      <c r="K26" s="26">
        <v>1100</v>
      </c>
      <c r="L26" s="26"/>
      <c r="M26" s="26">
        <v>1000</v>
      </c>
      <c r="N26" s="26"/>
      <c r="O26" s="26"/>
      <c r="P26" s="26"/>
      <c r="Q26" s="26"/>
      <c r="R26" s="27">
        <f t="shared" si="0"/>
        <v>21676</v>
      </c>
      <c r="S26" s="26"/>
      <c r="T26" s="26"/>
      <c r="U26" s="26">
        <v>3000</v>
      </c>
      <c r="V26" s="28"/>
      <c r="W26" s="26"/>
      <c r="X26" s="26">
        <v>600</v>
      </c>
      <c r="Y26" s="26"/>
      <c r="Z26" s="26"/>
      <c r="AA26" s="29">
        <f t="shared" si="1"/>
        <v>25860</v>
      </c>
      <c r="AB26" s="30"/>
    </row>
    <row r="27" spans="1:28" ht="15">
      <c r="A27" s="23">
        <v>43489</v>
      </c>
      <c r="B27" s="24" t="s">
        <v>32</v>
      </c>
      <c r="C27" s="25">
        <f t="shared" si="2"/>
        <v>25860</v>
      </c>
      <c r="D27" s="26"/>
      <c r="E27" s="26">
        <v>9939</v>
      </c>
      <c r="F27" s="26">
        <v>600</v>
      </c>
      <c r="G27" s="26"/>
      <c r="H27" s="26">
        <v>4000</v>
      </c>
      <c r="I27" s="26">
        <v>-1500</v>
      </c>
      <c r="J27" s="26"/>
      <c r="K27" s="26">
        <v>1220</v>
      </c>
      <c r="L27" s="26"/>
      <c r="M27" s="26"/>
      <c r="N27" s="26"/>
      <c r="O27" s="26"/>
      <c r="P27" s="26"/>
      <c r="Q27" s="26"/>
      <c r="R27" s="27">
        <f t="shared" si="0"/>
        <v>11759</v>
      </c>
      <c r="S27" s="26">
        <v>600</v>
      </c>
      <c r="T27" s="26"/>
      <c r="U27" s="26">
        <v>3000</v>
      </c>
      <c r="V27" s="28"/>
      <c r="W27" s="26"/>
      <c r="X27" s="26">
        <v>400</v>
      </c>
      <c r="Y27" s="26"/>
      <c r="Z27" s="26"/>
      <c r="AA27" s="29">
        <f t="shared" si="1"/>
        <v>26460</v>
      </c>
      <c r="AB27" s="30"/>
    </row>
    <row r="28" spans="1:28" ht="15">
      <c r="A28" s="23">
        <v>43490</v>
      </c>
      <c r="B28" s="24" t="s">
        <v>34</v>
      </c>
      <c r="C28" s="25">
        <f t="shared" si="2"/>
        <v>26460</v>
      </c>
      <c r="D28" s="26"/>
      <c r="E28" s="26">
        <v>3532</v>
      </c>
      <c r="F28" s="26">
        <v>5745</v>
      </c>
      <c r="G28" s="26"/>
      <c r="H28" s="26"/>
      <c r="I28" s="26"/>
      <c r="J28" s="26"/>
      <c r="K28" s="26">
        <v>2525</v>
      </c>
      <c r="L28" s="26"/>
      <c r="M28" s="26"/>
      <c r="N28" s="26"/>
      <c r="O28" s="26"/>
      <c r="P28" s="26"/>
      <c r="Q28" s="26">
        <v>1320</v>
      </c>
      <c r="R28" s="27">
        <f t="shared" si="0"/>
        <v>13122</v>
      </c>
      <c r="S28" s="26"/>
      <c r="T28" s="26"/>
      <c r="U28" s="26">
        <v>5000</v>
      </c>
      <c r="V28" s="28"/>
      <c r="W28" s="26"/>
      <c r="X28" s="26">
        <v>900</v>
      </c>
      <c r="Y28" s="26"/>
      <c r="Z28" s="26"/>
      <c r="AA28" s="29">
        <f t="shared" si="1"/>
        <v>26305</v>
      </c>
      <c r="AB28" s="30"/>
    </row>
    <row r="29" spans="1:28" ht="15">
      <c r="A29" s="23">
        <v>43491</v>
      </c>
      <c r="B29" s="24" t="s">
        <v>34</v>
      </c>
      <c r="C29" s="25">
        <f>AA28</f>
        <v>26305</v>
      </c>
      <c r="D29" s="26"/>
      <c r="E29" s="26">
        <v>4925</v>
      </c>
      <c r="F29" s="26">
        <v>18142</v>
      </c>
      <c r="G29" s="26"/>
      <c r="H29" s="26">
        <v>-4000</v>
      </c>
      <c r="I29" s="26"/>
      <c r="J29" s="26">
        <v>2120</v>
      </c>
      <c r="K29" s="26">
        <v>3470</v>
      </c>
      <c r="L29" s="26"/>
      <c r="M29" s="26"/>
      <c r="N29" s="26"/>
      <c r="O29" s="26"/>
      <c r="P29" s="26"/>
      <c r="Q29" s="26"/>
      <c r="R29" s="27">
        <f t="shared" si="0"/>
        <v>28657</v>
      </c>
      <c r="S29" s="26"/>
      <c r="T29" s="26"/>
      <c r="U29" s="26">
        <f>3000+5000</f>
        <v>8000</v>
      </c>
      <c r="V29" s="28"/>
      <c r="W29" s="26"/>
      <c r="X29" s="26">
        <v>1300</v>
      </c>
      <c r="Y29" s="26"/>
      <c r="Z29" s="26"/>
      <c r="AA29" s="29">
        <f t="shared" si="1"/>
        <v>33267</v>
      </c>
      <c r="AB29" s="30"/>
    </row>
    <row r="30" spans="1:28" ht="15">
      <c r="A30" s="23">
        <v>43492</v>
      </c>
      <c r="B30" s="24" t="s">
        <v>32</v>
      </c>
      <c r="C30" s="25">
        <f t="shared" si="2"/>
        <v>33267</v>
      </c>
      <c r="D30" s="26"/>
      <c r="E30" s="26">
        <v>1200</v>
      </c>
      <c r="F30" s="26">
        <v>9345</v>
      </c>
      <c r="G30" s="26"/>
      <c r="H30" s="26"/>
      <c r="I30" s="26"/>
      <c r="J30" s="26"/>
      <c r="K30" s="26"/>
      <c r="L30" s="26">
        <v>2795</v>
      </c>
      <c r="M30" s="26"/>
      <c r="N30" s="26"/>
      <c r="O30" s="26"/>
      <c r="P30" s="26"/>
      <c r="Q30" s="26"/>
      <c r="R30" s="27">
        <f t="shared" si="0"/>
        <v>13340</v>
      </c>
      <c r="S30" s="26">
        <v>195</v>
      </c>
      <c r="T30" s="26"/>
      <c r="U30" s="26">
        <f>5000+3000</f>
        <v>8000</v>
      </c>
      <c r="V30" s="28">
        <v>5000</v>
      </c>
      <c r="W30" s="26"/>
      <c r="X30" s="26">
        <v>700</v>
      </c>
      <c r="Y30" s="26">
        <v>600</v>
      </c>
      <c r="Z30" s="26"/>
      <c r="AA30" s="29">
        <f t="shared" si="1"/>
        <v>30912</v>
      </c>
      <c r="AB30" s="30"/>
    </row>
    <row r="31" spans="1:28" ht="15">
      <c r="A31" s="23">
        <v>43493</v>
      </c>
      <c r="B31" s="24" t="s">
        <v>32</v>
      </c>
      <c r="C31" s="25">
        <f t="shared" si="2"/>
        <v>30912</v>
      </c>
      <c r="D31" s="26">
        <v>50</v>
      </c>
      <c r="E31" s="26"/>
      <c r="F31" s="26">
        <v>4827</v>
      </c>
      <c r="G31" s="26"/>
      <c r="H31" s="26"/>
      <c r="I31" s="26"/>
      <c r="J31" s="26">
        <v>1650</v>
      </c>
      <c r="K31" s="26">
        <v>1205</v>
      </c>
      <c r="L31" s="26"/>
      <c r="M31" s="26">
        <v>1000</v>
      </c>
      <c r="N31" s="26"/>
      <c r="O31" s="26"/>
      <c r="P31" s="26"/>
      <c r="Q31" s="26"/>
      <c r="R31" s="27">
        <f t="shared" si="0"/>
        <v>8732</v>
      </c>
      <c r="S31" s="26"/>
      <c r="T31" s="26"/>
      <c r="U31" s="26"/>
      <c r="V31" s="28">
        <v>5000</v>
      </c>
      <c r="W31" s="26"/>
      <c r="X31" s="26">
        <v>1000</v>
      </c>
      <c r="Y31" s="26"/>
      <c r="Z31" s="26"/>
      <c r="AA31" s="29">
        <f t="shared" si="1"/>
        <v>31439</v>
      </c>
      <c r="AB31" s="30"/>
    </row>
    <row r="32" spans="1:28" ht="15">
      <c r="A32" s="23">
        <v>43494</v>
      </c>
      <c r="B32" s="24" t="s">
        <v>32</v>
      </c>
      <c r="C32" s="25">
        <f t="shared" si="2"/>
        <v>31439</v>
      </c>
      <c r="D32" s="26"/>
      <c r="E32" s="26">
        <v>1550</v>
      </c>
      <c r="F32" s="26">
        <v>50</v>
      </c>
      <c r="G32" s="26">
        <v>1011</v>
      </c>
      <c r="H32" s="26"/>
      <c r="I32" s="26"/>
      <c r="J32" s="26">
        <v>1250</v>
      </c>
      <c r="K32" s="26">
        <v>1020</v>
      </c>
      <c r="L32" s="26"/>
      <c r="M32" s="26"/>
      <c r="N32" s="26"/>
      <c r="O32" s="26"/>
      <c r="P32" s="26"/>
      <c r="Q32" s="26">
        <v>1390</v>
      </c>
      <c r="R32" s="27">
        <f t="shared" si="0"/>
        <v>6271</v>
      </c>
      <c r="S32" s="26">
        <v>120</v>
      </c>
      <c r="T32" s="26"/>
      <c r="U32" s="26"/>
      <c r="V32" s="28">
        <v>5000</v>
      </c>
      <c r="W32" s="26"/>
      <c r="X32" s="26">
        <v>1000</v>
      </c>
      <c r="Y32" s="26"/>
      <c r="Z32" s="26">
        <v>3630</v>
      </c>
      <c r="AA32" s="29">
        <f t="shared" si="1"/>
        <v>22989</v>
      </c>
      <c r="AB32" s="30"/>
    </row>
    <row r="33" spans="1:28" ht="15">
      <c r="A33" s="23">
        <v>43495</v>
      </c>
      <c r="B33" s="24" t="s">
        <v>32</v>
      </c>
      <c r="C33" s="25">
        <f t="shared" si="2"/>
        <v>22989</v>
      </c>
      <c r="D33" s="26"/>
      <c r="E33" s="26">
        <v>1935</v>
      </c>
      <c r="F33" s="26">
        <v>1920</v>
      </c>
      <c r="G33" s="26"/>
      <c r="H33" s="26"/>
      <c r="I33" s="26"/>
      <c r="J33" s="26">
        <v>1090</v>
      </c>
      <c r="K33" s="26">
        <v>1505</v>
      </c>
      <c r="L33" s="26"/>
      <c r="M33" s="26"/>
      <c r="N33" s="26"/>
      <c r="O33" s="26"/>
      <c r="P33" s="26"/>
      <c r="Q33" s="26">
        <v>1425</v>
      </c>
      <c r="R33" s="27">
        <f t="shared" si="0"/>
        <v>7875</v>
      </c>
      <c r="S33" s="26"/>
      <c r="T33" s="26"/>
      <c r="U33" s="26"/>
      <c r="V33" s="28">
        <v>20000</v>
      </c>
      <c r="W33" s="26"/>
      <c r="X33" s="26">
        <v>1000</v>
      </c>
      <c r="Y33" s="26"/>
      <c r="Z33" s="26"/>
      <c r="AA33" s="29">
        <f t="shared" si="1"/>
        <v>4999</v>
      </c>
      <c r="AB33" s="30"/>
    </row>
    <row r="34" spans="1:28" ht="15">
      <c r="A34" s="23">
        <v>43496</v>
      </c>
      <c r="B34" s="24" t="s">
        <v>32</v>
      </c>
      <c r="C34" s="25">
        <f t="shared" si="2"/>
        <v>4999</v>
      </c>
      <c r="D34" s="26"/>
      <c r="E34" s="26">
        <v>3890</v>
      </c>
      <c r="F34" s="26">
        <v>745</v>
      </c>
      <c r="G34" s="26"/>
      <c r="H34" s="26"/>
      <c r="I34" s="26"/>
      <c r="J34" s="26"/>
      <c r="K34" s="26">
        <v>2830</v>
      </c>
      <c r="L34" s="26"/>
      <c r="M34" s="26">
        <v>2720</v>
      </c>
      <c r="N34" s="26"/>
      <c r="O34" s="26"/>
      <c r="P34" s="26"/>
      <c r="Q34" s="26"/>
      <c r="R34" s="27">
        <f t="shared" si="0"/>
        <v>10185</v>
      </c>
      <c r="S34" s="26"/>
      <c r="T34" s="26"/>
      <c r="U34" s="26"/>
      <c r="V34" s="28"/>
      <c r="W34" s="26"/>
      <c r="X34" s="26">
        <v>900</v>
      </c>
      <c r="Y34" s="26"/>
      <c r="Z34" s="26"/>
      <c r="AA34" s="29">
        <f t="shared" si="1"/>
        <v>4844</v>
      </c>
      <c r="AB34" s="30"/>
    </row>
    <row r="35" spans="4:28" ht="15">
      <c r="D35" s="20">
        <f aca="true" t="shared" si="3" ref="D35:Z35">SUM(D4:D34)</f>
        <v>630</v>
      </c>
      <c r="E35" s="20">
        <f t="shared" si="3"/>
        <v>112009</v>
      </c>
      <c r="F35" s="20">
        <f t="shared" si="3"/>
        <v>243435</v>
      </c>
      <c r="G35" s="20">
        <f t="shared" si="3"/>
        <v>7957</v>
      </c>
      <c r="H35" s="20">
        <f t="shared" si="3"/>
        <v>-13000</v>
      </c>
      <c r="I35" s="20">
        <f t="shared" si="3"/>
        <v>0</v>
      </c>
      <c r="J35" s="20">
        <f t="shared" si="3"/>
        <v>21055</v>
      </c>
      <c r="K35" s="20">
        <f t="shared" si="3"/>
        <v>43534</v>
      </c>
      <c r="L35" s="20">
        <f t="shared" si="3"/>
        <v>11650</v>
      </c>
      <c r="M35" s="20">
        <f t="shared" si="3"/>
        <v>8035</v>
      </c>
      <c r="N35" s="20">
        <f t="shared" si="3"/>
        <v>0</v>
      </c>
      <c r="O35" s="20">
        <f t="shared" si="3"/>
        <v>0</v>
      </c>
      <c r="P35" s="20">
        <f t="shared" si="3"/>
        <v>5345</v>
      </c>
      <c r="Q35" s="20">
        <f t="shared" si="3"/>
        <v>7850</v>
      </c>
      <c r="R35" s="33">
        <f t="shared" si="3"/>
        <v>461500</v>
      </c>
      <c r="S35" s="20">
        <f t="shared" si="3"/>
        <v>2025</v>
      </c>
      <c r="T35" s="20">
        <f t="shared" si="3"/>
        <v>0</v>
      </c>
      <c r="U35" s="20">
        <f t="shared" si="3"/>
        <v>83200</v>
      </c>
      <c r="V35" s="20">
        <f t="shared" si="3"/>
        <v>141000</v>
      </c>
      <c r="W35" s="20">
        <f t="shared" si="3"/>
        <v>4000</v>
      </c>
      <c r="X35" s="20">
        <f t="shared" si="3"/>
        <v>22880</v>
      </c>
      <c r="Y35" s="20">
        <f t="shared" si="3"/>
        <v>9400</v>
      </c>
      <c r="Z35" s="20">
        <f t="shared" si="3"/>
        <v>3630</v>
      </c>
      <c r="AA35" s="34"/>
      <c r="AB35" s="35">
        <f>SUM(AB4:AB34)</f>
        <v>0</v>
      </c>
    </row>
    <row r="36" spans="13:18" ht="15">
      <c r="M36" s="31"/>
      <c r="N36" s="31"/>
      <c r="O36" s="31"/>
      <c r="P36" s="31"/>
      <c r="Q36" s="31"/>
      <c r="R36" s="31"/>
    </row>
    <row r="38" spans="13:18" ht="15">
      <c r="M38" s="36"/>
      <c r="N38" s="36"/>
      <c r="O38" s="36"/>
      <c r="P38" s="36"/>
      <c r="Q38" s="36"/>
      <c r="R38" s="36"/>
    </row>
    <row r="40" ht="15">
      <c r="Q40" t="s">
        <v>35</v>
      </c>
    </row>
  </sheetData>
  <sheetProtection/>
  <mergeCells count="15">
    <mergeCell ref="AB1:AB2"/>
    <mergeCell ref="D2:G2"/>
    <mergeCell ref="H2:I2"/>
    <mergeCell ref="J2:K2"/>
    <mergeCell ref="L2:M2"/>
    <mergeCell ref="N2:O2"/>
    <mergeCell ref="P2:Q2"/>
    <mergeCell ref="S2:V2"/>
    <mergeCell ref="W2:Z2"/>
    <mergeCell ref="A1:A3"/>
    <mergeCell ref="B1:B3"/>
    <mergeCell ref="C1:C3"/>
    <mergeCell ref="D1:R1"/>
    <mergeCell ref="S1:Z1"/>
    <mergeCell ref="AA1:A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2019-02-26T12:08:00Z</dcterms:created>
  <dcterms:modified xsi:type="dcterms:W3CDTF">2019-02-26T12:09:26Z</dcterms:modified>
  <cp:category/>
  <cp:version/>
  <cp:contentType/>
  <cp:contentStatus/>
</cp:coreProperties>
</file>