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48" windowHeight="6708"/>
  </bookViews>
  <sheets>
    <sheet name="Учёт" sheetId="4" r:id="rId1"/>
    <sheet name="Табель" sheetId="1" r:id="rId2"/>
  </sheets>
  <externalReferences>
    <externalReference r:id="rId3"/>
  </externalReferences>
  <definedNames>
    <definedName name="ФИО">[1]Данные!$A$2:$A$45</definedName>
  </definedNames>
  <calcPr calcId="125725"/>
</workbook>
</file>

<file path=xl/calcChain.xml><?xml version="1.0" encoding="utf-8"?>
<calcChain xmlns="http://schemas.openxmlformats.org/spreadsheetml/2006/main">
  <c r="U4" i="4"/>
  <c r="L1"/>
  <c r="K1"/>
  <c r="E35" s="1" a="1"/>
  <c r="E35" s="1"/>
  <c r="Q46" i="1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E7"/>
  <c r="G7" s="1"/>
  <c r="P6"/>
  <c r="O6"/>
  <c r="N6"/>
  <c r="M6"/>
  <c r="L6"/>
  <c r="K6"/>
  <c r="J6"/>
  <c r="I6"/>
  <c r="H6"/>
  <c r="G6"/>
  <c r="F6"/>
  <c r="E6"/>
  <c r="D6"/>
  <c r="C6"/>
  <c r="P5"/>
  <c r="O5"/>
  <c r="N5"/>
  <c r="M5"/>
  <c r="L5"/>
  <c r="K5"/>
  <c r="J5"/>
  <c r="I5"/>
  <c r="H5"/>
  <c r="G5"/>
  <c r="F5"/>
  <c r="E5"/>
  <c r="D5"/>
  <c r="C5"/>
  <c r="P4"/>
  <c r="O4"/>
  <c r="N4"/>
  <c r="M4"/>
  <c r="L4"/>
  <c r="K4"/>
  <c r="J4"/>
  <c r="I4"/>
  <c r="H4"/>
  <c r="G4"/>
  <c r="F4"/>
  <c r="E4"/>
  <c r="D4"/>
  <c r="C4"/>
  <c r="P3"/>
  <c r="O3"/>
  <c r="N3"/>
  <c r="M3"/>
  <c r="L3"/>
  <c r="K3"/>
  <c r="J3"/>
  <c r="I3"/>
  <c r="H3"/>
  <c r="G3"/>
  <c r="F3"/>
  <c r="E3"/>
  <c r="D3"/>
  <c r="C3"/>
  <c r="B1"/>
  <c r="H18" i="4" l="1" a="1"/>
  <c r="H18" s="1"/>
  <c r="E21" a="1"/>
  <c r="E21" s="1"/>
  <c r="F21" s="1" a="1"/>
  <c r="F21" s="1"/>
  <c r="H33" a="1"/>
  <c r="H33" s="1"/>
  <c r="E28" a="1"/>
  <c r="E28" s="1"/>
  <c r="F28" s="1" a="1"/>
  <c r="F28" s="1"/>
  <c r="H8" a="1"/>
  <c r="H8" s="1"/>
  <c r="H16" a="1"/>
  <c r="H16" s="1"/>
  <c r="H24" a="1"/>
  <c r="H24" s="1"/>
  <c r="H32" a="1"/>
  <c r="H32" s="1"/>
  <c r="E3" a="1"/>
  <c r="E3" s="1"/>
  <c r="F3" s="1" a="1"/>
  <c r="F3" s="1"/>
  <c r="D3" s="1"/>
  <c r="E11" a="1"/>
  <c r="E11" s="1"/>
  <c r="F11" s="1" a="1"/>
  <c r="F11" s="1"/>
  <c r="D11" s="1"/>
  <c r="E19" a="1"/>
  <c r="E19" s="1"/>
  <c r="F19" s="1" a="1"/>
  <c r="F19" s="1"/>
  <c r="D19" s="1"/>
  <c r="E27" a="1"/>
  <c r="E27" s="1"/>
  <c r="H2" a="1"/>
  <c r="H2" s="1"/>
  <c r="H56" a="1"/>
  <c r="H56" s="1"/>
  <c r="H100" a="1"/>
  <c r="H100" s="1"/>
  <c r="E100" a="1"/>
  <c r="E100" s="1"/>
  <c r="F100" s="1" a="1"/>
  <c r="F100" s="1"/>
  <c r="D100" s="1"/>
  <c r="E46" a="1"/>
  <c r="E46" s="1"/>
  <c r="F46" s="1" a="1"/>
  <c r="F46" s="1"/>
  <c r="D46" s="1"/>
  <c r="H67" a="1"/>
  <c r="H67" s="1"/>
  <c r="H83" a="1"/>
  <c r="H83" s="1"/>
  <c r="H99" a="1"/>
  <c r="H99" s="1"/>
  <c r="H111" a="1"/>
  <c r="H111" s="1"/>
  <c r="E56" a="1"/>
  <c r="E56" s="1"/>
  <c r="F56" s="1" a="1"/>
  <c r="F56" s="1"/>
  <c r="D56" s="1"/>
  <c r="H55" a="1"/>
  <c r="H55" s="1"/>
  <c r="E55" a="1"/>
  <c r="E55" s="1"/>
  <c r="F55" s="1" a="1"/>
  <c r="F55" s="1"/>
  <c r="D55" s="1"/>
  <c r="E59" a="1"/>
  <c r="E59" s="1"/>
  <c r="F59" s="1" a="1"/>
  <c r="F59" s="1"/>
  <c r="D59" s="1"/>
  <c r="E63" a="1"/>
  <c r="E63" s="1"/>
  <c r="F63" s="1" a="1"/>
  <c r="F63" s="1"/>
  <c r="D63" s="1"/>
  <c r="E67" a="1"/>
  <c r="E67" s="1"/>
  <c r="F67" s="1" a="1"/>
  <c r="F67" s="1"/>
  <c r="D67" s="1"/>
  <c r="E71" a="1"/>
  <c r="E71" s="1"/>
  <c r="F71" s="1" a="1"/>
  <c r="F71" s="1"/>
  <c r="D71" s="1"/>
  <c r="E75" a="1"/>
  <c r="E75" s="1"/>
  <c r="F75" s="1" a="1"/>
  <c r="F75" s="1"/>
  <c r="D75" s="1"/>
  <c r="E79" a="1"/>
  <c r="E79" s="1"/>
  <c r="F79" s="1" a="1"/>
  <c r="F79" s="1"/>
  <c r="D79" s="1"/>
  <c r="E83" a="1"/>
  <c r="E83" s="1"/>
  <c r="F83" s="1" a="1"/>
  <c r="F83" s="1"/>
  <c r="D83" s="1"/>
  <c r="E87" a="1"/>
  <c r="E87" s="1"/>
  <c r="F87" s="1" a="1"/>
  <c r="F87" s="1"/>
  <c r="D87" s="1"/>
  <c r="E91" a="1"/>
  <c r="E91" s="1"/>
  <c r="F91" s="1" a="1"/>
  <c r="F91" s="1"/>
  <c r="D91" s="1"/>
  <c r="E95" a="1"/>
  <c r="E95" s="1"/>
  <c r="F95" s="1" a="1"/>
  <c r="F95" s="1"/>
  <c r="D95" s="1"/>
  <c r="E99" a="1"/>
  <c r="E99" s="1"/>
  <c r="F99" s="1" a="1"/>
  <c r="F99" s="1"/>
  <c r="D99" s="1"/>
  <c r="E103" a="1"/>
  <c r="E103" s="1"/>
  <c r="F103" s="1" a="1"/>
  <c r="F103" s="1"/>
  <c r="D103" s="1"/>
  <c r="E107" a="1"/>
  <c r="E107" s="1"/>
  <c r="F107" s="1" a="1"/>
  <c r="F107" s="1"/>
  <c r="D107" s="1"/>
  <c r="E111" a="1"/>
  <c r="E111" s="1"/>
  <c r="F111" s="1" a="1"/>
  <c r="F111" s="1"/>
  <c r="D111" s="1"/>
  <c r="E115" a="1"/>
  <c r="E115" s="1"/>
  <c r="F115" s="1" a="1"/>
  <c r="F115" s="1"/>
  <c r="D115" s="1"/>
  <c r="E41" a="1"/>
  <c r="E41" s="1"/>
  <c r="F41" s="1" a="1"/>
  <c r="F41" s="1"/>
  <c r="D41" s="1"/>
  <c r="E45" a="1"/>
  <c r="E45" s="1"/>
  <c r="F45" s="1" a="1"/>
  <c r="F45" s="1"/>
  <c r="D45" s="1"/>
  <c r="E49" a="1"/>
  <c r="E49" s="1"/>
  <c r="F49" s="1" a="1"/>
  <c r="F49" s="1"/>
  <c r="D49" s="1"/>
  <c r="E40" a="1"/>
  <c r="E40" s="1"/>
  <c r="F40" s="1" a="1"/>
  <c r="F40" s="1"/>
  <c r="D40" s="1"/>
  <c r="E52" a="1"/>
  <c r="E52" s="1"/>
  <c r="F52" s="1" a="1"/>
  <c r="F52" s="1"/>
  <c r="D52" s="1"/>
  <c r="H57" a="1"/>
  <c r="H57" s="1"/>
  <c r="H65" a="1"/>
  <c r="H65" s="1"/>
  <c r="H77" a="1"/>
  <c r="H77" s="1"/>
  <c r="H85" a="1"/>
  <c r="H85" s="1"/>
  <c r="H93" a="1"/>
  <c r="H93" s="1"/>
  <c r="H101" a="1"/>
  <c r="H101" s="1"/>
  <c r="H113" a="1"/>
  <c r="H113" s="1"/>
  <c r="H47" a="1"/>
  <c r="H47" s="1"/>
  <c r="E57" a="1"/>
  <c r="E57" s="1"/>
  <c r="F57" s="1" a="1"/>
  <c r="F57" s="1"/>
  <c r="D57" s="1"/>
  <c r="E69" a="1"/>
  <c r="E69" s="1"/>
  <c r="F69" s="1" a="1"/>
  <c r="F69" s="1"/>
  <c r="D69" s="1"/>
  <c r="E81" a="1"/>
  <c r="E81" s="1"/>
  <c r="F81" s="1" a="1"/>
  <c r="F81" s="1"/>
  <c r="D81" s="1"/>
  <c r="E93" a="1"/>
  <c r="E93" s="1"/>
  <c r="F93" s="1" a="1"/>
  <c r="F93" s="1"/>
  <c r="D93" s="1"/>
  <c r="E101" a="1"/>
  <c r="E101" s="1"/>
  <c r="F101" s="1" a="1"/>
  <c r="F101" s="1"/>
  <c r="D101" s="1"/>
  <c r="E113" a="1"/>
  <c r="E113" s="1"/>
  <c r="F113" s="1" a="1"/>
  <c r="F113" s="1"/>
  <c r="D113" s="1"/>
  <c r="E47" a="1"/>
  <c r="E47" s="1"/>
  <c r="F47" s="1" a="1"/>
  <c r="F47" s="1"/>
  <c r="D47" s="1"/>
  <c r="H60" a="1"/>
  <c r="H60" s="1"/>
  <c r="H72" a="1"/>
  <c r="H72" s="1"/>
  <c r="H84" a="1"/>
  <c r="H84" s="1"/>
  <c r="H96" a="1"/>
  <c r="H96" s="1"/>
  <c r="H112" a="1"/>
  <c r="H112" s="1"/>
  <c r="H42" a="1"/>
  <c r="H42" s="1"/>
  <c r="E60" a="1"/>
  <c r="E60" s="1"/>
  <c r="F60" s="1" a="1"/>
  <c r="F60" s="1"/>
  <c r="D60" s="1"/>
  <c r="E72" a="1"/>
  <c r="E72" s="1"/>
  <c r="F72" s="1" a="1"/>
  <c r="F72" s="1"/>
  <c r="D72" s="1"/>
  <c r="E80" a="1"/>
  <c r="E80" s="1"/>
  <c r="F80" s="1" a="1"/>
  <c r="F80" s="1"/>
  <c r="D80" s="1"/>
  <c r="E92" a="1"/>
  <c r="E92" s="1"/>
  <c r="F92" s="1" a="1"/>
  <c r="F92" s="1"/>
  <c r="D92" s="1"/>
  <c r="E108" a="1"/>
  <c r="E108" s="1"/>
  <c r="F108" s="1" a="1"/>
  <c r="F108" s="1"/>
  <c r="D108" s="1"/>
  <c r="E42" a="1"/>
  <c r="E42" s="1"/>
  <c r="F42" s="1" a="1"/>
  <c r="F42" s="1"/>
  <c r="D42" s="1"/>
  <c r="H59" a="1"/>
  <c r="H59" s="1"/>
  <c r="H75" a="1"/>
  <c r="H75" s="1"/>
  <c r="H91" a="1"/>
  <c r="H91" s="1"/>
  <c r="H107" a="1"/>
  <c r="H107" s="1"/>
  <c r="H45" a="1"/>
  <c r="H45" s="1"/>
  <c r="H54" a="1"/>
  <c r="H54" s="1"/>
  <c r="H58" a="1"/>
  <c r="H58" s="1"/>
  <c r="H62" a="1"/>
  <c r="H62" s="1"/>
  <c r="H66" a="1"/>
  <c r="H66" s="1"/>
  <c r="H70" a="1"/>
  <c r="H70" s="1"/>
  <c r="H74" a="1"/>
  <c r="H74" s="1"/>
  <c r="H78" a="1"/>
  <c r="H78" s="1"/>
  <c r="H82" a="1"/>
  <c r="H82" s="1"/>
  <c r="H86" a="1"/>
  <c r="H86" s="1"/>
  <c r="H90" a="1"/>
  <c r="H90" s="1"/>
  <c r="H94" a="1"/>
  <c r="H94" s="1"/>
  <c r="H98" a="1"/>
  <c r="H98" s="1"/>
  <c r="H102" a="1"/>
  <c r="H102" s="1"/>
  <c r="H106" a="1"/>
  <c r="H106" s="1"/>
  <c r="H110" a="1"/>
  <c r="H110" s="1"/>
  <c r="H114" a="1"/>
  <c r="H114" s="1"/>
  <c r="H40" a="1"/>
  <c r="H40" s="1"/>
  <c r="H44" a="1"/>
  <c r="H44" s="1"/>
  <c r="H48" a="1"/>
  <c r="H48" s="1"/>
  <c r="H52" a="1"/>
  <c r="H52" s="1"/>
  <c r="E48" a="1"/>
  <c r="E48" s="1"/>
  <c r="F48" s="1" a="1"/>
  <c r="F48" s="1"/>
  <c r="D48" s="1"/>
  <c r="H53" a="1"/>
  <c r="H53" s="1"/>
  <c r="H61" a="1"/>
  <c r="H61" s="1"/>
  <c r="H73" a="1"/>
  <c r="H73" s="1"/>
  <c r="H81" a="1"/>
  <c r="H81" s="1"/>
  <c r="H97" a="1"/>
  <c r="H97" s="1"/>
  <c r="H105" a="1"/>
  <c r="H105" s="1"/>
  <c r="H39" a="1"/>
  <c r="H39" s="1"/>
  <c r="H51" a="1"/>
  <c r="H51" s="1"/>
  <c r="E53" a="1"/>
  <c r="E53" s="1"/>
  <c r="F53" s="1" a="1"/>
  <c r="F53" s="1"/>
  <c r="D53" s="1"/>
  <c r="E65" a="1"/>
  <c r="E65" s="1"/>
  <c r="F65" s="1" a="1"/>
  <c r="F65" s="1"/>
  <c r="D65" s="1"/>
  <c r="E77" a="1"/>
  <c r="E77" s="1"/>
  <c r="F77" s="1" a="1"/>
  <c r="F77" s="1"/>
  <c r="D77" s="1"/>
  <c r="E89" a="1"/>
  <c r="E89" s="1"/>
  <c r="F89" s="1" a="1"/>
  <c r="F89" s="1"/>
  <c r="D89" s="1"/>
  <c r="E97" a="1"/>
  <c r="E97" s="1"/>
  <c r="F97" s="1" a="1"/>
  <c r="F97" s="1"/>
  <c r="D97" s="1"/>
  <c r="E109" a="1"/>
  <c r="E109" s="1"/>
  <c r="F109" s="1" a="1"/>
  <c r="F109" s="1"/>
  <c r="D109" s="1"/>
  <c r="E43" a="1"/>
  <c r="E43" s="1"/>
  <c r="F43" s="1" a="1"/>
  <c r="F43" s="1"/>
  <c r="D43" s="1"/>
  <c r="E51" a="1"/>
  <c r="E51" s="1"/>
  <c r="F51" s="1" a="1"/>
  <c r="F51" s="1"/>
  <c r="D51" s="1"/>
  <c r="H68" a="1"/>
  <c r="H68" s="1"/>
  <c r="H80" a="1"/>
  <c r="H80" s="1"/>
  <c r="H92" a="1"/>
  <c r="H92" s="1"/>
  <c r="H104" a="1"/>
  <c r="H104" s="1"/>
  <c r="H116" a="1"/>
  <c r="H116" s="1"/>
  <c r="H50" a="1"/>
  <c r="H50" s="1"/>
  <c r="E64" a="1"/>
  <c r="E64" s="1"/>
  <c r="F64" s="1" a="1"/>
  <c r="F64" s="1"/>
  <c r="D64" s="1"/>
  <c r="E76" a="1"/>
  <c r="E76" s="1"/>
  <c r="F76" s="1" a="1"/>
  <c r="F76" s="1"/>
  <c r="D76" s="1"/>
  <c r="E88" a="1"/>
  <c r="E88" s="1"/>
  <c r="F88" s="1" a="1"/>
  <c r="F88" s="1"/>
  <c r="D88" s="1"/>
  <c r="E104" a="1"/>
  <c r="E104" s="1"/>
  <c r="F104" s="1" a="1"/>
  <c r="F104" s="1"/>
  <c r="D104" s="1"/>
  <c r="E116" a="1"/>
  <c r="E116" s="1"/>
  <c r="F116" s="1" a="1"/>
  <c r="F116" s="1"/>
  <c r="D116" s="1"/>
  <c r="E50" a="1"/>
  <c r="E50" s="1"/>
  <c r="F50" s="1" a="1"/>
  <c r="F50" s="1"/>
  <c r="D50" s="1"/>
  <c r="H71" a="1"/>
  <c r="H71" s="1"/>
  <c r="H87" a="1"/>
  <c r="H87" s="1"/>
  <c r="H103" a="1"/>
  <c r="H103" s="1"/>
  <c r="H41" a="1"/>
  <c r="H41" s="1"/>
  <c r="E54" a="1"/>
  <c r="E54" s="1"/>
  <c r="F54" s="1" a="1"/>
  <c r="F54" s="1"/>
  <c r="D54" s="1"/>
  <c r="E58" a="1"/>
  <c r="E58" s="1"/>
  <c r="F58" s="1" a="1"/>
  <c r="F58" s="1"/>
  <c r="D58" s="1"/>
  <c r="E62" a="1"/>
  <c r="E62" s="1"/>
  <c r="F62" s="1" a="1"/>
  <c r="F62" s="1"/>
  <c r="D62" s="1"/>
  <c r="E66" a="1"/>
  <c r="E66" s="1"/>
  <c r="F66" s="1" a="1"/>
  <c r="F66" s="1"/>
  <c r="D66" s="1"/>
  <c r="E70" a="1"/>
  <c r="E70" s="1"/>
  <c r="F70" s="1" a="1"/>
  <c r="F70" s="1"/>
  <c r="D70" s="1"/>
  <c r="E74" a="1"/>
  <c r="E74" s="1"/>
  <c r="F74" s="1" a="1"/>
  <c r="F74" s="1"/>
  <c r="D74" s="1"/>
  <c r="E78" a="1"/>
  <c r="E78" s="1"/>
  <c r="F78" s="1" a="1"/>
  <c r="F78" s="1"/>
  <c r="D78" s="1"/>
  <c r="E82" a="1"/>
  <c r="E82" s="1"/>
  <c r="F82" s="1" a="1"/>
  <c r="F82" s="1"/>
  <c r="D82" s="1"/>
  <c r="E86" a="1"/>
  <c r="E86" s="1"/>
  <c r="F86" s="1" a="1"/>
  <c r="F86" s="1"/>
  <c r="D86" s="1"/>
  <c r="E90" a="1"/>
  <c r="E90" s="1"/>
  <c r="F90" s="1" a="1"/>
  <c r="F90" s="1"/>
  <c r="D90" s="1"/>
  <c r="E94" a="1"/>
  <c r="E94" s="1"/>
  <c r="F94" s="1" a="1"/>
  <c r="F94" s="1"/>
  <c r="D94" s="1"/>
  <c r="E98" a="1"/>
  <c r="E98" s="1"/>
  <c r="F98" s="1" a="1"/>
  <c r="F98" s="1"/>
  <c r="D98" s="1"/>
  <c r="E102" a="1"/>
  <c r="E102" s="1"/>
  <c r="F102" s="1" a="1"/>
  <c r="F102" s="1"/>
  <c r="D102" s="1"/>
  <c r="E106" a="1"/>
  <c r="E106" s="1"/>
  <c r="F106" s="1" a="1"/>
  <c r="F106" s="1"/>
  <c r="D106" s="1"/>
  <c r="E110" a="1"/>
  <c r="E110" s="1"/>
  <c r="F110" s="1" a="1"/>
  <c r="F110" s="1"/>
  <c r="D110" s="1"/>
  <c r="E114" a="1"/>
  <c r="E114" s="1"/>
  <c r="F114" s="1" a="1"/>
  <c r="F114" s="1"/>
  <c r="D114" s="1"/>
  <c r="E44" a="1"/>
  <c r="E44" s="1"/>
  <c r="F44" s="1" a="1"/>
  <c r="F44" s="1"/>
  <c r="D44" s="1"/>
  <c r="H69" a="1"/>
  <c r="H69" s="1"/>
  <c r="H89" a="1"/>
  <c r="H89" s="1"/>
  <c r="H109" a="1"/>
  <c r="H109" s="1"/>
  <c r="H43" a="1"/>
  <c r="H43" s="1"/>
  <c r="E61" a="1"/>
  <c r="E61" s="1"/>
  <c r="F61" s="1" a="1"/>
  <c r="F61" s="1"/>
  <c r="D61" s="1"/>
  <c r="E73" a="1"/>
  <c r="E73" s="1"/>
  <c r="F73" s="1" a="1"/>
  <c r="F73" s="1"/>
  <c r="D73" s="1"/>
  <c r="E85" a="1"/>
  <c r="E85" s="1"/>
  <c r="F85" s="1" a="1"/>
  <c r="F85" s="1"/>
  <c r="D85" s="1"/>
  <c r="E105" a="1"/>
  <c r="E105" s="1"/>
  <c r="F105" s="1" a="1"/>
  <c r="F105" s="1"/>
  <c r="D105" s="1"/>
  <c r="E39" a="1"/>
  <c r="E39" s="1"/>
  <c r="F39" s="1" a="1"/>
  <c r="F39" s="1"/>
  <c r="D39" s="1"/>
  <c r="H64" a="1"/>
  <c r="H64" s="1"/>
  <c r="H76" a="1"/>
  <c r="H76" s="1"/>
  <c r="H88" a="1"/>
  <c r="H88" s="1"/>
  <c r="H108" a="1"/>
  <c r="H108" s="1"/>
  <c r="H46" a="1"/>
  <c r="H46" s="1"/>
  <c r="E68" a="1"/>
  <c r="E68" s="1"/>
  <c r="F68" s="1" a="1"/>
  <c r="F68" s="1"/>
  <c r="D68" s="1"/>
  <c r="E84" a="1"/>
  <c r="E84" s="1"/>
  <c r="F84" s="1" a="1"/>
  <c r="F84" s="1"/>
  <c r="D84" s="1"/>
  <c r="E96" a="1"/>
  <c r="E96" s="1"/>
  <c r="F96" s="1" a="1"/>
  <c r="F96" s="1"/>
  <c r="D96" s="1"/>
  <c r="E112" a="1"/>
  <c r="E112" s="1"/>
  <c r="F112" s="1" a="1"/>
  <c r="F112" s="1"/>
  <c r="D112" s="1"/>
  <c r="H63" a="1"/>
  <c r="H63" s="1"/>
  <c r="H79" a="1"/>
  <c r="H79" s="1"/>
  <c r="H95" a="1"/>
  <c r="H95" s="1"/>
  <c r="H115" a="1"/>
  <c r="H115" s="1"/>
  <c r="H49" a="1"/>
  <c r="H49" s="1"/>
  <c r="E4" a="1"/>
  <c r="E4" s="1"/>
  <c r="F4" s="1" a="1"/>
  <c r="F4" s="1"/>
  <c r="E36" a="1"/>
  <c r="E36" s="1"/>
  <c r="F36" s="1" a="1"/>
  <c r="F36" s="1"/>
  <c r="H7" a="1"/>
  <c r="H7" s="1"/>
  <c r="H15" a="1"/>
  <c r="H15" s="1"/>
  <c r="H23" a="1"/>
  <c r="H23" s="1"/>
  <c r="H31" a="1"/>
  <c r="H31" s="1"/>
  <c r="E2" a="1"/>
  <c r="E2" s="1"/>
  <c r="F2" s="1" a="1"/>
  <c r="F2" s="1"/>
  <c r="E10" a="1"/>
  <c r="E10" s="1"/>
  <c r="F10" s="1" a="1"/>
  <c r="F10" s="1"/>
  <c r="E18" a="1"/>
  <c r="E18" s="1"/>
  <c r="F18" s="1" a="1"/>
  <c r="F18" s="1"/>
  <c r="E26" a="1"/>
  <c r="E26" s="1"/>
  <c r="F26" s="1" a="1"/>
  <c r="F26" s="1"/>
  <c r="E34" a="1"/>
  <c r="E34" s="1"/>
  <c r="F34" s="1" a="1"/>
  <c r="F34" s="1"/>
  <c r="H26" a="1"/>
  <c r="H26" s="1"/>
  <c r="H6" a="1"/>
  <c r="H6" s="1"/>
  <c r="H38" a="1"/>
  <c r="H38" s="1"/>
  <c r="E9" a="1"/>
  <c r="E9" s="1"/>
  <c r="E17" a="1"/>
  <c r="E17" s="1"/>
  <c r="E25" a="1"/>
  <c r="E25" s="1"/>
  <c r="E33" a="1"/>
  <c r="E33" s="1"/>
  <c r="E5" a="1"/>
  <c r="E5" s="1"/>
  <c r="F5" s="1" a="1"/>
  <c r="F5" s="1"/>
  <c r="E29" a="1"/>
  <c r="E29" s="1"/>
  <c r="F29" s="1" a="1"/>
  <c r="F29" s="1"/>
  <c r="H9" a="1"/>
  <c r="H9" s="1"/>
  <c r="E12" a="1"/>
  <c r="E12" s="1"/>
  <c r="F12" s="1" a="1"/>
  <c r="F12" s="1"/>
  <c r="H30" a="1"/>
  <c r="H30" s="1"/>
  <c r="H5" a="1"/>
  <c r="H5" s="1"/>
  <c r="H13" a="1"/>
  <c r="H13" s="1"/>
  <c r="H21" a="1"/>
  <c r="H21" s="1"/>
  <c r="H29" a="1"/>
  <c r="H29" s="1"/>
  <c r="H37" a="1"/>
  <c r="H37" s="1"/>
  <c r="E8" a="1"/>
  <c r="E8" s="1"/>
  <c r="E16" a="1"/>
  <c r="E16" s="1"/>
  <c r="E24" a="1"/>
  <c r="E24" s="1"/>
  <c r="E32" a="1"/>
  <c r="E32" s="1"/>
  <c r="F32" s="1" a="1"/>
  <c r="F32" s="1"/>
  <c r="D32" s="1"/>
  <c r="H10" a="1"/>
  <c r="H10" s="1"/>
  <c r="E13" a="1"/>
  <c r="E13" s="1"/>
  <c r="F13" s="1" a="1"/>
  <c r="F13" s="1"/>
  <c r="H17" a="1"/>
  <c r="H17" s="1"/>
  <c r="E20" a="1"/>
  <c r="E20" s="1"/>
  <c r="F20" s="1" a="1"/>
  <c r="F20" s="1"/>
  <c r="D20" s="1"/>
  <c r="H22" a="1"/>
  <c r="H22" s="1"/>
  <c r="H4" a="1"/>
  <c r="H4" s="1"/>
  <c r="H12" a="1"/>
  <c r="H12" s="1"/>
  <c r="H20" a="1"/>
  <c r="H20" s="1"/>
  <c r="H28" a="1"/>
  <c r="H28" s="1"/>
  <c r="H36" a="1"/>
  <c r="H36" s="1"/>
  <c r="E7" a="1"/>
  <c r="E7" s="1"/>
  <c r="E15" a="1"/>
  <c r="E15" s="1"/>
  <c r="E23" a="1"/>
  <c r="E23" s="1"/>
  <c r="E31" a="1"/>
  <c r="E31" s="1"/>
  <c r="F31" s="1" a="1"/>
  <c r="F31" s="1"/>
  <c r="D31" s="1"/>
  <c r="H34" a="1"/>
  <c r="H34" s="1"/>
  <c r="E37" a="1"/>
  <c r="E37" s="1"/>
  <c r="F37" s="1" a="1"/>
  <c r="F37" s="1"/>
  <c r="H25" a="1"/>
  <c r="H25" s="1"/>
  <c r="H14" a="1"/>
  <c r="H14" s="1"/>
  <c r="H3" a="1"/>
  <c r="H3" s="1"/>
  <c r="H11" a="1"/>
  <c r="H11" s="1"/>
  <c r="H19" a="1"/>
  <c r="H19" s="1"/>
  <c r="H27" a="1"/>
  <c r="H27" s="1"/>
  <c r="H35" a="1"/>
  <c r="H35" s="1"/>
  <c r="E6" a="1"/>
  <c r="E6" s="1"/>
  <c r="F6" s="1" a="1"/>
  <c r="F6" s="1"/>
  <c r="E14" a="1"/>
  <c r="E14" s="1"/>
  <c r="F14" s="1" a="1"/>
  <c r="F14" s="1"/>
  <c r="E22" a="1"/>
  <c r="E22" s="1"/>
  <c r="F22" s="1" a="1"/>
  <c r="F22" s="1"/>
  <c r="E30" a="1"/>
  <c r="E30" s="1"/>
  <c r="F30" s="1" a="1"/>
  <c r="F30" s="1"/>
  <c r="D30" s="1"/>
  <c r="E38" a="1"/>
  <c r="E38" s="1"/>
  <c r="F38" s="1" a="1"/>
  <c r="F38" s="1"/>
  <c r="F27" a="1"/>
  <c r="F27" s="1"/>
  <c r="D27" s="1"/>
  <c r="F35" a="1"/>
  <c r="F35" s="1"/>
  <c r="D35" s="1"/>
  <c r="D34"/>
  <c r="D2"/>
  <c r="F9" a="1"/>
  <c r="F9" s="1"/>
  <c r="D9" s="1"/>
  <c r="F17" a="1"/>
  <c r="F17" s="1"/>
  <c r="D17" s="1"/>
  <c r="F25" a="1"/>
  <c r="F25" s="1"/>
  <c r="D25" s="1"/>
  <c r="F33" a="1"/>
  <c r="F33" s="1"/>
  <c r="D33" s="1"/>
  <c r="D28"/>
  <c r="D12"/>
  <c r="F8" a="1"/>
  <c r="F8" s="1"/>
  <c r="D8" s="1"/>
  <c r="F16" a="1"/>
  <c r="F16" s="1"/>
  <c r="D16" s="1"/>
  <c r="F24" a="1"/>
  <c r="F24" s="1"/>
  <c r="D24" s="1"/>
  <c r="D29"/>
  <c r="D5"/>
  <c r="F7" a="1"/>
  <c r="F7" s="1"/>
  <c r="D7" s="1"/>
  <c r="F15" a="1"/>
  <c r="F15" s="1"/>
  <c r="D15" s="1"/>
  <c r="F23" a="1"/>
  <c r="F23" s="1"/>
  <c r="D23" s="1"/>
  <c r="D14"/>
  <c r="I7" i="1"/>
  <c r="D36" i="4" l="1"/>
  <c r="D26"/>
  <c r="D37"/>
  <c r="D18"/>
  <c r="D38"/>
  <c r="D10"/>
  <c r="D6"/>
  <c r="D21"/>
  <c r="D22"/>
  <c r="D13"/>
  <c r="D4"/>
  <c r="K7" i="1"/>
  <c r="M7" l="1"/>
  <c r="O7" l="1"/>
</calcChain>
</file>

<file path=xl/sharedStrings.xml><?xml version="1.0" encoding="utf-8"?>
<sst xmlns="http://schemas.openxmlformats.org/spreadsheetml/2006/main" count="174" uniqueCount="46">
  <si>
    <t>№ недели</t>
  </si>
  <si>
    <t>запланировано</t>
  </si>
  <si>
    <t>в смене</t>
  </si>
  <si>
    <t>в резерве</t>
  </si>
  <si>
    <t>в графике</t>
  </si>
  <si>
    <t>не выход</t>
  </si>
  <si>
    <t>№ п/п</t>
  </si>
  <si>
    <t>ФИО</t>
  </si>
  <si>
    <t>ИТОГО за неделю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</si>
  <si>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</si>
  <si>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</si>
  <si>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</si>
  <si>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</si>
  <si>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</si>
  <si>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</si>
  <si>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</si>
  <si>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 (8-20)</t>
  </si>
  <si>
    <t>н (20-8)</t>
  </si>
  <si>
    <t>Дементьев Владимир Анатольевич (О)</t>
  </si>
  <si>
    <t>Шокурова Римма Александровна (О)</t>
  </si>
  <si>
    <t>Дворянчиков Даниил Сергеевич (О)</t>
  </si>
  <si>
    <t>Дворянчикова Людмила Сергеевна (О)</t>
  </si>
  <si>
    <t>Погодина Елена Петровна (О)</t>
  </si>
  <si>
    <t>Темарцев Кирилл Викторович (О)</t>
  </si>
  <si>
    <t>Бровкина Алла Николаевна (ОД)</t>
  </si>
  <si>
    <t>Николаева Евгения Геннадьевна (О)</t>
  </si>
  <si>
    <t>Липатова Анастасия Алексеевна (О)</t>
  </si>
  <si>
    <t>Попова Елена Николаевна (О)</t>
  </si>
  <si>
    <t>Попов Александр Александрович (О)</t>
  </si>
  <si>
    <t>Липатов Иван Алексеевич (О)</t>
  </si>
  <si>
    <t>Егорова Надежда Владимировна (О)</t>
  </si>
  <si>
    <t>Слеповичева Анастасия Александровна (О)</t>
  </si>
  <si>
    <t>Котрахова Елена Витальевна (О)</t>
  </si>
  <si>
    <t>Костригина Раиса Яковлевна (О)</t>
  </si>
  <si>
    <t>Герасимова Ольга Владимировна (О)</t>
  </si>
  <si>
    <t>Арясова Елена Александровна (О)</t>
  </si>
  <si>
    <t>Апаров Сергей Николаевич (О)</t>
  </si>
  <si>
    <t>Барышникова Ольга Ивановна (П)</t>
  </si>
  <si>
    <t>Андрияшина Надежда Васильевна (П)</t>
  </si>
  <si>
    <t>Месяц</t>
  </si>
  <si>
    <t>Декада</t>
  </si>
  <si>
    <t>Номер недели</t>
  </si>
  <si>
    <t>День</t>
  </si>
  <si>
    <t>Ночь</t>
  </si>
  <si>
    <t>Бригадир/премия</t>
  </si>
  <si>
    <t>Март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</si>
</sst>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4" xfId="0" applyFont="1" applyBorder="1" applyAlignment="1">
      <alignment wrapText="1"/>
    </xf>
    <xf numFmtId="0" fontId="5" fillId="0" borderId="24" xfId="0" applyFont="1" applyFill="1" applyBorder="1" applyAlignment="1">
      <alignment horizontal="center" vertical="center"/>
    </xf>
    <xf numFmtId="0" fontId="8" fillId="0" borderId="5" xfId="0" applyFont="1" applyBorder="1"/>
    <xf numFmtId="0" fontId="9" fillId="0" borderId="8" xfId="0" applyFont="1" applyBorder="1" applyAlignment="1">
      <alignment wrapText="1"/>
    </xf>
    <xf numFmtId="0" fontId="5" fillId="0" borderId="22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/>
    <xf numFmtId="14" fontId="11" fillId="3" borderId="0" xfId="0" applyNumberFormat="1" applyFont="1" applyFill="1" applyBorder="1" applyAlignment="1">
      <alignment horizontal="center"/>
    </xf>
    <xf numFmtId="164" fontId="11" fillId="3" borderId="0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12" fillId="0" borderId="0" xfId="0" applyFont="1"/>
    <xf numFmtId="164" fontId="12" fillId="0" borderId="0" xfId="1" applyNumberFormat="1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14" fontId="12" fillId="0" borderId="0" xfId="0" applyNumberFormat="1" applyFont="1"/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3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4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indent="0" relativeIndent="0" justifyLastLine="0" shrinkToFit="0" readingOrder="0"/>
    </dxf>
    <dxf>
      <font>
        <color rgb="FFC00000"/>
      </font>
      <fill>
        <patternFill>
          <bgColor rgb="FFFFC5DF"/>
        </patternFill>
      </fill>
    </dxf>
    <dxf>
      <fill>
        <patternFill patternType="solid">
          <fgColor auto="1"/>
          <bgColor rgb="FF92D05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409/&#1051;&#1077;&#1076;&#1103;&#1085;&#1086;&#1081;%20&#1076;&#1086;&#1084;/&#1056;&#1072;&#1089;&#1095;&#1077;&#1090;%20&#1051;&#1077;&#1076;&#1103;&#1085;&#1086;&#1081;%20&#1044;&#1086;&#1084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ёт"/>
      <sheetName val="Табель оперативный"/>
      <sheetName val="Данные"/>
      <sheetName val="Сводная"/>
      <sheetName val="Ведомость шаблон"/>
      <sheetName val="Ведомость Январь"/>
      <sheetName val="Ведомость Январь (2)"/>
      <sheetName val="Табель расчетный"/>
      <sheetName val="Табель для ЛД"/>
      <sheetName val="ЛУВР"/>
      <sheetName val="Аутсорсинг это выгодно (расчет)"/>
      <sheetName val="Аутсорсинг это выгодно"/>
      <sheetName val="Доход"/>
    </sheetNames>
    <sheetDataSet>
      <sheetData sheetId="0"/>
      <sheetData sheetId="1"/>
      <sheetData sheetId="2">
        <row r="2">
          <cell r="A2" t="str">
            <v>Зуева Ольга Геннадьевна</v>
          </cell>
        </row>
        <row r="3">
          <cell r="A3" t="str">
            <v>Саралиева Альбика Руслановна</v>
          </cell>
        </row>
        <row r="4">
          <cell r="A4" t="str">
            <v>Саралиева Любовь Викторовна</v>
          </cell>
        </row>
        <row r="5">
          <cell r="A5" t="str">
            <v>Шокурова Римма Александровна (О)</v>
          </cell>
        </row>
        <row r="6">
          <cell r="A6" t="str">
            <v>Шумилкина Юлия Александровна</v>
          </cell>
        </row>
        <row r="7">
          <cell r="A7" t="str">
            <v>Погодина Елена Петровна (О)</v>
          </cell>
        </row>
        <row r="8">
          <cell r="A8" t="str">
            <v>Осипова Наталья Викторовна</v>
          </cell>
        </row>
        <row r="9">
          <cell r="A9" t="str">
            <v>Осипов Евгений Николаевич</v>
          </cell>
        </row>
        <row r="10">
          <cell r="A10" t="str">
            <v>Дворянчиков Даниил Сергеевич (О)</v>
          </cell>
        </row>
        <row r="11">
          <cell r="A11" t="str">
            <v>Дворянчикова Людмила Сергеевна (О)</v>
          </cell>
        </row>
        <row r="12">
          <cell r="A12" t="str">
            <v>Дементьев Владимир Анатольевич (О)</v>
          </cell>
        </row>
        <row r="13">
          <cell r="A13" t="str">
            <v>Темарцев Кирилл Викторович (О)</v>
          </cell>
        </row>
        <row r="14">
          <cell r="A14" t="str">
            <v>Липатова Анастасия Алексеевна (О)</v>
          </cell>
        </row>
        <row r="15">
          <cell r="A15" t="str">
            <v>Попова Елена Николаевна (О)</v>
          </cell>
        </row>
        <row r="16">
          <cell r="A16" t="str">
            <v>Жохова Екатерина Николаевна (П)</v>
          </cell>
        </row>
        <row r="17">
          <cell r="A17" t="str">
            <v>Хафизова Кадрия Рустамовна (П)</v>
          </cell>
        </row>
        <row r="18">
          <cell r="A18" t="str">
            <v>Бровкина Алла Николаевна (ОД)</v>
          </cell>
        </row>
        <row r="19">
          <cell r="A19" t="str">
            <v>Николаева Евгения Геннадьевна (О)</v>
          </cell>
        </row>
        <row r="20">
          <cell r="A20" t="str">
            <v>Липатов Иван Алексеевич (О)</v>
          </cell>
        </row>
        <row r="21">
          <cell r="A21" t="str">
            <v>Попов Александр Александрович (О)</v>
          </cell>
        </row>
        <row r="22">
          <cell r="A22" t="str">
            <v>Пименова Людмила Алексеевна (ОД)</v>
          </cell>
        </row>
        <row r="23">
          <cell r="A23" t="str">
            <v>Степанова Екатерина Петровна (П)</v>
          </cell>
        </row>
        <row r="24">
          <cell r="A24" t="str">
            <v>Барышникова Ольга Ивановна (П)</v>
          </cell>
        </row>
        <row r="25">
          <cell r="A25" t="str">
            <v>Андрияшина Надежда Васильевна (П)</v>
          </cell>
        </row>
        <row r="26">
          <cell r="A26" t="str">
            <v>Хомутова Ольга Николаевна (О)</v>
          </cell>
        </row>
        <row r="27">
          <cell r="A27" t="str">
            <v>Арсёнова Анна Анатольевна (О)</v>
          </cell>
        </row>
        <row r="28">
          <cell r="A28" t="str">
            <v>Егорова Надежда Владимировна (О)</v>
          </cell>
        </row>
        <row r="29">
          <cell r="A29" t="str">
            <v>Костригина Раиса Яковлевна (О)</v>
          </cell>
        </row>
        <row r="30">
          <cell r="A30" t="str">
            <v>Слеповичева Анастасия Александровна (О)</v>
          </cell>
        </row>
        <row r="31">
          <cell r="A31" t="str">
            <v>Котрахова Елена Витальевна (О)</v>
          </cell>
        </row>
        <row r="32">
          <cell r="A32" t="str">
            <v>Голованова Мария Семеновна (П)</v>
          </cell>
        </row>
        <row r="33">
          <cell r="A33" t="str">
            <v>Катышова Галина Васильевна (О)</v>
          </cell>
        </row>
        <row r="34">
          <cell r="A34" t="str">
            <v>Арясова Елена Александровна (О)</v>
          </cell>
        </row>
        <row r="35">
          <cell r="A35" t="str">
            <v>Апаров Сергей Николаевич (О)</v>
          </cell>
        </row>
        <row r="36">
          <cell r="A36" t="str">
            <v>Герасимова Ольга Владимировна (О)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2" name="Таблица2" displayName="Таблица2" ref="A1:H116" totalsRowShown="0" headerRowDxfId="20" dataDxfId="19" tableBorderDxfId="18">
  <autoFilter ref="A1:H116"/>
  <tableColumns count="8">
    <tableColumn id="1" name="№ п/п" dataDxfId="17"/>
    <tableColumn id="2" name="Месяц" dataDxfId="16"/>
    <tableColumn id="3" name="Декада" dataDxfId="15"/>
    <tableColumn id="4" name="Номер недели" dataDxfId="14">
      <calculatedColumnFormula>IF(Таблица2[[#This Row],[День]]&lt;&gt;"",WEEKNUM(Таблица2[[#This Row],[День]],2),WEEKNUM(Таблица2[[#This Row],[Ночь]],2))</calculatedColumnFormula>
    </tableColumn>
    <tableColumn id="5" name="День" dataDxfId="13"/>
    <tableColumn id="6" name="Ночь" dataDxfId="12"/>
    <tableColumn id="7" name="Бригадир/премия" dataDxfId="11"/>
    <tableColumn id="8" name="ФИО" dataDxfId="1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116"/>
  <sheetViews>
    <sheetView tabSelected="1" zoomScale="92" zoomScaleNormal="92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4" sqref="H24"/>
    </sheetView>
  </sheetViews>
  <sheetFormatPr defaultColWidth="8.88671875" defaultRowHeight="14.4"/>
  <cols>
    <col min="1" max="1" width="8.5546875" style="43" customWidth="1"/>
    <col min="2" max="2" width="8.6640625" style="43" customWidth="1"/>
    <col min="3" max="3" width="9.33203125" style="45" customWidth="1"/>
    <col min="4" max="4" width="15.5546875" style="45" customWidth="1"/>
    <col min="5" max="5" width="11.33203125" style="43" bestFit="1" customWidth="1"/>
    <col min="6" max="6" width="11.109375" style="43" bestFit="1" customWidth="1"/>
    <col min="7" max="7" width="9.33203125" style="44" customWidth="1"/>
    <col min="8" max="8" width="41" style="43" bestFit="1" customWidth="1"/>
    <col min="9" max="15" width="8.88671875" style="43"/>
    <col min="16" max="16" width="10.33203125" style="43" bestFit="1" customWidth="1"/>
    <col min="17" max="16384" width="8.88671875" style="43"/>
  </cols>
  <sheetData>
    <row r="1" spans="1:21" ht="27.6" customHeight="1">
      <c r="A1" s="46" t="s">
        <v>6</v>
      </c>
      <c r="B1" s="46" t="s">
        <v>39</v>
      </c>
      <c r="C1" s="46" t="s">
        <v>40</v>
      </c>
      <c r="D1" s="46" t="s">
        <v>41</v>
      </c>
      <c r="E1" s="46" t="s">
        <v>42</v>
      </c>
      <c r="F1" s="46" t="s">
        <v>43</v>
      </c>
      <c r="G1" s="46" t="s">
        <v>44</v>
      </c>
      <c r="H1" s="46" t="s">
        <v>7</v>
      </c>
      <c r="K1" s="43">
        <f>COUNTA(Табель!B:B)-2</f>
        <v>21</v>
      </c>
      <c r="L1" s="43">
        <f>(COUNTA(Табель!7:7)-2)*2</f>
        <v>14</v>
      </c>
    </row>
    <row r="2" spans="1:21">
      <c r="A2" s="37">
        <v>1</v>
      </c>
      <c r="B2" s="37" t="s">
        <v>45</v>
      </c>
      <c r="C2" s="38">
        <v>1</v>
      </c>
      <c r="D2" s="39">
        <f>IF(Таблица2[[#This Row],[День]]&lt;&gt;"",WEEKNUM(Таблица2[[#This Row],[День]],2),WEEKNUM(Таблица2[[#This Row],[Ночь]],2))</f>
        <v>10</v>
      </c>
      <c r="E2" s="40">
        <f t="array" ref="E2">IFERROR(1/(1/INDEX(Табель!$7:$7,INT(SMALL(IF(ABS(TRANSPOSE(Табель!$C$10:INDEX(Табель!P:P,$K$1))-1.5)&lt;1,TRANSPOSE(COLUMN(Табель!$C$10:INDEX(Табель!P:P,K$1)))+TRANSPOSE(ROW(Табель!$C$10:INDEX(Табель!P:P,$K$1)))%%),ROW(A1))))),"")</f>
        <v>43528</v>
      </c>
      <c r="F2" s="41" t="str">
        <f t="array" ref="F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1))-1)/2)*2+1),""),"")</f>
        <v/>
      </c>
      <c r="G2" s="42"/>
      <c r="H2" s="37" t="str">
        <f t="array" ref="H2">IFERROR(INDEX(Табель!B:B,MOD(SMALL(IF(ABS(TRANSPOSE(Табель!$C$10:INDEX(Табель!P:P,$K$1))-1.5)&lt;1,TRANSPOSE(COLUMN(Табель!$C$10:INDEX(Табель!P:P,K$1)))+TRANSPOSE(ROW(Табель!$C$10:INDEX(Табель!P:P,$K$1)))%%),ROW(A1)),1)/1%%),"")</f>
        <v>Липатов Иван Алексеевич (О)</v>
      </c>
      <c r="P2" s="47"/>
      <c r="U2" s="43">
        <v>6</v>
      </c>
    </row>
    <row r="3" spans="1:21">
      <c r="A3" s="31">
        <v>2</v>
      </c>
      <c r="B3" s="31" t="s">
        <v>45</v>
      </c>
      <c r="C3" s="32">
        <v>1</v>
      </c>
      <c r="D3" s="33">
        <f>IF(Таблица2[[#This Row],[День]]&lt;&gt;"",WEEKNUM(Таблица2[[#This Row],[День]],2),WEEKNUM(Таблица2[[#This Row],[Ночь]],2))</f>
        <v>10</v>
      </c>
      <c r="E3" s="34" t="str">
        <f t="array" ref="E3">IFERROR(1/(1/INDEX(Табель!$7:$7,INT(SMALL(IF(ABS(TRANSPOSE(Табель!$C$10:INDEX(Табель!P:P,$K$1))-1.5)&lt;1,TRANSPOSE(COLUMN(Табель!$C$10:INDEX(Табель!P:P,K$1)))+TRANSPOSE(ROW(Табель!$C$10:INDEX(Табель!P:P,$K$1)))%%),ROW(A2))))),"")</f>
        <v/>
      </c>
      <c r="F3" s="35">
        <f t="array" ref="F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2))-1)/2)*2+1),""),"")</f>
        <v>43528</v>
      </c>
      <c r="G3" s="36"/>
      <c r="H3" s="31" t="str">
        <f t="array" ref="H3">IFERROR(INDEX(Табель!B:B,MOD(SMALL(IF(ABS(TRANSPOSE(Табель!$C$10:INDEX(Табель!P:P,$K$1))-1.5)&lt;1,TRANSPOSE(COLUMN(Табель!$C$10:INDEX(Табель!P:P,K$1)))+TRANSPOSE(ROW(Табель!$C$10:INDEX(Табель!P:P,$K$1)))%%),ROW(A2)),1)/1%%),"")</f>
        <v>Погодина Елена Петровна (О)</v>
      </c>
      <c r="P3" s="47"/>
      <c r="U3" s="43">
        <v>5</v>
      </c>
    </row>
    <row r="4" spans="1:21">
      <c r="A4" s="37">
        <v>3</v>
      </c>
      <c r="B4" s="37" t="s">
        <v>45</v>
      </c>
      <c r="C4" s="38">
        <v>1</v>
      </c>
      <c r="D4" s="39">
        <f>IF(Таблица2[[#This Row],[День]]&lt;&gt;"",WEEKNUM(Таблица2[[#This Row],[День]],2),WEEKNUM(Таблица2[[#This Row],[Ночь]],2))</f>
        <v>10</v>
      </c>
      <c r="E4" s="40" t="str">
        <f t="array" ref="E4">IFERROR(1/(1/INDEX(Табель!$7:$7,INT(SMALL(IF(ABS(TRANSPOSE(Табель!$C$10:INDEX(Табель!P:P,$K$1))-1.5)&lt;1,TRANSPOSE(COLUMN(Табель!$C$10:INDEX(Табель!P:P,K$1)))+TRANSPOSE(ROW(Табель!$C$10:INDEX(Табель!P:P,$K$1)))%%),ROW(A3))))),"")</f>
        <v/>
      </c>
      <c r="F4" s="41">
        <f t="array" ref="F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3))-1)/2)*2+1),""),"")</f>
        <v>43528</v>
      </c>
      <c r="G4" s="42"/>
      <c r="H4" s="37" t="str">
        <f t="array" ref="H4">IFERROR(INDEX(Табель!B:B,MOD(SMALL(IF(ABS(TRANSPOSE(Табель!$C$10:INDEX(Табель!P:P,$K$1))-1.5)&lt;1,TRANSPOSE(COLUMN(Табель!$C$10:INDEX(Табель!P:P,K$1)))+TRANSPOSE(ROW(Табель!$C$10:INDEX(Табель!P:P,$K$1)))%%),ROW(A3)),1)/1%%),"")</f>
        <v>Бровкина Алла Николаевна (ОД)</v>
      </c>
      <c r="P4" s="47"/>
      <c r="U4" s="43">
        <f>INT((U2-1)/2)*2+1</f>
        <v>5</v>
      </c>
    </row>
    <row r="5" spans="1:21">
      <c r="A5" s="31">
        <v>4</v>
      </c>
      <c r="B5" s="31" t="s">
        <v>45</v>
      </c>
      <c r="C5" s="32">
        <v>1</v>
      </c>
      <c r="D5" s="33">
        <f>IF(Таблица2[[#This Row],[День]]&lt;&gt;"",WEEKNUM(Таблица2[[#This Row],[День]],2),WEEKNUM(Таблица2[[#This Row],[Ночь]],2))</f>
        <v>10</v>
      </c>
      <c r="E5" s="34" t="str">
        <f t="array" ref="E5">IFERROR(1/(1/INDEX(Табель!$7:$7,INT(SMALL(IF(ABS(TRANSPOSE(Табель!$C$10:INDEX(Табель!P:P,$K$1))-1.5)&lt;1,TRANSPOSE(COLUMN(Табель!$C$10:INDEX(Табель!P:P,K$1)))+TRANSPOSE(ROW(Табель!$C$10:INDEX(Табель!P:P,$K$1)))%%),ROW(A4))))),"")</f>
        <v/>
      </c>
      <c r="F5" s="35">
        <f t="array" ref="F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4))-1)/2)*2+1),""),"")</f>
        <v>43528</v>
      </c>
      <c r="G5" s="36"/>
      <c r="H5" s="31" t="str">
        <f t="array" ref="H5">IFERROR(INDEX(Табель!B:B,MOD(SMALL(IF(ABS(TRANSPOSE(Табель!$C$10:INDEX(Табель!P:P,$K$1))-1.5)&lt;1,TRANSPOSE(COLUMN(Табель!$C$10:INDEX(Табель!P:P,K$1)))+TRANSPOSE(ROW(Табель!$C$10:INDEX(Табель!P:P,$K$1)))%%),ROW(A4)),1)/1%%),"")</f>
        <v>Липатова Анастасия Алексеевна (О)</v>
      </c>
      <c r="P5" s="47"/>
    </row>
    <row r="6" spans="1:21">
      <c r="A6" s="37">
        <v>5</v>
      </c>
      <c r="B6" s="37" t="s">
        <v>45</v>
      </c>
      <c r="C6" s="38">
        <v>1</v>
      </c>
      <c r="D6" s="39">
        <f>IF(Таблица2[[#This Row],[День]]&lt;&gt;"",WEEKNUM(Таблица2[[#This Row],[День]],2),WEEKNUM(Таблица2[[#This Row],[Ночь]],2))</f>
        <v>10</v>
      </c>
      <c r="E6" s="40" t="str">
        <f t="array" ref="E6">IFERROR(1/(1/INDEX(Табель!$7:$7,INT(SMALL(IF(ABS(TRANSPOSE(Табель!$C$10:INDEX(Табель!P:P,$K$1))-1.5)&lt;1,TRANSPOSE(COLUMN(Табель!$C$10:INDEX(Табель!P:P,K$1)))+TRANSPOSE(ROW(Табель!$C$10:INDEX(Табель!P:P,$K$1)))%%),ROW(A5))))),"")</f>
        <v/>
      </c>
      <c r="F6" s="41">
        <f t="array" ref="F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5))-1)/2)*2+1),""),"")</f>
        <v>43528</v>
      </c>
      <c r="G6" s="42"/>
      <c r="H6" s="37" t="str">
        <f t="array" ref="H6">IFERROR(INDEX(Табель!B:B,MOD(SMALL(IF(ABS(TRANSPOSE(Табель!$C$10:INDEX(Табель!P:P,$K$1))-1.5)&lt;1,TRANSPOSE(COLUMN(Табель!$C$10:INDEX(Табель!P:P,K$1)))+TRANSPOSE(ROW(Табель!$C$10:INDEX(Табель!P:P,$K$1)))%%),ROW(A5)),1)/1%%),"")</f>
        <v>Попов Александр Александрович (О)</v>
      </c>
      <c r="P6" s="47"/>
    </row>
    <row r="7" spans="1:21">
      <c r="A7" s="31">
        <v>6</v>
      </c>
      <c r="B7" s="31" t="s">
        <v>45</v>
      </c>
      <c r="C7" s="32">
        <v>1</v>
      </c>
      <c r="D7" s="33">
        <f>IF(Таблица2[[#This Row],[День]]&lt;&gt;"",WEEKNUM(Таблица2[[#This Row],[День]],2),WEEKNUM(Таблица2[[#This Row],[Ночь]],2))</f>
        <v>10</v>
      </c>
      <c r="E7" s="34" t="str">
        <f t="array" ref="E7">IFERROR(1/(1/INDEX(Табель!$7:$7,INT(SMALL(IF(ABS(TRANSPOSE(Табель!$C$10:INDEX(Табель!P:P,$K$1))-1.5)&lt;1,TRANSPOSE(COLUMN(Табель!$C$10:INDEX(Табель!P:P,K$1)))+TRANSPOSE(ROW(Табель!$C$10:INDEX(Табель!P:P,$K$1)))%%),ROW(A6))))),"")</f>
        <v/>
      </c>
      <c r="F7" s="35">
        <f t="array" ref="F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6))-1)/2)*2+1),""),"")</f>
        <v>43529</v>
      </c>
      <c r="G7" s="36"/>
      <c r="H7" s="31" t="str">
        <f t="array" ref="H7">IFERROR(INDEX(Табель!B:B,MOD(SMALL(IF(ABS(TRANSPOSE(Табель!$C$10:INDEX(Табель!P:P,$K$1))-1.5)&lt;1,TRANSPOSE(COLUMN(Табель!$C$10:INDEX(Табель!P:P,K$1)))+TRANSPOSE(ROW(Табель!$C$10:INDEX(Табель!P:P,$K$1)))%%),ROW(A6)),1)/1%%),"")</f>
        <v>Дементьев Владимир Анатольевич (О)</v>
      </c>
      <c r="P7" s="47"/>
    </row>
    <row r="8" spans="1:21">
      <c r="A8" s="37">
        <v>7</v>
      </c>
      <c r="B8" s="37" t="s">
        <v>45</v>
      </c>
      <c r="C8" s="38">
        <v>1</v>
      </c>
      <c r="D8" s="39">
        <f>IF(Таблица2[[#This Row],[День]]&lt;&gt;"",WEEKNUM(Таблица2[[#This Row],[День]],2),WEEKNUM(Таблица2[[#This Row],[Ночь]],2))</f>
        <v>10</v>
      </c>
      <c r="E8" s="40" t="str">
        <f t="array" ref="E8">IFERROR(1/(1/INDEX(Табель!$7:$7,INT(SMALL(IF(ABS(TRANSPOSE(Табель!$C$10:INDEX(Табель!P:P,$K$1))-1.5)&lt;1,TRANSPOSE(COLUMN(Табель!$C$10:INDEX(Табель!P:P,K$1)))+TRANSPOSE(ROW(Табель!$C$10:INDEX(Табель!P:P,$K$1)))%%),ROW(A7))))),"")</f>
        <v/>
      </c>
      <c r="F8" s="41">
        <f t="array" ref="F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7))-1)/2)*2+1),""),"")</f>
        <v>43529</v>
      </c>
      <c r="G8" s="42"/>
      <c r="H8" s="37" t="str">
        <f t="array" ref="H8">IFERROR(INDEX(Табель!B:B,MOD(SMALL(IF(ABS(TRANSPOSE(Табель!$C$10:INDEX(Табель!P:P,$K$1))-1.5)&lt;1,TRANSPOSE(COLUMN(Табель!$C$10:INDEX(Табель!P:P,K$1)))+TRANSPOSE(ROW(Табель!$C$10:INDEX(Табель!P:P,$K$1)))%%),ROW(A7)),1)/1%%),"")</f>
        <v>Липатов Иван Алексеевич (О)</v>
      </c>
      <c r="P8" s="47"/>
    </row>
    <row r="9" spans="1:21">
      <c r="A9" s="31">
        <v>8</v>
      </c>
      <c r="B9" s="31" t="s">
        <v>45</v>
      </c>
      <c r="C9" s="32">
        <v>1</v>
      </c>
      <c r="D9" s="33">
        <f>IF(Таблица2[[#This Row],[День]]&lt;&gt;"",WEEKNUM(Таблица2[[#This Row],[День]],2),WEEKNUM(Таблица2[[#This Row],[Ночь]],2))</f>
        <v>10</v>
      </c>
      <c r="E9" s="34">
        <f t="array" ref="E9">IFERROR(1/(1/INDEX(Табель!$7:$7,INT(SMALL(IF(ABS(TRANSPOSE(Табель!$C$10:INDEX(Табель!P:P,$K$1))-1.5)&lt;1,TRANSPOSE(COLUMN(Табель!$C$10:INDEX(Табель!P:P,K$1)))+TRANSPOSE(ROW(Табель!$C$10:INDEX(Табель!P:P,$K$1)))%%),ROW(A8))))),"")</f>
        <v>43530</v>
      </c>
      <c r="F9" s="35" t="str">
        <f t="array" ref="F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8))-1)/2)*2+1),""),"")</f>
        <v/>
      </c>
      <c r="G9" s="36"/>
      <c r="H9" s="31" t="str">
        <f t="array" ref="H9">IFERROR(INDEX(Табель!B:B,MOD(SMALL(IF(ABS(TRANSPOSE(Табель!$C$10:INDEX(Табель!P:P,$K$1))-1.5)&lt;1,TRANSPOSE(COLUMN(Табель!$C$10:INDEX(Табель!P:P,K$1)))+TRANSPOSE(ROW(Табель!$C$10:INDEX(Табель!P:P,$K$1)))%%),ROW(A8)),1)/1%%),"")</f>
        <v>Дворянчиков Даниил Сергеевич (О)</v>
      </c>
      <c r="P9" s="47"/>
    </row>
    <row r="10" spans="1:21">
      <c r="A10" s="37">
        <v>9</v>
      </c>
      <c r="B10" s="37" t="s">
        <v>45</v>
      </c>
      <c r="C10" s="38">
        <v>1</v>
      </c>
      <c r="D10" s="39">
        <f>IF(Таблица2[[#This Row],[День]]&lt;&gt;"",WEEKNUM(Таблица2[[#This Row],[День]],2),WEEKNUM(Таблица2[[#This Row],[Ночь]],2))</f>
        <v>10</v>
      </c>
      <c r="E10" s="40">
        <f t="array" ref="E10">IFERROR(1/(1/INDEX(Табель!$7:$7,INT(SMALL(IF(ABS(TRANSPOSE(Табель!$C$10:INDEX(Табель!P:P,$K$1))-1.5)&lt;1,TRANSPOSE(COLUMN(Табель!$C$10:INDEX(Табель!P:P,K$1)))+TRANSPOSE(ROW(Табель!$C$10:INDEX(Табель!P:P,$K$1)))%%),ROW(A9))))),"")</f>
        <v>43530</v>
      </c>
      <c r="F10" s="41" t="str">
        <f t="array" ref="F1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9))-1)/2)*2+1),""),"")</f>
        <v/>
      </c>
      <c r="G10" s="42"/>
      <c r="H10" s="37" t="str">
        <f t="array" ref="H10">IFERROR(INDEX(Табель!B:B,MOD(SMALL(IF(ABS(TRANSPOSE(Табель!$C$10:INDEX(Табель!P:P,$K$1))-1.5)&lt;1,TRANSPOSE(COLUMN(Табель!$C$10:INDEX(Табель!P:P,K$1)))+TRANSPOSE(ROW(Табель!$C$10:INDEX(Табель!P:P,$K$1)))%%),ROW(A9)),1)/1%%),"")</f>
        <v>Погодина Елена Петровна (О)</v>
      </c>
      <c r="P10" s="47"/>
    </row>
    <row r="11" spans="1:21">
      <c r="A11" s="31">
        <v>10</v>
      </c>
      <c r="B11" s="31" t="s">
        <v>45</v>
      </c>
      <c r="C11" s="32">
        <v>1</v>
      </c>
      <c r="D11" s="33">
        <f>IF(Таблица2[[#This Row],[День]]&lt;&gt;"",WEEKNUM(Таблица2[[#This Row],[День]],2),WEEKNUM(Таблица2[[#This Row],[Ночь]],2))</f>
        <v>10</v>
      </c>
      <c r="E11" s="34">
        <f t="array" ref="E11">IFERROR(1/(1/INDEX(Табель!$7:$7,INT(SMALL(IF(ABS(TRANSPOSE(Табель!$C$10:INDEX(Табель!P:P,$K$1))-1.5)&lt;1,TRANSPOSE(COLUMN(Табель!$C$10:INDEX(Табель!P:P,K$1)))+TRANSPOSE(ROW(Табель!$C$10:INDEX(Табель!P:P,$K$1)))%%),ROW(A10))))),"")</f>
        <v>43530</v>
      </c>
      <c r="F11" s="35" t="str">
        <f t="array" ref="F1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10))-1)/2)*2+1),""),"")</f>
        <v/>
      </c>
      <c r="G11" s="36"/>
      <c r="H11" s="31" t="str">
        <f t="array" ref="H11">IFERROR(INDEX(Табель!B:B,MOD(SMALL(IF(ABS(TRANSPOSE(Табель!$C$10:INDEX(Табель!P:P,$K$1))-1.5)&lt;1,TRANSPOSE(COLUMN(Табель!$C$10:INDEX(Табель!P:P,K$1)))+TRANSPOSE(ROW(Табель!$C$10:INDEX(Табель!P:P,$K$1)))%%),ROW(A10)),1)/1%%),"")</f>
        <v>Бровкина Алла Николаевна (ОД)</v>
      </c>
      <c r="P11" s="47"/>
    </row>
    <row r="12" spans="1:21">
      <c r="A12" s="37">
        <v>11</v>
      </c>
      <c r="B12" s="37" t="s">
        <v>45</v>
      </c>
      <c r="C12" s="38">
        <v>1</v>
      </c>
      <c r="D12" s="39">
        <f>IF(Таблица2[[#This Row],[День]]&lt;&gt;"",WEEKNUM(Таблица2[[#This Row],[День]],2),WEEKNUM(Таблица2[[#This Row],[Ночь]],2))</f>
        <v>10</v>
      </c>
      <c r="E12" s="40">
        <f t="array" ref="E12">IFERROR(1/(1/INDEX(Табель!$7:$7,INT(SMALL(IF(ABS(TRANSPOSE(Табель!$C$10:INDEX(Табель!P:P,$K$1))-1.5)&lt;1,TRANSPOSE(COLUMN(Табель!$C$10:INDEX(Табель!P:P,K$1)))+TRANSPOSE(ROW(Табель!$C$10:INDEX(Табель!P:P,$K$1)))%%),ROW(A11))))),"")</f>
        <v>43530</v>
      </c>
      <c r="F12" s="41" t="str">
        <f t="array" ref="F1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11))-1)/2)*2+1),""),"")</f>
        <v/>
      </c>
      <c r="G12" s="42"/>
      <c r="H12" s="37" t="str">
        <f t="array" ref="H12">IFERROR(INDEX(Табель!B:B,MOD(SMALL(IF(ABS(TRANSPOSE(Табель!$C$10:INDEX(Табель!P:P,$K$1))-1.5)&lt;1,TRANSPOSE(COLUMN(Табель!$C$10:INDEX(Табель!P:P,K$1)))+TRANSPOSE(ROW(Табель!$C$10:INDEX(Табель!P:P,$K$1)))%%),ROW(A11)),1)/1%%),"")</f>
        <v>Липатова Анастасия Алексеевна (О)</v>
      </c>
      <c r="P12" s="47"/>
    </row>
    <row r="13" spans="1:21">
      <c r="A13" s="31">
        <v>12</v>
      </c>
      <c r="B13" s="31" t="s">
        <v>45</v>
      </c>
      <c r="C13" s="32">
        <v>1</v>
      </c>
      <c r="D13" s="33">
        <f>IF(Таблица2[[#This Row],[День]]&lt;&gt;"",WEEKNUM(Таблица2[[#This Row],[День]],2),WEEKNUM(Таблица2[[#This Row],[Ночь]],2))</f>
        <v>10</v>
      </c>
      <c r="E13" s="34" t="str">
        <f t="array" ref="E13">IFERROR(1/(1/INDEX(Табель!$7:$7,INT(SMALL(IF(ABS(TRANSPOSE(Табель!$C$10:INDEX(Табель!P:P,$K$1))-1.5)&lt;1,TRANSPOSE(COLUMN(Табель!$C$10:INDEX(Табель!P:P,K$1)))+TRANSPOSE(ROW(Табель!$C$10:INDEX(Табель!P:P,$K$1)))%%),ROW(A12))))),"")</f>
        <v/>
      </c>
      <c r="F13" s="35">
        <f t="array" ref="F1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12))-1)/2)*2+1),""),"")</f>
        <v>43530</v>
      </c>
      <c r="G13" s="36"/>
      <c r="H13" s="31" t="str">
        <f t="array" ref="H13">IFERROR(INDEX(Табель!B:B,MOD(SMALL(IF(ABS(TRANSPOSE(Табель!$C$10:INDEX(Табель!P:P,$K$1))-1.5)&lt;1,TRANSPOSE(COLUMN(Табель!$C$10:INDEX(Табель!P:P,K$1)))+TRANSPOSE(ROW(Табель!$C$10:INDEX(Табель!P:P,$K$1)))%%),ROW(A12)),1)/1%%),"")</f>
        <v>Дементьев Владимир Анатольевич (О)</v>
      </c>
      <c r="P13" s="47"/>
    </row>
    <row r="14" spans="1:21">
      <c r="A14" s="37">
        <v>13</v>
      </c>
      <c r="B14" s="37" t="s">
        <v>45</v>
      </c>
      <c r="C14" s="38">
        <v>1</v>
      </c>
      <c r="D14" s="39">
        <f>IF(Таблица2[[#This Row],[День]]&lt;&gt;"",WEEKNUM(Таблица2[[#This Row],[День]],2),WEEKNUM(Таблица2[[#This Row],[Ночь]],2))</f>
        <v>10</v>
      </c>
      <c r="E14" s="40">
        <f t="array" ref="E14">IFERROR(1/(1/INDEX(Табель!$7:$7,INT(SMALL(IF(ABS(TRANSPOSE(Табель!$C$10:INDEX(Табель!P:P,$K$1))-1.5)&lt;1,TRANSPOSE(COLUMN(Табель!$C$10:INDEX(Табель!P:P,K$1)))+TRANSPOSE(ROW(Табель!$C$10:INDEX(Табель!P:P,$K$1)))%%),ROW(A13))))),"")</f>
        <v>43531</v>
      </c>
      <c r="F14" s="41" t="str">
        <f t="array" ref="F1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13))-1)/2)*2+1),""),"")</f>
        <v/>
      </c>
      <c r="G14" s="42"/>
      <c r="H14" s="37" t="str">
        <f t="array" ref="H14">IFERROR(INDEX(Табель!B:B,MOD(SMALL(IF(ABS(TRANSPOSE(Табель!$C$10:INDEX(Табель!P:P,$K$1))-1.5)&lt;1,TRANSPOSE(COLUMN(Табель!$C$10:INDEX(Табель!P:P,K$1)))+TRANSPOSE(ROW(Табель!$C$10:INDEX(Табель!P:P,$K$1)))%%),ROW(A13)),1)/1%%),"")</f>
        <v>Шокурова Римма Александровна (О)</v>
      </c>
      <c r="P14" s="47"/>
    </row>
    <row r="15" spans="1:21">
      <c r="A15" s="31">
        <v>14</v>
      </c>
      <c r="B15" s="31" t="s">
        <v>45</v>
      </c>
      <c r="C15" s="32">
        <v>1</v>
      </c>
      <c r="D15" s="33">
        <f>IF(Таблица2[[#This Row],[День]]&lt;&gt;"",WEEKNUM(Таблица2[[#This Row],[День]],2),WEEKNUM(Таблица2[[#This Row],[Ночь]],2))</f>
        <v>10</v>
      </c>
      <c r="E15" s="34">
        <f t="array" ref="E15">IFERROR(1/(1/INDEX(Табель!$7:$7,INT(SMALL(IF(ABS(TRANSPOSE(Табель!$C$10:INDEX(Табель!P:P,$K$1))-1.5)&lt;1,TRANSPOSE(COLUMN(Табель!$C$10:INDEX(Табель!P:P,K$1)))+TRANSPOSE(ROW(Табель!$C$10:INDEX(Табель!P:P,$K$1)))%%),ROW(A14))))),"")</f>
        <v>43531</v>
      </c>
      <c r="F15" s="35" t="str">
        <f t="array" ref="F1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14))-1)/2)*2+1),""),"")</f>
        <v/>
      </c>
      <c r="G15" s="36"/>
      <c r="H15" s="31" t="str">
        <f t="array" ref="H15">IFERROR(INDEX(Табель!B:B,MOD(SMALL(IF(ABS(TRANSPOSE(Табель!$C$10:INDEX(Табель!P:P,$K$1))-1.5)&lt;1,TRANSPOSE(COLUMN(Табель!$C$10:INDEX(Табель!P:P,K$1)))+TRANSPOSE(ROW(Табель!$C$10:INDEX(Табель!P:P,$K$1)))%%),ROW(A14)),1)/1%%),"")</f>
        <v>Дворянчиков Даниил Сергеевич (О)</v>
      </c>
      <c r="P15" s="47"/>
    </row>
    <row r="16" spans="1:21">
      <c r="A16" s="37">
        <v>15</v>
      </c>
      <c r="B16" s="37" t="s">
        <v>45</v>
      </c>
      <c r="C16" s="38">
        <v>1</v>
      </c>
      <c r="D16" s="39">
        <f>IF(Таблица2[[#This Row],[День]]&lt;&gt;"",WEEKNUM(Таблица2[[#This Row],[День]],2),WEEKNUM(Таблица2[[#This Row],[Ночь]],2))</f>
        <v>10</v>
      </c>
      <c r="E16" s="40">
        <f t="array" ref="E16">IFERROR(1/(1/INDEX(Табель!$7:$7,INT(SMALL(IF(ABS(TRANSPOSE(Табель!$C$10:INDEX(Табель!P:P,$K$1))-1.5)&lt;1,TRANSPOSE(COLUMN(Табель!$C$10:INDEX(Табель!P:P,K$1)))+TRANSPOSE(ROW(Табель!$C$10:INDEX(Табель!P:P,$K$1)))%%),ROW(A15))))),"")</f>
        <v>43531</v>
      </c>
      <c r="F16" s="41" t="str">
        <f t="array" ref="F1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15))-1)/2)*2+1),""),"")</f>
        <v/>
      </c>
      <c r="G16" s="42"/>
      <c r="H16" s="37" t="str">
        <f t="array" ref="H16">IFERROR(INDEX(Табель!B:B,MOD(SMALL(IF(ABS(TRANSPOSE(Табель!$C$10:INDEX(Табель!P:P,$K$1))-1.5)&lt;1,TRANSPOSE(COLUMN(Табель!$C$10:INDEX(Табель!P:P,K$1)))+TRANSPOSE(ROW(Табель!$C$10:INDEX(Табель!P:P,$K$1)))%%),ROW(A15)),1)/1%%),"")</f>
        <v>Дворянчикова Людмила Сергеевна (О)</v>
      </c>
      <c r="P16" s="47"/>
    </row>
    <row r="17" spans="1:16">
      <c r="A17" s="31">
        <v>16</v>
      </c>
      <c r="B17" s="31" t="s">
        <v>45</v>
      </c>
      <c r="C17" s="32">
        <v>1</v>
      </c>
      <c r="D17" s="33">
        <f>IF(Таблица2[[#This Row],[День]]&lt;&gt;"",WEEKNUM(Таблица2[[#This Row],[День]],2),WEEKNUM(Таблица2[[#This Row],[Ночь]],2))</f>
        <v>10</v>
      </c>
      <c r="E17" s="34">
        <f t="array" ref="E17">IFERROR(1/(1/INDEX(Табель!$7:$7,INT(SMALL(IF(ABS(TRANSPOSE(Табель!$C$10:INDEX(Табель!P:P,$K$1))-1.5)&lt;1,TRANSPOSE(COLUMN(Табель!$C$10:INDEX(Табель!P:P,K$1)))+TRANSPOSE(ROW(Табель!$C$10:INDEX(Табель!P:P,$K$1)))%%),ROW(A16))))),"")</f>
        <v>43531</v>
      </c>
      <c r="F17" s="35" t="str">
        <f t="array" ref="F1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16))-1)/2)*2+1),""),"")</f>
        <v/>
      </c>
      <c r="G17" s="36"/>
      <c r="H17" s="31" t="str">
        <f t="array" ref="H17">IFERROR(INDEX(Табель!B:B,MOD(SMALL(IF(ABS(TRANSPOSE(Табель!$C$10:INDEX(Табель!P:P,$K$1))-1.5)&lt;1,TRANSPOSE(COLUMN(Табель!$C$10:INDEX(Табель!P:P,K$1)))+TRANSPOSE(ROW(Табель!$C$10:INDEX(Табель!P:P,$K$1)))%%),ROW(A16)),1)/1%%),"")</f>
        <v>Погодина Елена Петровна (О)</v>
      </c>
      <c r="P17" s="47"/>
    </row>
    <row r="18" spans="1:16">
      <c r="A18" s="37">
        <v>17</v>
      </c>
      <c r="B18" s="37" t="s">
        <v>45</v>
      </c>
      <c r="C18" s="38">
        <v>1</v>
      </c>
      <c r="D18" s="39">
        <f>IF(Таблица2[[#This Row],[День]]&lt;&gt;"",WEEKNUM(Таблица2[[#This Row],[День]],2),WEEKNUM(Таблица2[[#This Row],[Ночь]],2))</f>
        <v>10</v>
      </c>
      <c r="E18" s="40">
        <f t="array" ref="E18">IFERROR(1/(1/INDEX(Табель!$7:$7,INT(SMALL(IF(ABS(TRANSPOSE(Табель!$C$10:INDEX(Табель!P:P,$K$1))-1.5)&lt;1,TRANSPOSE(COLUMN(Табель!$C$10:INDEX(Табель!P:P,K$1)))+TRANSPOSE(ROW(Табель!$C$10:INDEX(Табель!P:P,$K$1)))%%),ROW(A17))))),"")</f>
        <v>43531</v>
      </c>
      <c r="F18" s="41" t="str">
        <f t="array" ref="F1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17))-1)/2)*2+1),""),"")</f>
        <v/>
      </c>
      <c r="G18" s="42"/>
      <c r="H18" s="37" t="str">
        <f t="array" ref="H18">IFERROR(INDEX(Табель!B:B,MOD(SMALL(IF(ABS(TRANSPOSE(Табель!$C$10:INDEX(Табель!P:P,$K$1))-1.5)&lt;1,TRANSPOSE(COLUMN(Табель!$C$10:INDEX(Табель!P:P,K$1)))+TRANSPOSE(ROW(Табель!$C$10:INDEX(Табель!P:P,$K$1)))%%),ROW(A17)),1)/1%%),"")</f>
        <v>Темарцев Кирилл Викторович (О)</v>
      </c>
      <c r="P18" s="47"/>
    </row>
    <row r="19" spans="1:16">
      <c r="A19" s="31">
        <v>18</v>
      </c>
      <c r="B19" s="31" t="s">
        <v>45</v>
      </c>
      <c r="C19" s="32">
        <v>1</v>
      </c>
      <c r="D19" s="33">
        <f>IF(Таблица2[[#This Row],[День]]&lt;&gt;"",WEEKNUM(Таблица2[[#This Row],[День]],2),WEEKNUM(Таблица2[[#This Row],[Ночь]],2))</f>
        <v>10</v>
      </c>
      <c r="E19" s="34">
        <f t="array" ref="E19">IFERROR(1/(1/INDEX(Табель!$7:$7,INT(SMALL(IF(ABS(TRANSPOSE(Табель!$C$10:INDEX(Табель!P:P,$K$1))-1.5)&lt;1,TRANSPOSE(COLUMN(Табель!$C$10:INDEX(Табель!P:P,K$1)))+TRANSPOSE(ROW(Табель!$C$10:INDEX(Табель!P:P,$K$1)))%%),ROW(A18))))),"")</f>
        <v>43531</v>
      </c>
      <c r="F19" s="35" t="str">
        <f t="array" ref="F1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18))-1)/2)*2+1),""),"")</f>
        <v/>
      </c>
      <c r="G19" s="36"/>
      <c r="H19" s="31" t="str">
        <f t="array" ref="H19">IFERROR(INDEX(Табель!B:B,MOD(SMALL(IF(ABS(TRANSPOSE(Табель!$C$10:INDEX(Табель!P:P,$K$1))-1.5)&lt;1,TRANSPOSE(COLUMN(Табель!$C$10:INDEX(Табель!P:P,K$1)))+TRANSPOSE(ROW(Табель!$C$10:INDEX(Табель!P:P,$K$1)))%%),ROW(A18)),1)/1%%),"")</f>
        <v>Бровкина Алла Николаевна (ОД)</v>
      </c>
    </row>
    <row r="20" spans="1:16">
      <c r="A20" s="37">
        <v>19</v>
      </c>
      <c r="B20" s="37" t="s">
        <v>45</v>
      </c>
      <c r="C20" s="38">
        <v>1</v>
      </c>
      <c r="D20" s="39">
        <f>IF(Таблица2[[#This Row],[День]]&lt;&gt;"",WEEKNUM(Таблица2[[#This Row],[День]],2),WEEKNUM(Таблица2[[#This Row],[Ночь]],2))</f>
        <v>10</v>
      </c>
      <c r="E20" s="40" t="str">
        <f t="array" ref="E20">IFERROR(1/(1/INDEX(Табель!$7:$7,INT(SMALL(IF(ABS(TRANSPOSE(Табель!$C$10:INDEX(Табель!P:P,$K$1))-1.5)&lt;1,TRANSPOSE(COLUMN(Табель!$C$10:INDEX(Табель!P:P,K$1)))+TRANSPOSE(ROW(Табель!$C$10:INDEX(Табель!P:P,$K$1)))%%),ROW(A19))))),"")</f>
        <v/>
      </c>
      <c r="F20" s="41">
        <f t="array" ref="F2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19))-1)/2)*2+1),""),"")</f>
        <v>43531</v>
      </c>
      <c r="G20" s="42"/>
      <c r="H20" s="37" t="str">
        <f t="array" ref="H20">IFERROR(INDEX(Табель!B:B,MOD(SMALL(IF(ABS(TRANSPOSE(Табель!$C$10:INDEX(Табель!P:P,$K$1))-1.5)&lt;1,TRANSPOSE(COLUMN(Табель!$C$10:INDEX(Табель!P:P,K$1)))+TRANSPOSE(ROW(Табель!$C$10:INDEX(Табель!P:P,$K$1)))%%),ROW(A19)),1)/1%%),"")</f>
        <v>Николаева Евгения Геннадьевна (О)</v>
      </c>
    </row>
    <row r="21" spans="1:16">
      <c r="A21" s="31">
        <v>20</v>
      </c>
      <c r="B21" s="31" t="s">
        <v>45</v>
      </c>
      <c r="C21" s="32">
        <v>1</v>
      </c>
      <c r="D21" s="33">
        <f>IF(Таблица2[[#This Row],[День]]&lt;&gt;"",WEEKNUM(Таблица2[[#This Row],[День]],2),WEEKNUM(Таблица2[[#This Row],[Ночь]],2))</f>
        <v>10</v>
      </c>
      <c r="E21" s="34" t="str">
        <f t="array" ref="E21">IFERROR(1/(1/INDEX(Табель!$7:$7,INT(SMALL(IF(ABS(TRANSPOSE(Табель!$C$10:INDEX(Табель!P:P,$K$1))-1.5)&lt;1,TRANSPOSE(COLUMN(Табель!$C$10:INDEX(Табель!P:P,K$1)))+TRANSPOSE(ROW(Табель!$C$10:INDEX(Табель!P:P,$K$1)))%%),ROW(A20))))),"")</f>
        <v/>
      </c>
      <c r="F21" s="35">
        <f t="array" ref="F2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20))-1)/2)*2+1),""),"")</f>
        <v>43531</v>
      </c>
      <c r="G21" s="36"/>
      <c r="H21" s="31" t="str">
        <f t="array" ref="H21">IFERROR(INDEX(Табель!B:B,MOD(SMALL(IF(ABS(TRANSPOSE(Табель!$C$10:INDEX(Табель!P:P,$K$1))-1.5)&lt;1,TRANSPOSE(COLUMN(Табель!$C$10:INDEX(Табель!P:P,K$1)))+TRANSPOSE(ROW(Табель!$C$10:INDEX(Табель!P:P,$K$1)))%%),ROW(A20)),1)/1%%),"")</f>
        <v>Попова Елена Николаевна (О)</v>
      </c>
    </row>
    <row r="22" spans="1:16">
      <c r="A22" s="37">
        <v>21</v>
      </c>
      <c r="B22" s="37" t="s">
        <v>45</v>
      </c>
      <c r="C22" s="38">
        <v>1</v>
      </c>
      <c r="D22" s="39">
        <f>IF(Таблица2[[#This Row],[День]]&lt;&gt;"",WEEKNUM(Таблица2[[#This Row],[День]],2),WEEKNUM(Таблица2[[#This Row],[Ночь]],2))</f>
        <v>10</v>
      </c>
      <c r="E22" s="40" t="str">
        <f t="array" ref="E22">IFERROR(1/(1/INDEX(Табель!$7:$7,INT(SMALL(IF(ABS(TRANSPOSE(Табель!$C$10:INDEX(Табель!P:P,$K$1))-1.5)&lt;1,TRANSPOSE(COLUMN(Табель!$C$10:INDEX(Табель!P:P,K$1)))+TRANSPOSE(ROW(Табель!$C$10:INDEX(Табель!P:P,$K$1)))%%),ROW(A21))))),"")</f>
        <v/>
      </c>
      <c r="F22" s="41">
        <f t="array" ref="F2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21))-1)/2)*2+1),""),"")</f>
        <v>43531</v>
      </c>
      <c r="G22" s="42"/>
      <c r="H22" s="37" t="str">
        <f t="array" ref="H22">IFERROR(INDEX(Табель!B:B,MOD(SMALL(IF(ABS(TRANSPOSE(Табель!$C$10:INDEX(Табель!P:P,$K$1))-1.5)&lt;1,TRANSPOSE(COLUMN(Табель!$C$10:INDEX(Табель!P:P,K$1)))+TRANSPOSE(ROW(Табель!$C$10:INDEX(Табель!P:P,$K$1)))%%),ROW(A21)),1)/1%%),"")</f>
        <v>Липатов Иван Алексеевич (О)</v>
      </c>
    </row>
    <row r="23" spans="1:16">
      <c r="A23" s="31">
        <v>22</v>
      </c>
      <c r="B23" s="31" t="s">
        <v>45</v>
      </c>
      <c r="C23" s="32">
        <v>1</v>
      </c>
      <c r="D23" s="33">
        <f>IF(Таблица2[[#This Row],[День]]&lt;&gt;"",WEEKNUM(Таблица2[[#This Row],[День]],2),WEEKNUM(Таблица2[[#This Row],[Ночь]],2))</f>
        <v>10</v>
      </c>
      <c r="E23" s="34" t="str">
        <f t="array" ref="E23">IFERROR(1/(1/INDEX(Табель!$7:$7,INT(SMALL(IF(ABS(TRANSPOSE(Табель!$C$10:INDEX(Табель!P:P,$K$1))-1.5)&lt;1,TRANSPOSE(COLUMN(Табель!$C$10:INDEX(Табель!P:P,K$1)))+TRANSPOSE(ROW(Табель!$C$10:INDEX(Табель!P:P,$K$1)))%%),ROW(A22))))),"")</f>
        <v/>
      </c>
      <c r="F23" s="35">
        <f t="array" ref="F2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22))-1)/2)*2+1),""),"")</f>
        <v>43532</v>
      </c>
      <c r="G23" s="36"/>
      <c r="H23" s="31" t="str">
        <f t="array" ref="H23">IFERROR(INDEX(Табель!B:B,MOD(SMALL(IF(ABS(TRANSPOSE(Табель!$C$10:INDEX(Табель!P:P,$K$1))-1.5)&lt;1,TRANSPOSE(COLUMN(Табель!$C$10:INDEX(Табель!P:P,K$1)))+TRANSPOSE(ROW(Табель!$C$10:INDEX(Табель!P:P,$K$1)))%%),ROW(A22)),1)/1%%),"")</f>
        <v>Дворянчиков Даниил Сергеевич (О)</v>
      </c>
    </row>
    <row r="24" spans="1:16">
      <c r="A24" s="37">
        <v>23</v>
      </c>
      <c r="B24" s="37" t="s">
        <v>45</v>
      </c>
      <c r="C24" s="38">
        <v>1</v>
      </c>
      <c r="D24" s="39">
        <f>IF(Таблица2[[#This Row],[День]]&lt;&gt;"",WEEKNUM(Таблица2[[#This Row],[День]],2),WEEKNUM(Таблица2[[#This Row],[Ночь]],2))</f>
        <v>10</v>
      </c>
      <c r="E24" s="40" t="str">
        <f t="array" ref="E24">IFERROR(1/(1/INDEX(Табель!$7:$7,INT(SMALL(IF(ABS(TRANSPOSE(Табель!$C$10:INDEX(Табель!P:P,$K$1))-1.5)&lt;1,TRANSPOSE(COLUMN(Табель!$C$10:INDEX(Табель!P:P,K$1)))+TRANSPOSE(ROW(Табель!$C$10:INDEX(Табель!P:P,$K$1)))%%),ROW(A23))))),"")</f>
        <v/>
      </c>
      <c r="F24" s="41">
        <f t="array" ref="F2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23))-1)/2)*2+1),""),"")</f>
        <v>43532</v>
      </c>
      <c r="G24" s="42"/>
      <c r="H24" s="37" t="str">
        <f t="array" ref="H24">IFERROR(INDEX(Табель!B:B,MOD(SMALL(IF(ABS(TRANSPOSE(Табель!$C$10:INDEX(Табель!P:P,$K$1))-1.5)&lt;1,TRANSPOSE(COLUMN(Табель!$C$10:INDEX(Табель!P:P,K$1)))+TRANSPOSE(ROW(Табель!$C$10:INDEX(Табель!P:P,$K$1)))%%),ROW(A23)),1)/1%%),"")</f>
        <v>Темарцев Кирилл Викторович (О)</v>
      </c>
    </row>
    <row r="25" spans="1:16">
      <c r="A25" s="31">
        <v>24</v>
      </c>
      <c r="B25" s="31" t="s">
        <v>45</v>
      </c>
      <c r="C25" s="32">
        <v>1</v>
      </c>
      <c r="D25" s="33">
        <f>IF(Таблица2[[#This Row],[День]]&lt;&gt;"",WEEKNUM(Таблица2[[#This Row],[День]],2),WEEKNUM(Таблица2[[#This Row],[Ночь]],2))</f>
        <v>10</v>
      </c>
      <c r="E25" s="34" t="str">
        <f t="array" ref="E25">IFERROR(1/(1/INDEX(Табель!$7:$7,INT(SMALL(IF(ABS(TRANSPOSE(Табель!$C$10:INDEX(Табель!P:P,$K$1))-1.5)&lt;1,TRANSPOSE(COLUMN(Табель!$C$10:INDEX(Табель!P:P,K$1)))+TRANSPOSE(ROW(Табель!$C$10:INDEX(Табель!P:P,$K$1)))%%),ROW(A24))))),"")</f>
        <v/>
      </c>
      <c r="F25" s="35">
        <f t="array" ref="F2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24))-1)/2)*2+1),""),"")</f>
        <v>43532</v>
      </c>
      <c r="G25" s="36"/>
      <c r="H25" s="31" t="str">
        <f t="array" ref="H25">IFERROR(INDEX(Табель!B:B,MOD(SMALL(IF(ABS(TRANSPOSE(Табель!$C$10:INDEX(Табель!P:P,$K$1))-1.5)&lt;1,TRANSPOSE(COLUMN(Табель!$C$10:INDEX(Табель!P:P,K$1)))+TRANSPOSE(ROW(Табель!$C$10:INDEX(Табель!P:P,$K$1)))%%),ROW(A24)),1)/1%%),"")</f>
        <v>Попова Елена Николаевна (О)</v>
      </c>
    </row>
    <row r="26" spans="1:16">
      <c r="A26" s="37">
        <v>25</v>
      </c>
      <c r="B26" s="37" t="s">
        <v>45</v>
      </c>
      <c r="C26" s="38">
        <v>1</v>
      </c>
      <c r="D26" s="39">
        <f>IF(Таблица2[[#This Row],[День]]&lt;&gt;"",WEEKNUM(Таблица2[[#This Row],[День]],2),WEEKNUM(Таблица2[[#This Row],[Ночь]],2))</f>
        <v>10</v>
      </c>
      <c r="E26" s="40" t="str">
        <f t="array" ref="E26">IFERROR(1/(1/INDEX(Табель!$7:$7,INT(SMALL(IF(ABS(TRANSPOSE(Табель!$C$10:INDEX(Табель!P:P,$K$1))-1.5)&lt;1,TRANSPOSE(COLUMN(Табель!$C$10:INDEX(Табель!P:P,K$1)))+TRANSPOSE(ROW(Табель!$C$10:INDEX(Табель!P:P,$K$1)))%%),ROW(A25))))),"")</f>
        <v/>
      </c>
      <c r="F26" s="41">
        <f t="array" ref="F2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25))-1)/2)*2+1),""),"")</f>
        <v>43532</v>
      </c>
      <c r="G26" s="42"/>
      <c r="H26" s="37" t="str">
        <f t="array" ref="H26">IFERROR(INDEX(Табель!B:B,MOD(SMALL(IF(ABS(TRANSPOSE(Табель!$C$10:INDEX(Табель!P:P,$K$1))-1.5)&lt;1,TRANSPOSE(COLUMN(Табель!$C$10:INDEX(Табель!P:P,K$1)))+TRANSPOSE(ROW(Табель!$C$10:INDEX(Табель!P:P,$K$1)))%%),ROW(A25)),1)/1%%),"")</f>
        <v>Липатов Иван Алексеевич (О)</v>
      </c>
    </row>
    <row r="27" spans="1:16">
      <c r="A27" s="31">
        <v>26</v>
      </c>
      <c r="B27" s="31" t="s">
        <v>45</v>
      </c>
      <c r="C27" s="32">
        <v>1</v>
      </c>
      <c r="D27" s="33">
        <f>IF(Таблица2[[#This Row],[День]]&lt;&gt;"",WEEKNUM(Таблица2[[#This Row],[День]],2),WEEKNUM(Таблица2[[#This Row],[Ночь]],2))</f>
        <v>10</v>
      </c>
      <c r="E27" s="34">
        <f t="array" ref="E27">IFERROR(1/(1/INDEX(Табель!$7:$7,INT(SMALL(IF(ABS(TRANSPOSE(Табель!$C$10:INDEX(Табель!P:P,$K$1))-1.5)&lt;1,TRANSPOSE(COLUMN(Табель!$C$10:INDEX(Табель!P:P,K$1)))+TRANSPOSE(ROW(Табель!$C$10:INDEX(Табель!P:P,$K$1)))%%),ROW(A26))))),"")</f>
        <v>43533</v>
      </c>
      <c r="F27" s="35" t="str">
        <f t="array" ref="F2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26))-1)/2)*2+1),""),"")</f>
        <v/>
      </c>
      <c r="G27" s="36"/>
      <c r="H27" s="31" t="str">
        <f t="array" ref="H27">IFERROR(INDEX(Табель!B:B,MOD(SMALL(IF(ABS(TRANSPOSE(Табель!$C$10:INDEX(Табель!P:P,$K$1))-1.5)&lt;1,TRANSPOSE(COLUMN(Табель!$C$10:INDEX(Табель!P:P,K$1)))+TRANSPOSE(ROW(Табель!$C$10:INDEX(Табель!P:P,$K$1)))%%),ROW(A26)),1)/1%%),"")</f>
        <v>Дементьев Владимир Анатольевич (О)</v>
      </c>
    </row>
    <row r="28" spans="1:16">
      <c r="A28" s="37">
        <v>27</v>
      </c>
      <c r="B28" s="37" t="s">
        <v>45</v>
      </c>
      <c r="C28" s="38">
        <v>1</v>
      </c>
      <c r="D28" s="39">
        <f>IF(Таблица2[[#This Row],[День]]&lt;&gt;"",WEEKNUM(Таблица2[[#This Row],[День]],2),WEEKNUM(Таблица2[[#This Row],[Ночь]],2))</f>
        <v>10</v>
      </c>
      <c r="E28" s="40">
        <f t="array" ref="E28">IFERROR(1/(1/INDEX(Табель!$7:$7,INT(SMALL(IF(ABS(TRANSPOSE(Табель!$C$10:INDEX(Табель!P:P,$K$1))-1.5)&lt;1,TRANSPOSE(COLUMN(Табель!$C$10:INDEX(Табель!P:P,K$1)))+TRANSPOSE(ROW(Табель!$C$10:INDEX(Табель!P:P,$K$1)))%%),ROW(A27))))),"")</f>
        <v>43533</v>
      </c>
      <c r="F28" s="41" t="str">
        <f t="array" ref="F2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27))-1)/2)*2+1),""),"")</f>
        <v/>
      </c>
      <c r="G28" s="42"/>
      <c r="H28" s="37" t="str">
        <f t="array" ref="H28">IFERROR(INDEX(Табель!B:B,MOD(SMALL(IF(ABS(TRANSPOSE(Табель!$C$10:INDEX(Табель!P:P,$K$1))-1.5)&lt;1,TRANSPOSE(COLUMN(Табель!$C$10:INDEX(Табель!P:P,K$1)))+TRANSPOSE(ROW(Табель!$C$10:INDEX(Табель!P:P,$K$1)))%%),ROW(A27)),1)/1%%),"")</f>
        <v>Темарцев Кирилл Викторович (О)</v>
      </c>
    </row>
    <row r="29" spans="1:16">
      <c r="A29" s="31">
        <v>28</v>
      </c>
      <c r="B29" s="31" t="s">
        <v>45</v>
      </c>
      <c r="C29" s="32">
        <v>1</v>
      </c>
      <c r="D29" s="33" t="e">
        <f>IF(Таблица2[[#This Row],[День]]&lt;&gt;"",WEEKNUM(Таблица2[[#This Row],[День]],2),WEEKNUM(Таблица2[[#This Row],[Ночь]],2))</f>
        <v>#VALUE!</v>
      </c>
      <c r="E29" s="34" t="str">
        <f t="array" ref="E29">IFERROR(1/(1/INDEX(Табель!$7:$7,INT(SMALL(IF(ABS(TRANSPOSE(Табель!$C$10:INDEX(Табель!P:P,$K$1))-1.5)&lt;1,TRANSPOSE(COLUMN(Табель!$C$10:INDEX(Табель!P:P,K$1)))+TRANSPOSE(ROW(Табель!$C$10:INDEX(Табель!P:P,$K$1)))%%),ROW(A28))))),"")</f>
        <v/>
      </c>
      <c r="F29" s="35" t="str">
        <f t="array" ref="F2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28))-1)/2)*2+1),""),"")</f>
        <v/>
      </c>
      <c r="G29" s="36"/>
      <c r="H29" s="31" t="str">
        <f t="array" ref="H29">IFERROR(INDEX(Табель!B:B,MOD(SMALL(IF(ABS(TRANSPOSE(Табель!$C$10:INDEX(Табель!P:P,$K$1))-1.5)&lt;1,TRANSPOSE(COLUMN(Табель!$C$10:INDEX(Табель!P:P,K$1)))+TRANSPOSE(ROW(Табель!$C$10:INDEX(Табель!P:P,$K$1)))%%),ROW(A28)),1)/1%%),"")</f>
        <v/>
      </c>
    </row>
    <row r="30" spans="1:16">
      <c r="A30" s="37">
        <v>29</v>
      </c>
      <c r="B30" s="37" t="s">
        <v>45</v>
      </c>
      <c r="C30" s="38">
        <v>1</v>
      </c>
      <c r="D30" s="39" t="e">
        <f>IF(Таблица2[[#This Row],[День]]&lt;&gt;"",WEEKNUM(Таблица2[[#This Row],[День]],2),WEEKNUM(Таблица2[[#This Row],[Ночь]],2))</f>
        <v>#VALUE!</v>
      </c>
      <c r="E30" s="40" t="str">
        <f t="array" ref="E30">IFERROR(1/(1/INDEX(Табель!$7:$7,INT(SMALL(IF(ABS(TRANSPOSE(Табель!$C$10:INDEX(Табель!P:P,$K$1))-1.5)&lt;1,TRANSPOSE(COLUMN(Табель!$C$10:INDEX(Табель!P:P,K$1)))+TRANSPOSE(ROW(Табель!$C$10:INDEX(Табель!P:P,$K$1)))%%),ROW(A29))))),"")</f>
        <v/>
      </c>
      <c r="F30" s="41" t="str">
        <f t="array" ref="F3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29))-1)/2)*2+1),""),"")</f>
        <v/>
      </c>
      <c r="G30" s="42"/>
      <c r="H30" s="37" t="str">
        <f t="array" ref="H30">IFERROR(INDEX(Табель!B:B,MOD(SMALL(IF(ABS(TRANSPOSE(Табель!$C$10:INDEX(Табель!P:P,$K$1))-1.5)&lt;1,TRANSPOSE(COLUMN(Табель!$C$10:INDEX(Табель!P:P,K$1)))+TRANSPOSE(ROW(Табель!$C$10:INDEX(Табель!P:P,$K$1)))%%),ROW(A29)),1)/1%%),"")</f>
        <v/>
      </c>
    </row>
    <row r="31" spans="1:16">
      <c r="A31" s="31">
        <v>30</v>
      </c>
      <c r="B31" s="31" t="s">
        <v>45</v>
      </c>
      <c r="C31" s="32">
        <v>1</v>
      </c>
      <c r="D31" s="33" t="e">
        <f>IF(Таблица2[[#This Row],[День]]&lt;&gt;"",WEEKNUM(Таблица2[[#This Row],[День]],2),WEEKNUM(Таблица2[[#This Row],[Ночь]],2))</f>
        <v>#VALUE!</v>
      </c>
      <c r="E31" s="34" t="str">
        <f t="array" ref="E31">IFERROR(1/(1/INDEX(Табель!$7:$7,INT(SMALL(IF(ABS(TRANSPOSE(Табель!$C$10:INDEX(Табель!P:P,$K$1))-1.5)&lt;1,TRANSPOSE(COLUMN(Табель!$C$10:INDEX(Табель!P:P,K$1)))+TRANSPOSE(ROW(Табель!$C$10:INDEX(Табель!P:P,$K$1)))%%),ROW(A30))))),"")</f>
        <v/>
      </c>
      <c r="F31" s="35" t="str">
        <f t="array" ref="F3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30))-1)/2)*2+1),""),"")</f>
        <v/>
      </c>
      <c r="G31" s="36"/>
      <c r="H31" s="31" t="str">
        <f t="array" ref="H31">IFERROR(INDEX(Табель!B:B,MOD(SMALL(IF(ABS(TRANSPOSE(Табель!$C$10:INDEX(Табель!P:P,$K$1))-1.5)&lt;1,TRANSPOSE(COLUMN(Табель!$C$10:INDEX(Табель!P:P,K$1)))+TRANSPOSE(ROW(Табель!$C$10:INDEX(Табель!P:P,$K$1)))%%),ROW(A30)),1)/1%%),"")</f>
        <v/>
      </c>
    </row>
    <row r="32" spans="1:16">
      <c r="A32" s="37">
        <v>31</v>
      </c>
      <c r="B32" s="37" t="s">
        <v>45</v>
      </c>
      <c r="C32" s="38">
        <v>1</v>
      </c>
      <c r="D32" s="39" t="e">
        <f>IF(Таблица2[[#This Row],[День]]&lt;&gt;"",WEEKNUM(Таблица2[[#This Row],[День]],2),WEEKNUM(Таблица2[[#This Row],[Ночь]],2))</f>
        <v>#VALUE!</v>
      </c>
      <c r="E32" s="40" t="str">
        <f t="array" ref="E32">IFERROR(1/(1/INDEX(Табель!$7:$7,INT(SMALL(IF(ABS(TRANSPOSE(Табель!$C$10:INDEX(Табель!P:P,$K$1))-1.5)&lt;1,TRANSPOSE(COLUMN(Табель!$C$10:INDEX(Табель!P:P,K$1)))+TRANSPOSE(ROW(Табель!$C$10:INDEX(Табель!P:P,$K$1)))%%),ROW(A31))))),"")</f>
        <v/>
      </c>
      <c r="F32" s="41" t="str">
        <f t="array" ref="F3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31))-1)/2)*2+1),""),"")</f>
        <v/>
      </c>
      <c r="G32" s="42"/>
      <c r="H32" s="37" t="str">
        <f t="array" ref="H32">IFERROR(INDEX(Табель!B:B,MOD(SMALL(IF(ABS(TRANSPOSE(Табель!$C$10:INDEX(Табель!P:P,$K$1))-1.5)&lt;1,TRANSPOSE(COLUMN(Табель!$C$10:INDEX(Табель!P:P,K$1)))+TRANSPOSE(ROW(Табель!$C$10:INDEX(Табель!P:P,$K$1)))%%),ROW(A31)),1)/1%%),"")</f>
        <v/>
      </c>
    </row>
    <row r="33" spans="1:8">
      <c r="A33" s="31">
        <v>32</v>
      </c>
      <c r="B33" s="31" t="s">
        <v>45</v>
      </c>
      <c r="C33" s="32">
        <v>1</v>
      </c>
      <c r="D33" s="33" t="e">
        <f>IF(Таблица2[[#This Row],[День]]&lt;&gt;"",WEEKNUM(Таблица2[[#This Row],[День]],2),WEEKNUM(Таблица2[[#This Row],[Ночь]],2))</f>
        <v>#VALUE!</v>
      </c>
      <c r="E33" s="34" t="str">
        <f t="array" ref="E33">IFERROR(1/(1/INDEX(Табель!$7:$7,INT(SMALL(IF(ABS(TRANSPOSE(Табель!$C$10:INDEX(Табель!P:P,$K$1))-1.5)&lt;1,TRANSPOSE(COLUMN(Табель!$C$10:INDEX(Табель!P:P,K$1)))+TRANSPOSE(ROW(Табель!$C$10:INDEX(Табель!P:P,$K$1)))%%),ROW(A32))))),"")</f>
        <v/>
      </c>
      <c r="F33" s="35" t="str">
        <f t="array" ref="F3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32))-1)/2)*2+1),""),"")</f>
        <v/>
      </c>
      <c r="G33" s="36"/>
      <c r="H33" s="31" t="str">
        <f t="array" ref="H33">IFERROR(INDEX(Табель!B:B,MOD(SMALL(IF(ABS(TRANSPOSE(Табель!$C$10:INDEX(Табель!P:P,$K$1))-1.5)&lt;1,TRANSPOSE(COLUMN(Табель!$C$10:INDEX(Табель!P:P,K$1)))+TRANSPOSE(ROW(Табель!$C$10:INDEX(Табель!P:P,$K$1)))%%),ROW(A32)),1)/1%%),"")</f>
        <v/>
      </c>
    </row>
    <row r="34" spans="1:8">
      <c r="A34" s="37">
        <v>33</v>
      </c>
      <c r="B34" s="37" t="s">
        <v>45</v>
      </c>
      <c r="C34" s="38">
        <v>1</v>
      </c>
      <c r="D34" s="39" t="e">
        <f>IF(Таблица2[[#This Row],[День]]&lt;&gt;"",WEEKNUM(Таблица2[[#This Row],[День]],2),WEEKNUM(Таблица2[[#This Row],[Ночь]],2))</f>
        <v>#VALUE!</v>
      </c>
      <c r="E34" s="40" t="str">
        <f t="array" ref="E34">IFERROR(1/(1/INDEX(Табель!$7:$7,INT(SMALL(IF(ABS(TRANSPOSE(Табель!$C$10:INDEX(Табель!P:P,$K$1))-1.5)&lt;1,TRANSPOSE(COLUMN(Табель!$C$10:INDEX(Табель!P:P,K$1)))+TRANSPOSE(ROW(Табель!$C$10:INDEX(Табель!P:P,$K$1)))%%),ROW(A33))))),"")</f>
        <v/>
      </c>
      <c r="F34" s="41" t="str">
        <f t="array" ref="F3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33))-1)/2)*2+1),""),"")</f>
        <v/>
      </c>
      <c r="G34" s="42"/>
      <c r="H34" s="37" t="str">
        <f t="array" ref="H34">IFERROR(INDEX(Табель!B:B,MOD(SMALL(IF(ABS(TRANSPOSE(Табель!$C$10:INDEX(Табель!P:P,$K$1))-1.5)&lt;1,TRANSPOSE(COLUMN(Табель!$C$10:INDEX(Табель!P:P,K$1)))+TRANSPOSE(ROW(Табель!$C$10:INDEX(Табель!P:P,$K$1)))%%),ROW(A33)),1)/1%%),"")</f>
        <v/>
      </c>
    </row>
    <row r="35" spans="1:8">
      <c r="A35" s="31">
        <v>34</v>
      </c>
      <c r="B35" s="31" t="s">
        <v>45</v>
      </c>
      <c r="C35" s="32">
        <v>1</v>
      </c>
      <c r="D35" s="33" t="e">
        <f>IF(Таблица2[[#This Row],[День]]&lt;&gt;"",WEEKNUM(Таблица2[[#This Row],[День]],2),WEEKNUM(Таблица2[[#This Row],[Ночь]],2))</f>
        <v>#VALUE!</v>
      </c>
      <c r="E35" s="34" t="str">
        <f t="array" ref="E35">IFERROR(1/(1/INDEX(Табель!$7:$7,INT(SMALL(IF(ABS(TRANSPOSE(Табель!$C$10:INDEX(Табель!P:P,$K$1))-1.5)&lt;1,TRANSPOSE(COLUMN(Табель!$C$10:INDEX(Табель!P:P,K$1)))+TRANSPOSE(ROW(Табель!$C$10:INDEX(Табель!P:P,$K$1)))%%),ROW(A34))))),"")</f>
        <v/>
      </c>
      <c r="F35" s="35" t="str">
        <f t="array" ref="F3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34))-1)/2)*2+1),""),"")</f>
        <v/>
      </c>
      <c r="G35" s="36"/>
      <c r="H35" s="31" t="str">
        <f t="array" ref="H35">IFERROR(INDEX(Табель!B:B,MOD(SMALL(IF(ABS(TRANSPOSE(Табель!$C$10:INDEX(Табель!P:P,$K$1))-1.5)&lt;1,TRANSPOSE(COLUMN(Табель!$C$10:INDEX(Табель!P:P,K$1)))+TRANSPOSE(ROW(Табель!$C$10:INDEX(Табель!P:P,$K$1)))%%),ROW(A34)),1)/1%%),"")</f>
        <v/>
      </c>
    </row>
    <row r="36" spans="1:8">
      <c r="A36" s="37">
        <v>35</v>
      </c>
      <c r="B36" s="37" t="s">
        <v>45</v>
      </c>
      <c r="C36" s="38">
        <v>1</v>
      </c>
      <c r="D36" s="39" t="e">
        <f>IF(Таблица2[[#This Row],[День]]&lt;&gt;"",WEEKNUM(Таблица2[[#This Row],[День]],2),WEEKNUM(Таблица2[[#This Row],[Ночь]],2))</f>
        <v>#VALUE!</v>
      </c>
      <c r="E36" s="40" t="str">
        <f t="array" ref="E36">IFERROR(1/(1/INDEX(Табель!$7:$7,INT(SMALL(IF(ABS(TRANSPOSE(Табель!$C$10:INDEX(Табель!P:P,$K$1))-1.5)&lt;1,TRANSPOSE(COLUMN(Табель!$C$10:INDEX(Табель!P:P,K$1)))+TRANSPOSE(ROW(Табель!$C$10:INDEX(Табель!P:P,$K$1)))%%),ROW(A35))))),"")</f>
        <v/>
      </c>
      <c r="F36" s="41" t="str">
        <f t="array" ref="F3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35))-1)/2)*2+1),""),"")</f>
        <v/>
      </c>
      <c r="G36" s="42"/>
      <c r="H36" s="37" t="str">
        <f t="array" ref="H36">IFERROR(INDEX(Табель!B:B,MOD(SMALL(IF(ABS(TRANSPOSE(Табель!$C$10:INDEX(Табель!P:P,$K$1))-1.5)&lt;1,TRANSPOSE(COLUMN(Табель!$C$10:INDEX(Табель!P:P,K$1)))+TRANSPOSE(ROW(Табель!$C$10:INDEX(Табель!P:P,$K$1)))%%),ROW(A35)),1)/1%%),"")</f>
        <v/>
      </c>
    </row>
    <row r="37" spans="1:8">
      <c r="A37" s="31">
        <v>36</v>
      </c>
      <c r="B37" s="31" t="s">
        <v>45</v>
      </c>
      <c r="C37" s="32">
        <v>1</v>
      </c>
      <c r="D37" s="33" t="e">
        <f>IF(Таблица2[[#This Row],[День]]&lt;&gt;"",WEEKNUM(Таблица2[[#This Row],[День]],2),WEEKNUM(Таблица2[[#This Row],[Ночь]],2))</f>
        <v>#VALUE!</v>
      </c>
      <c r="E37" s="34" t="str">
        <f t="array" ref="E37">IFERROR(1/(1/INDEX(Табель!$7:$7,INT(SMALL(IF(ABS(TRANSPOSE(Табель!$C$10:INDEX(Табель!P:P,$K$1))-1.5)&lt;1,TRANSPOSE(COLUMN(Табель!$C$10:INDEX(Табель!P:P,K$1)))+TRANSPOSE(ROW(Табель!$C$10:INDEX(Табель!P:P,$K$1)))%%),ROW(A36))))),"")</f>
        <v/>
      </c>
      <c r="F37" s="35" t="str">
        <f t="array" ref="F3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36))-1)/2)*2+1),""),"")</f>
        <v/>
      </c>
      <c r="G37" s="36"/>
      <c r="H37" s="31" t="str">
        <f t="array" ref="H37">IFERROR(INDEX(Табель!B:B,MOD(SMALL(IF(ABS(TRANSPOSE(Табель!$C$10:INDEX(Табель!P:P,$K$1))-1.5)&lt;1,TRANSPOSE(COLUMN(Табель!$C$10:INDEX(Табель!P:P,K$1)))+TRANSPOSE(ROW(Табель!$C$10:INDEX(Табель!P:P,$K$1)))%%),ROW(A36)),1)/1%%),"")</f>
        <v/>
      </c>
    </row>
    <row r="38" spans="1:8">
      <c r="A38" s="37">
        <v>37</v>
      </c>
      <c r="B38" s="37" t="s">
        <v>45</v>
      </c>
      <c r="C38" s="38">
        <v>1</v>
      </c>
      <c r="D38" s="39" t="e">
        <f>IF(Таблица2[[#This Row],[День]]&lt;&gt;"",WEEKNUM(Таблица2[[#This Row],[День]],2),WEEKNUM(Таблица2[[#This Row],[Ночь]],2))</f>
        <v>#VALUE!</v>
      </c>
      <c r="E38" s="40" t="str">
        <f t="array" ref="E38">IFERROR(1/(1/INDEX(Табель!$7:$7,INT(SMALL(IF(ABS(TRANSPOSE(Табель!$C$10:INDEX(Табель!P:P,$K$1))-1.5)&lt;1,TRANSPOSE(COLUMN(Табель!$C$10:INDEX(Табель!P:P,K$1)))+TRANSPOSE(ROW(Табель!$C$10:INDEX(Табель!P:P,$K$1)))%%),ROW(A37))))),"")</f>
        <v/>
      </c>
      <c r="F38" s="41" t="str">
        <f t="array" ref="F3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37))-1)/2)*2+1),""),"")</f>
        <v/>
      </c>
      <c r="G38" s="42"/>
      <c r="H38" s="37" t="str">
        <f t="array" ref="H38">IFERROR(INDEX(Табель!B:B,MOD(SMALL(IF(ABS(TRANSPOSE(Табель!$C$10:INDEX(Табель!P:P,$K$1))-1.5)&lt;1,TRANSPOSE(COLUMN(Табель!$C$10:INDEX(Табель!P:P,K$1)))+TRANSPOSE(ROW(Табель!$C$10:INDEX(Табель!P:P,$K$1)))%%),ROW(A37)),1)/1%%),"")</f>
        <v/>
      </c>
    </row>
    <row r="39" spans="1:8">
      <c r="A39" s="31">
        <v>38</v>
      </c>
      <c r="B39" s="31" t="s">
        <v>45</v>
      </c>
      <c r="C39" s="32">
        <v>1</v>
      </c>
      <c r="D39" s="33" t="e">
        <f>IF(Таблица2[[#This Row],[День]]&lt;&gt;"",WEEKNUM(Таблица2[[#This Row],[День]],2),WEEKNUM(Таблица2[[#This Row],[Ночь]],2))</f>
        <v>#VALUE!</v>
      </c>
      <c r="E39" s="34" t="str">
        <f t="array" ref="E39">IFERROR(1/(1/INDEX(Табель!$7:$7,INT(SMALL(IF(ABS(TRANSPOSE(Табель!$C$10:INDEX(Табель!P:P,$K$1))-1.5)&lt;1,TRANSPOSE(COLUMN(Табель!$C$10:INDEX(Табель!P:P,K$1)))+TRANSPOSE(ROW(Табель!$C$10:INDEX(Табель!P:P,$K$1)))%%),ROW(A38))))),"")</f>
        <v/>
      </c>
      <c r="F39" s="35" t="str">
        <f t="array" ref="F3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38))-1)/2)*2+1),""),"")</f>
        <v/>
      </c>
      <c r="G39" s="36"/>
      <c r="H39" s="31" t="str">
        <f t="array" ref="H39">IFERROR(INDEX(Табель!B:B,MOD(SMALL(IF(ABS(TRANSPOSE(Табель!$C$10:INDEX(Табель!P:P,$K$1))-1.5)&lt;1,TRANSPOSE(COLUMN(Табель!$C$10:INDEX(Табель!P:P,K$1)))+TRANSPOSE(ROW(Табель!$C$10:INDEX(Табель!P:P,$K$1)))%%),ROW(A38)),1)/1%%),"")</f>
        <v/>
      </c>
    </row>
    <row r="40" spans="1:8">
      <c r="A40" s="37">
        <v>39</v>
      </c>
      <c r="B40" s="37" t="s">
        <v>45</v>
      </c>
      <c r="C40" s="38">
        <v>1</v>
      </c>
      <c r="D40" s="39" t="e">
        <f>IF(Таблица2[[#This Row],[День]]&lt;&gt;"",WEEKNUM(Таблица2[[#This Row],[День]],2),WEEKNUM(Таблица2[[#This Row],[Ночь]],2))</f>
        <v>#VALUE!</v>
      </c>
      <c r="E40" s="40" t="str">
        <f t="array" ref="E40">IFERROR(1/(1/INDEX(Табель!$7:$7,INT(SMALL(IF(ABS(TRANSPOSE(Табель!$C$10:INDEX(Табель!P:P,$K$1))-1.5)&lt;1,TRANSPOSE(COLUMN(Табель!$C$10:INDEX(Табель!P:P,K$1)))+TRANSPOSE(ROW(Табель!$C$10:INDEX(Табель!P:P,$K$1)))%%),ROW(A39))))),"")</f>
        <v/>
      </c>
      <c r="F40" s="41" t="str">
        <f t="array" ref="F4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39))-1)/2)*2+1),""),"")</f>
        <v/>
      </c>
      <c r="G40" s="42"/>
      <c r="H40" s="37" t="str">
        <f t="array" ref="H40">IFERROR(INDEX(Табель!B:B,MOD(SMALL(IF(ABS(TRANSPOSE(Табель!$C$10:INDEX(Табель!P:P,$K$1))-1.5)&lt;1,TRANSPOSE(COLUMN(Табель!$C$10:INDEX(Табель!P:P,K$1)))+TRANSPOSE(ROW(Табель!$C$10:INDEX(Табель!P:P,$K$1)))%%),ROW(A39)),1)/1%%),"")</f>
        <v/>
      </c>
    </row>
    <row r="41" spans="1:8">
      <c r="A41" s="31">
        <v>40</v>
      </c>
      <c r="B41" s="31" t="s">
        <v>45</v>
      </c>
      <c r="C41" s="32">
        <v>1</v>
      </c>
      <c r="D41" s="33" t="e">
        <f>IF(Таблица2[[#This Row],[День]]&lt;&gt;"",WEEKNUM(Таблица2[[#This Row],[День]],2),WEEKNUM(Таблица2[[#This Row],[Ночь]],2))</f>
        <v>#VALUE!</v>
      </c>
      <c r="E41" s="34" t="str">
        <f t="array" ref="E41">IFERROR(1/(1/INDEX(Табель!$7:$7,INT(SMALL(IF(ABS(TRANSPOSE(Табель!$C$10:INDEX(Табель!P:P,$K$1))-1.5)&lt;1,TRANSPOSE(COLUMN(Табель!$C$10:INDEX(Табель!P:P,K$1)))+TRANSPOSE(ROW(Табель!$C$10:INDEX(Табель!P:P,$K$1)))%%),ROW(A40))))),"")</f>
        <v/>
      </c>
      <c r="F41" s="35" t="str">
        <f t="array" ref="F4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40))-1)/2)*2+1),""),"")</f>
        <v/>
      </c>
      <c r="G41" s="36"/>
      <c r="H41" s="31" t="str">
        <f t="array" ref="H41">IFERROR(INDEX(Табель!B:B,MOD(SMALL(IF(ABS(TRANSPOSE(Табель!$C$10:INDEX(Табель!P:P,$K$1))-1.5)&lt;1,TRANSPOSE(COLUMN(Табель!$C$10:INDEX(Табель!P:P,K$1)))+TRANSPOSE(ROW(Табель!$C$10:INDEX(Табель!P:P,$K$1)))%%),ROW(A40)),1)/1%%),"")</f>
        <v/>
      </c>
    </row>
    <row r="42" spans="1:8">
      <c r="A42" s="37">
        <v>41</v>
      </c>
      <c r="B42" s="37" t="s">
        <v>45</v>
      </c>
      <c r="C42" s="38">
        <v>1</v>
      </c>
      <c r="D42" s="39" t="e">
        <f>IF(Таблица2[[#This Row],[День]]&lt;&gt;"",WEEKNUM(Таблица2[[#This Row],[День]],2),WEEKNUM(Таблица2[[#This Row],[Ночь]],2))</f>
        <v>#VALUE!</v>
      </c>
      <c r="E42" s="40" t="str">
        <f t="array" ref="E42">IFERROR(1/(1/INDEX(Табель!$7:$7,INT(SMALL(IF(ABS(TRANSPOSE(Табель!$C$10:INDEX(Табель!P:P,$K$1))-1.5)&lt;1,TRANSPOSE(COLUMN(Табель!$C$10:INDEX(Табель!P:P,K$1)))+TRANSPOSE(ROW(Табель!$C$10:INDEX(Табель!P:P,$K$1)))%%),ROW(A41))))),"")</f>
        <v/>
      </c>
      <c r="F42" s="41" t="str">
        <f t="array" ref="F4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41))-1)/2)*2+1),""),"")</f>
        <v/>
      </c>
      <c r="G42" s="42"/>
      <c r="H42" s="37" t="str">
        <f t="array" ref="H42">IFERROR(INDEX(Табель!B:B,MOD(SMALL(IF(ABS(TRANSPOSE(Табель!$C$10:INDEX(Табель!P:P,$K$1))-1.5)&lt;1,TRANSPOSE(COLUMN(Табель!$C$10:INDEX(Табель!P:P,K$1)))+TRANSPOSE(ROW(Табель!$C$10:INDEX(Табель!P:P,$K$1)))%%),ROW(A41)),1)/1%%),"")</f>
        <v/>
      </c>
    </row>
    <row r="43" spans="1:8">
      <c r="A43" s="31">
        <v>42</v>
      </c>
      <c r="B43" s="31" t="s">
        <v>45</v>
      </c>
      <c r="C43" s="32">
        <v>1</v>
      </c>
      <c r="D43" s="33" t="e">
        <f>IF(Таблица2[[#This Row],[День]]&lt;&gt;"",WEEKNUM(Таблица2[[#This Row],[День]],2),WEEKNUM(Таблица2[[#This Row],[Ночь]],2))</f>
        <v>#VALUE!</v>
      </c>
      <c r="E43" s="34" t="str">
        <f t="array" ref="E43">IFERROR(1/(1/INDEX(Табель!$7:$7,INT(SMALL(IF(ABS(TRANSPOSE(Табель!$C$10:INDEX(Табель!P:P,$K$1))-1.5)&lt;1,TRANSPOSE(COLUMN(Табель!$C$10:INDEX(Табель!P:P,K$1)))+TRANSPOSE(ROW(Табель!$C$10:INDEX(Табель!P:P,$K$1)))%%),ROW(A42))))),"")</f>
        <v/>
      </c>
      <c r="F43" s="35" t="str">
        <f t="array" ref="F4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42))-1)/2)*2+1),""),"")</f>
        <v/>
      </c>
      <c r="G43" s="36"/>
      <c r="H43" s="31" t="str">
        <f t="array" ref="H43">IFERROR(INDEX(Табель!B:B,MOD(SMALL(IF(ABS(TRANSPOSE(Табель!$C$10:INDEX(Табель!P:P,$K$1))-1.5)&lt;1,TRANSPOSE(COLUMN(Табель!$C$10:INDEX(Табель!P:P,K$1)))+TRANSPOSE(ROW(Табель!$C$10:INDEX(Табель!P:P,$K$1)))%%),ROW(A42)),1)/1%%),"")</f>
        <v/>
      </c>
    </row>
    <row r="44" spans="1:8">
      <c r="A44" s="37">
        <v>43</v>
      </c>
      <c r="B44" s="37" t="s">
        <v>45</v>
      </c>
      <c r="C44" s="38">
        <v>1</v>
      </c>
      <c r="D44" s="39" t="e">
        <f>IF(Таблица2[[#This Row],[День]]&lt;&gt;"",WEEKNUM(Таблица2[[#This Row],[День]],2),WEEKNUM(Таблица2[[#This Row],[Ночь]],2))</f>
        <v>#VALUE!</v>
      </c>
      <c r="E44" s="40" t="str">
        <f t="array" ref="E44">IFERROR(1/(1/INDEX(Табель!$7:$7,INT(SMALL(IF(ABS(TRANSPOSE(Табель!$C$10:INDEX(Табель!P:P,$K$1))-1.5)&lt;1,TRANSPOSE(COLUMN(Табель!$C$10:INDEX(Табель!P:P,K$1)))+TRANSPOSE(ROW(Табель!$C$10:INDEX(Табель!P:P,$K$1)))%%),ROW(A43))))),"")</f>
        <v/>
      </c>
      <c r="F44" s="41" t="str">
        <f t="array" ref="F4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43))-1)/2)*2+1),""),"")</f>
        <v/>
      </c>
      <c r="G44" s="42"/>
      <c r="H44" s="37" t="str">
        <f t="array" ref="H44">IFERROR(INDEX(Табель!B:B,MOD(SMALL(IF(ABS(TRANSPOSE(Табель!$C$10:INDEX(Табель!P:P,$K$1))-1.5)&lt;1,TRANSPOSE(COLUMN(Табель!$C$10:INDEX(Табель!P:P,K$1)))+TRANSPOSE(ROW(Табель!$C$10:INDEX(Табель!P:P,$K$1)))%%),ROW(A43)),1)/1%%),"")</f>
        <v/>
      </c>
    </row>
    <row r="45" spans="1:8">
      <c r="A45" s="31">
        <v>44</v>
      </c>
      <c r="B45" s="31" t="s">
        <v>45</v>
      </c>
      <c r="C45" s="32">
        <v>1</v>
      </c>
      <c r="D45" s="33" t="e">
        <f>IF(Таблица2[[#This Row],[День]]&lt;&gt;"",WEEKNUM(Таблица2[[#This Row],[День]],2),WEEKNUM(Таблица2[[#This Row],[Ночь]],2))</f>
        <v>#VALUE!</v>
      </c>
      <c r="E45" s="34" t="str">
        <f t="array" ref="E45">IFERROR(1/(1/INDEX(Табель!$7:$7,INT(SMALL(IF(ABS(TRANSPOSE(Табель!$C$10:INDEX(Табель!P:P,$K$1))-1.5)&lt;1,TRANSPOSE(COLUMN(Табель!$C$10:INDEX(Табель!P:P,K$1)))+TRANSPOSE(ROW(Табель!$C$10:INDEX(Табель!P:P,$K$1)))%%),ROW(A44))))),"")</f>
        <v/>
      </c>
      <c r="F45" s="35" t="str">
        <f t="array" ref="F4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44))-1)/2)*2+1),""),"")</f>
        <v/>
      </c>
      <c r="G45" s="36"/>
      <c r="H45" s="31" t="str">
        <f t="array" ref="H45">IFERROR(INDEX(Табель!B:B,MOD(SMALL(IF(ABS(TRANSPOSE(Табель!$C$10:INDEX(Табель!P:P,$K$1))-1.5)&lt;1,TRANSPOSE(COLUMN(Табель!$C$10:INDEX(Табель!P:P,K$1)))+TRANSPOSE(ROW(Табель!$C$10:INDEX(Табель!P:P,$K$1)))%%),ROW(A44)),1)/1%%),"")</f>
        <v/>
      </c>
    </row>
    <row r="46" spans="1:8">
      <c r="A46" s="37">
        <v>45</v>
      </c>
      <c r="B46" s="37" t="s">
        <v>45</v>
      </c>
      <c r="C46" s="38">
        <v>1</v>
      </c>
      <c r="D46" s="39" t="e">
        <f>IF(Таблица2[[#This Row],[День]]&lt;&gt;"",WEEKNUM(Таблица2[[#This Row],[День]],2),WEEKNUM(Таблица2[[#This Row],[Ночь]],2))</f>
        <v>#VALUE!</v>
      </c>
      <c r="E46" s="40" t="str">
        <f t="array" ref="E46">IFERROR(1/(1/INDEX(Табель!$7:$7,INT(SMALL(IF(ABS(TRANSPOSE(Табель!$C$10:INDEX(Табель!P:P,$K$1))-1.5)&lt;1,TRANSPOSE(COLUMN(Табель!$C$10:INDEX(Табель!P:P,K$1)))+TRANSPOSE(ROW(Табель!$C$10:INDEX(Табель!P:P,$K$1)))%%),ROW(A45))))),"")</f>
        <v/>
      </c>
      <c r="F46" s="41" t="str">
        <f t="array" ref="F4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45))-1)/2)*2+1),""),"")</f>
        <v/>
      </c>
      <c r="G46" s="42"/>
      <c r="H46" s="37" t="str">
        <f t="array" ref="H46">IFERROR(INDEX(Табель!B:B,MOD(SMALL(IF(ABS(TRANSPOSE(Табель!$C$10:INDEX(Табель!P:P,$K$1))-1.5)&lt;1,TRANSPOSE(COLUMN(Табель!$C$10:INDEX(Табель!P:P,K$1)))+TRANSPOSE(ROW(Табель!$C$10:INDEX(Табель!P:P,$K$1)))%%),ROW(A45)),1)/1%%),"")</f>
        <v/>
      </c>
    </row>
    <row r="47" spans="1:8">
      <c r="A47" s="31">
        <v>46</v>
      </c>
      <c r="B47" s="31" t="s">
        <v>45</v>
      </c>
      <c r="C47" s="32">
        <v>1</v>
      </c>
      <c r="D47" s="33" t="e">
        <f>IF(Таблица2[[#This Row],[День]]&lt;&gt;"",WEEKNUM(Таблица2[[#This Row],[День]],2),WEEKNUM(Таблица2[[#This Row],[Ночь]],2))</f>
        <v>#VALUE!</v>
      </c>
      <c r="E47" s="34" t="str">
        <f t="array" ref="E47">IFERROR(1/(1/INDEX(Табель!$7:$7,INT(SMALL(IF(ABS(TRANSPOSE(Табель!$C$10:INDEX(Табель!P:P,$K$1))-1.5)&lt;1,TRANSPOSE(COLUMN(Табель!$C$10:INDEX(Табель!P:P,K$1)))+TRANSPOSE(ROW(Табель!$C$10:INDEX(Табель!P:P,$K$1)))%%),ROW(A46))))),"")</f>
        <v/>
      </c>
      <c r="F47" s="35" t="str">
        <f t="array" ref="F4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46))-1)/2)*2+1),""),"")</f>
        <v/>
      </c>
      <c r="G47" s="36"/>
      <c r="H47" s="31" t="str">
        <f t="array" ref="H47">IFERROR(INDEX(Табель!B:B,MOD(SMALL(IF(ABS(TRANSPOSE(Табель!$C$10:INDEX(Табель!P:P,$K$1))-1.5)&lt;1,TRANSPOSE(COLUMN(Табель!$C$10:INDEX(Табель!P:P,K$1)))+TRANSPOSE(ROW(Табель!$C$10:INDEX(Табель!P:P,$K$1)))%%),ROW(A46)),1)/1%%),"")</f>
        <v/>
      </c>
    </row>
    <row r="48" spans="1:8">
      <c r="A48" s="37">
        <v>47</v>
      </c>
      <c r="B48" s="37" t="s">
        <v>45</v>
      </c>
      <c r="C48" s="38">
        <v>1</v>
      </c>
      <c r="D48" s="39" t="e">
        <f>IF(Таблица2[[#This Row],[День]]&lt;&gt;"",WEEKNUM(Таблица2[[#This Row],[День]],2),WEEKNUM(Таблица2[[#This Row],[Ночь]],2))</f>
        <v>#VALUE!</v>
      </c>
      <c r="E48" s="40" t="str">
        <f t="array" ref="E48">IFERROR(1/(1/INDEX(Табель!$7:$7,INT(SMALL(IF(ABS(TRANSPOSE(Табель!$C$10:INDEX(Табель!P:P,$K$1))-1.5)&lt;1,TRANSPOSE(COLUMN(Табель!$C$10:INDEX(Табель!P:P,K$1)))+TRANSPOSE(ROW(Табель!$C$10:INDEX(Табель!P:P,$K$1)))%%),ROW(A47))))),"")</f>
        <v/>
      </c>
      <c r="F48" s="41" t="str">
        <f t="array" ref="F4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47))-1)/2)*2+1),""),"")</f>
        <v/>
      </c>
      <c r="G48" s="42"/>
      <c r="H48" s="37" t="str">
        <f t="array" ref="H48">IFERROR(INDEX(Табель!B:B,MOD(SMALL(IF(ABS(TRANSPOSE(Табель!$C$10:INDEX(Табель!P:P,$K$1))-1.5)&lt;1,TRANSPOSE(COLUMN(Табель!$C$10:INDEX(Табель!P:P,K$1)))+TRANSPOSE(ROW(Табель!$C$10:INDEX(Табель!P:P,$K$1)))%%),ROW(A47)),1)/1%%),"")</f>
        <v/>
      </c>
    </row>
    <row r="49" spans="1:8">
      <c r="A49" s="31">
        <v>48</v>
      </c>
      <c r="B49" s="31" t="s">
        <v>45</v>
      </c>
      <c r="C49" s="32">
        <v>1</v>
      </c>
      <c r="D49" s="33" t="e">
        <f>IF(Таблица2[[#This Row],[День]]&lt;&gt;"",WEEKNUM(Таблица2[[#This Row],[День]],2),WEEKNUM(Таблица2[[#This Row],[Ночь]],2))</f>
        <v>#VALUE!</v>
      </c>
      <c r="E49" s="34" t="str">
        <f t="array" ref="E49">IFERROR(1/(1/INDEX(Табель!$7:$7,INT(SMALL(IF(ABS(TRANSPOSE(Табель!$C$10:INDEX(Табель!P:P,$K$1))-1.5)&lt;1,TRANSPOSE(COLUMN(Табель!$C$10:INDEX(Табель!P:P,K$1)))+TRANSPOSE(ROW(Табель!$C$10:INDEX(Табель!P:P,$K$1)))%%),ROW(A48))))),"")</f>
        <v/>
      </c>
      <c r="F49" s="35" t="str">
        <f t="array" ref="F4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48))-1)/2)*2+1),""),"")</f>
        <v/>
      </c>
      <c r="G49" s="36"/>
      <c r="H49" s="31" t="str">
        <f t="array" ref="H49">IFERROR(INDEX(Табель!B:B,MOD(SMALL(IF(ABS(TRANSPOSE(Табель!$C$10:INDEX(Табель!P:P,$K$1))-1.5)&lt;1,TRANSPOSE(COLUMN(Табель!$C$10:INDEX(Табель!P:P,K$1)))+TRANSPOSE(ROW(Табель!$C$10:INDEX(Табель!P:P,$K$1)))%%),ROW(A48)),1)/1%%),"")</f>
        <v/>
      </c>
    </row>
    <row r="50" spans="1:8">
      <c r="A50" s="37">
        <v>49</v>
      </c>
      <c r="B50" s="37" t="s">
        <v>45</v>
      </c>
      <c r="C50" s="38">
        <v>1</v>
      </c>
      <c r="D50" s="39" t="e">
        <f>IF(Таблица2[[#This Row],[День]]&lt;&gt;"",WEEKNUM(Таблица2[[#This Row],[День]],2),WEEKNUM(Таблица2[[#This Row],[Ночь]],2))</f>
        <v>#VALUE!</v>
      </c>
      <c r="E50" s="40" t="str">
        <f t="array" ref="E50">IFERROR(1/(1/INDEX(Табель!$7:$7,INT(SMALL(IF(ABS(TRANSPOSE(Табель!$C$10:INDEX(Табель!P:P,$K$1))-1.5)&lt;1,TRANSPOSE(COLUMN(Табель!$C$10:INDEX(Табель!P:P,K$1)))+TRANSPOSE(ROW(Табель!$C$10:INDEX(Табель!P:P,$K$1)))%%),ROW(A49))))),"")</f>
        <v/>
      </c>
      <c r="F50" s="41" t="str">
        <f t="array" ref="F5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49))-1)/2)*2+1),""),"")</f>
        <v/>
      </c>
      <c r="G50" s="42"/>
      <c r="H50" s="37" t="str">
        <f t="array" ref="H50">IFERROR(INDEX(Табель!B:B,MOD(SMALL(IF(ABS(TRANSPOSE(Табель!$C$10:INDEX(Табель!P:P,$K$1))-1.5)&lt;1,TRANSPOSE(COLUMN(Табель!$C$10:INDEX(Табель!P:P,K$1)))+TRANSPOSE(ROW(Табель!$C$10:INDEX(Табель!P:P,$K$1)))%%),ROW(A49)),1)/1%%),"")</f>
        <v/>
      </c>
    </row>
    <row r="51" spans="1:8">
      <c r="A51" s="31">
        <v>50</v>
      </c>
      <c r="B51" s="31" t="s">
        <v>45</v>
      </c>
      <c r="C51" s="32">
        <v>1</v>
      </c>
      <c r="D51" s="33" t="e">
        <f>IF(Таблица2[[#This Row],[День]]&lt;&gt;"",WEEKNUM(Таблица2[[#This Row],[День]],2),WEEKNUM(Таблица2[[#This Row],[Ночь]],2))</f>
        <v>#VALUE!</v>
      </c>
      <c r="E51" s="34" t="str">
        <f t="array" ref="E51">IFERROR(1/(1/INDEX(Табель!$7:$7,INT(SMALL(IF(ABS(TRANSPOSE(Табель!$C$10:INDEX(Табель!P:P,$K$1))-1.5)&lt;1,TRANSPOSE(COLUMN(Табель!$C$10:INDEX(Табель!P:P,K$1)))+TRANSPOSE(ROW(Табель!$C$10:INDEX(Табель!P:P,$K$1)))%%),ROW(A50))))),"")</f>
        <v/>
      </c>
      <c r="F51" s="35" t="str">
        <f t="array" ref="F5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50))-1)/2)*2+1),""),"")</f>
        <v/>
      </c>
      <c r="G51" s="36"/>
      <c r="H51" s="31" t="str">
        <f t="array" ref="H51">IFERROR(INDEX(Табель!B:B,MOD(SMALL(IF(ABS(TRANSPOSE(Табель!$C$10:INDEX(Табель!P:P,$K$1))-1.5)&lt;1,TRANSPOSE(COLUMN(Табель!$C$10:INDEX(Табель!P:P,K$1)))+TRANSPOSE(ROW(Табель!$C$10:INDEX(Табель!P:P,$K$1)))%%),ROW(A50)),1)/1%%),"")</f>
        <v/>
      </c>
    </row>
    <row r="52" spans="1:8">
      <c r="A52" s="37">
        <v>51</v>
      </c>
      <c r="B52" s="37" t="s">
        <v>45</v>
      </c>
      <c r="C52" s="38">
        <v>1</v>
      </c>
      <c r="D52" s="39" t="e">
        <f>IF(Таблица2[[#This Row],[День]]&lt;&gt;"",WEEKNUM(Таблица2[[#This Row],[День]],2),WEEKNUM(Таблица2[[#This Row],[Ночь]],2))</f>
        <v>#VALUE!</v>
      </c>
      <c r="E52" s="40" t="str">
        <f t="array" ref="E52">IFERROR(1/(1/INDEX(Табель!$7:$7,INT(SMALL(IF(ABS(TRANSPOSE(Табель!$C$10:INDEX(Табель!P:P,$K$1))-1.5)&lt;1,TRANSPOSE(COLUMN(Табель!$C$10:INDEX(Табель!P:P,K$1)))+TRANSPOSE(ROW(Табель!$C$10:INDEX(Табель!P:P,$K$1)))%%),ROW(A51))))),"")</f>
        <v/>
      </c>
      <c r="F52" s="41" t="str">
        <f t="array" ref="F5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51))-1)/2)*2+1),""),"")</f>
        <v/>
      </c>
      <c r="G52" s="42"/>
      <c r="H52" s="37" t="str">
        <f t="array" ref="H52">IFERROR(INDEX(Табель!B:B,MOD(SMALL(IF(ABS(TRANSPOSE(Табель!$C$10:INDEX(Табель!P:P,$K$1))-1.5)&lt;1,TRANSPOSE(COLUMN(Табель!$C$10:INDEX(Табель!P:P,K$1)))+TRANSPOSE(ROW(Табель!$C$10:INDEX(Табель!P:P,$K$1)))%%),ROW(A51)),1)/1%%),"")</f>
        <v/>
      </c>
    </row>
    <row r="53" spans="1:8">
      <c r="A53" s="31">
        <v>52</v>
      </c>
      <c r="B53" s="31" t="s">
        <v>45</v>
      </c>
      <c r="C53" s="32">
        <v>1</v>
      </c>
      <c r="D53" s="33" t="e">
        <f>IF(Таблица2[[#This Row],[День]]&lt;&gt;"",WEEKNUM(Таблица2[[#This Row],[День]],2),WEEKNUM(Таблица2[[#This Row],[Ночь]],2))</f>
        <v>#VALUE!</v>
      </c>
      <c r="E53" s="34" t="str">
        <f t="array" ref="E53">IFERROR(1/(1/INDEX(Табель!$7:$7,INT(SMALL(IF(ABS(TRANSPOSE(Табель!$C$10:INDEX(Табель!P:P,$K$1))-1.5)&lt;1,TRANSPOSE(COLUMN(Табель!$C$10:INDEX(Табель!P:P,K$1)))+TRANSPOSE(ROW(Табель!$C$10:INDEX(Табель!P:P,$K$1)))%%),ROW(A52))))),"")</f>
        <v/>
      </c>
      <c r="F53" s="35" t="str">
        <f t="array" ref="F5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52))-1)/2)*2+1),""),"")</f>
        <v/>
      </c>
      <c r="G53" s="36"/>
      <c r="H53" s="31" t="str">
        <f t="array" ref="H53">IFERROR(INDEX(Табель!B:B,MOD(SMALL(IF(ABS(TRANSPOSE(Табель!$C$10:INDEX(Табель!P:P,$K$1))-1.5)&lt;1,TRANSPOSE(COLUMN(Табель!$C$10:INDEX(Табель!P:P,K$1)))+TRANSPOSE(ROW(Табель!$C$10:INDEX(Табель!P:P,$K$1)))%%),ROW(A52)),1)/1%%),"")</f>
        <v/>
      </c>
    </row>
    <row r="54" spans="1:8">
      <c r="A54" s="37">
        <v>53</v>
      </c>
      <c r="B54" s="37" t="s">
        <v>45</v>
      </c>
      <c r="C54" s="38">
        <v>1</v>
      </c>
      <c r="D54" s="39" t="e">
        <f>IF(Таблица2[[#This Row],[День]]&lt;&gt;"",WEEKNUM(Таблица2[[#This Row],[День]],2),WEEKNUM(Таблица2[[#This Row],[Ночь]],2))</f>
        <v>#VALUE!</v>
      </c>
      <c r="E54" s="40" t="str">
        <f t="array" ref="E54">IFERROR(1/(1/INDEX(Табель!$7:$7,INT(SMALL(IF(ABS(TRANSPOSE(Табель!$C$10:INDEX(Табель!P:P,$K$1))-1.5)&lt;1,TRANSPOSE(COLUMN(Табель!$C$10:INDEX(Табель!P:P,K$1)))+TRANSPOSE(ROW(Табель!$C$10:INDEX(Табель!P:P,$K$1)))%%),ROW(A53))))),"")</f>
        <v/>
      </c>
      <c r="F54" s="41" t="str">
        <f t="array" ref="F5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53))-1)/2)*2+1),""),"")</f>
        <v/>
      </c>
      <c r="G54" s="42"/>
      <c r="H54" s="37" t="str">
        <f t="array" ref="H54">IFERROR(INDEX(Табель!B:B,MOD(SMALL(IF(ABS(TRANSPOSE(Табель!$C$10:INDEX(Табель!P:P,$K$1))-1.5)&lt;1,TRANSPOSE(COLUMN(Табель!$C$10:INDEX(Табель!P:P,K$1)))+TRANSPOSE(ROW(Табель!$C$10:INDEX(Табель!P:P,$K$1)))%%),ROW(A53)),1)/1%%),"")</f>
        <v/>
      </c>
    </row>
    <row r="55" spans="1:8">
      <c r="A55" s="31">
        <v>54</v>
      </c>
      <c r="B55" s="31" t="s">
        <v>45</v>
      </c>
      <c r="C55" s="32">
        <v>1</v>
      </c>
      <c r="D55" s="33" t="e">
        <f>IF(Таблица2[[#This Row],[День]]&lt;&gt;"",WEEKNUM(Таблица2[[#This Row],[День]],2),WEEKNUM(Таблица2[[#This Row],[Ночь]],2))</f>
        <v>#VALUE!</v>
      </c>
      <c r="E55" s="34" t="str">
        <f t="array" ref="E55">IFERROR(1/(1/INDEX(Табель!$7:$7,INT(SMALL(IF(ABS(TRANSPOSE(Табель!$C$10:INDEX(Табель!P:P,$K$1))-1.5)&lt;1,TRANSPOSE(COLUMN(Табель!$C$10:INDEX(Табель!P:P,K$1)))+TRANSPOSE(ROW(Табель!$C$10:INDEX(Табель!P:P,$K$1)))%%),ROW(A54))))),"")</f>
        <v/>
      </c>
      <c r="F55" s="35" t="str">
        <f t="array" ref="F5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54))-1)/2)*2+1),""),"")</f>
        <v/>
      </c>
      <c r="G55" s="36"/>
      <c r="H55" s="31" t="str">
        <f t="array" ref="H55">IFERROR(INDEX(Табель!B:B,MOD(SMALL(IF(ABS(TRANSPOSE(Табель!$C$10:INDEX(Табель!P:P,$K$1))-1.5)&lt;1,TRANSPOSE(COLUMN(Табель!$C$10:INDEX(Табель!P:P,K$1)))+TRANSPOSE(ROW(Табель!$C$10:INDEX(Табель!P:P,$K$1)))%%),ROW(A54)),1)/1%%),"")</f>
        <v/>
      </c>
    </row>
    <row r="56" spans="1:8">
      <c r="A56" s="37">
        <v>55</v>
      </c>
      <c r="B56" s="37" t="s">
        <v>45</v>
      </c>
      <c r="C56" s="38">
        <v>1</v>
      </c>
      <c r="D56" s="39" t="e">
        <f>IF(Таблица2[[#This Row],[День]]&lt;&gt;"",WEEKNUM(Таблица2[[#This Row],[День]],2),WEEKNUM(Таблица2[[#This Row],[Ночь]],2))</f>
        <v>#VALUE!</v>
      </c>
      <c r="E56" s="40" t="str">
        <f t="array" ref="E56">IFERROR(1/(1/INDEX(Табель!$7:$7,INT(SMALL(IF(ABS(TRANSPOSE(Табель!$C$10:INDEX(Табель!P:P,$K$1))-1.5)&lt;1,TRANSPOSE(COLUMN(Табель!$C$10:INDEX(Табель!P:P,K$1)))+TRANSPOSE(ROW(Табель!$C$10:INDEX(Табель!P:P,$K$1)))%%),ROW(A55))))),"")</f>
        <v/>
      </c>
      <c r="F56" s="41" t="str">
        <f t="array" ref="F5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55))-1)/2)*2+1),""),"")</f>
        <v/>
      </c>
      <c r="G56" s="42"/>
      <c r="H56" s="37" t="str">
        <f t="array" ref="H56">IFERROR(INDEX(Табель!B:B,MOD(SMALL(IF(ABS(TRANSPOSE(Табель!$C$10:INDEX(Табель!P:P,$K$1))-1.5)&lt;1,TRANSPOSE(COLUMN(Табель!$C$10:INDEX(Табель!P:P,K$1)))+TRANSPOSE(ROW(Табель!$C$10:INDEX(Табель!P:P,$K$1)))%%),ROW(A55)),1)/1%%),"")</f>
        <v/>
      </c>
    </row>
    <row r="57" spans="1:8">
      <c r="A57" s="31">
        <v>56</v>
      </c>
      <c r="B57" s="31" t="s">
        <v>45</v>
      </c>
      <c r="C57" s="32">
        <v>1</v>
      </c>
      <c r="D57" s="33" t="e">
        <f>IF(Таблица2[[#This Row],[День]]&lt;&gt;"",WEEKNUM(Таблица2[[#This Row],[День]],2),WEEKNUM(Таблица2[[#This Row],[Ночь]],2))</f>
        <v>#VALUE!</v>
      </c>
      <c r="E57" s="34" t="str">
        <f t="array" ref="E57">IFERROR(1/(1/INDEX(Табель!$7:$7,INT(SMALL(IF(ABS(TRANSPOSE(Табель!$C$10:INDEX(Табель!P:P,$K$1))-1.5)&lt;1,TRANSPOSE(COLUMN(Табель!$C$10:INDEX(Табель!P:P,K$1)))+TRANSPOSE(ROW(Табель!$C$10:INDEX(Табель!P:P,$K$1)))%%),ROW(A56))))),"")</f>
        <v/>
      </c>
      <c r="F57" s="35" t="str">
        <f t="array" ref="F5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56))-1)/2)*2+1),""),"")</f>
        <v/>
      </c>
      <c r="G57" s="36"/>
      <c r="H57" s="31" t="str">
        <f t="array" ref="H57">IFERROR(INDEX(Табель!B:B,MOD(SMALL(IF(ABS(TRANSPOSE(Табель!$C$10:INDEX(Табель!P:P,$K$1))-1.5)&lt;1,TRANSPOSE(COLUMN(Табель!$C$10:INDEX(Табель!P:P,K$1)))+TRANSPOSE(ROW(Табель!$C$10:INDEX(Табель!P:P,$K$1)))%%),ROW(A56)),1)/1%%),"")</f>
        <v/>
      </c>
    </row>
    <row r="58" spans="1:8">
      <c r="A58" s="37">
        <v>57</v>
      </c>
      <c r="B58" s="37" t="s">
        <v>45</v>
      </c>
      <c r="C58" s="38">
        <v>1</v>
      </c>
      <c r="D58" s="39" t="e">
        <f>IF(Таблица2[[#This Row],[День]]&lt;&gt;"",WEEKNUM(Таблица2[[#This Row],[День]],2),WEEKNUM(Таблица2[[#This Row],[Ночь]],2))</f>
        <v>#VALUE!</v>
      </c>
      <c r="E58" s="40" t="str">
        <f t="array" ref="E58">IFERROR(1/(1/INDEX(Табель!$7:$7,INT(SMALL(IF(ABS(TRANSPOSE(Табель!$C$10:INDEX(Табель!P:P,$K$1))-1.5)&lt;1,TRANSPOSE(COLUMN(Табель!$C$10:INDEX(Табель!P:P,K$1)))+TRANSPOSE(ROW(Табель!$C$10:INDEX(Табель!P:P,$K$1)))%%),ROW(A57))))),"")</f>
        <v/>
      </c>
      <c r="F58" s="41" t="str">
        <f t="array" ref="F5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57))-1)/2)*2+1),""),"")</f>
        <v/>
      </c>
      <c r="G58" s="42"/>
      <c r="H58" s="37" t="str">
        <f t="array" ref="H58">IFERROR(INDEX(Табель!B:B,MOD(SMALL(IF(ABS(TRANSPOSE(Табель!$C$10:INDEX(Табель!P:P,$K$1))-1.5)&lt;1,TRANSPOSE(COLUMN(Табель!$C$10:INDEX(Табель!P:P,K$1)))+TRANSPOSE(ROW(Табель!$C$10:INDEX(Табель!P:P,$K$1)))%%),ROW(A57)),1)/1%%),"")</f>
        <v/>
      </c>
    </row>
    <row r="59" spans="1:8">
      <c r="A59" s="31">
        <v>58</v>
      </c>
      <c r="B59" s="31" t="s">
        <v>45</v>
      </c>
      <c r="C59" s="32">
        <v>1</v>
      </c>
      <c r="D59" s="33" t="e">
        <f>IF(Таблица2[[#This Row],[День]]&lt;&gt;"",WEEKNUM(Таблица2[[#This Row],[День]],2),WEEKNUM(Таблица2[[#This Row],[Ночь]],2))</f>
        <v>#VALUE!</v>
      </c>
      <c r="E59" s="34" t="str">
        <f t="array" ref="E59">IFERROR(1/(1/INDEX(Табель!$7:$7,INT(SMALL(IF(ABS(TRANSPOSE(Табель!$C$10:INDEX(Табель!P:P,$K$1))-1.5)&lt;1,TRANSPOSE(COLUMN(Табель!$C$10:INDEX(Табель!P:P,K$1)))+TRANSPOSE(ROW(Табель!$C$10:INDEX(Табель!P:P,$K$1)))%%),ROW(A58))))),"")</f>
        <v/>
      </c>
      <c r="F59" s="35" t="str">
        <f t="array" ref="F5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58))-1)/2)*2+1),""),"")</f>
        <v/>
      </c>
      <c r="G59" s="36"/>
      <c r="H59" s="31" t="str">
        <f t="array" ref="H59">IFERROR(INDEX(Табель!B:B,MOD(SMALL(IF(ABS(TRANSPOSE(Табель!$C$10:INDEX(Табель!P:P,$K$1))-1.5)&lt;1,TRANSPOSE(COLUMN(Табель!$C$10:INDEX(Табель!P:P,K$1)))+TRANSPOSE(ROW(Табель!$C$10:INDEX(Табель!P:P,$K$1)))%%),ROW(A58)),1)/1%%),"")</f>
        <v/>
      </c>
    </row>
    <row r="60" spans="1:8">
      <c r="A60" s="37">
        <v>59</v>
      </c>
      <c r="B60" s="37" t="s">
        <v>45</v>
      </c>
      <c r="C60" s="38">
        <v>1</v>
      </c>
      <c r="D60" s="39" t="e">
        <f>IF(Таблица2[[#This Row],[День]]&lt;&gt;"",WEEKNUM(Таблица2[[#This Row],[День]],2),WEEKNUM(Таблица2[[#This Row],[Ночь]],2))</f>
        <v>#VALUE!</v>
      </c>
      <c r="E60" s="40" t="str">
        <f t="array" ref="E60">IFERROR(1/(1/INDEX(Табель!$7:$7,INT(SMALL(IF(ABS(TRANSPOSE(Табель!$C$10:INDEX(Табель!P:P,$K$1))-1.5)&lt;1,TRANSPOSE(COLUMN(Табель!$C$10:INDEX(Табель!P:P,K$1)))+TRANSPOSE(ROW(Табель!$C$10:INDEX(Табель!P:P,$K$1)))%%),ROW(A59))))),"")</f>
        <v/>
      </c>
      <c r="F60" s="41" t="str">
        <f t="array" ref="F6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59))-1)/2)*2+1),""),"")</f>
        <v/>
      </c>
      <c r="G60" s="42"/>
      <c r="H60" s="37" t="str">
        <f t="array" ref="H60">IFERROR(INDEX(Табель!B:B,MOD(SMALL(IF(ABS(TRANSPOSE(Табель!$C$10:INDEX(Табель!P:P,$K$1))-1.5)&lt;1,TRANSPOSE(COLUMN(Табель!$C$10:INDEX(Табель!P:P,K$1)))+TRANSPOSE(ROW(Табель!$C$10:INDEX(Табель!P:P,$K$1)))%%),ROW(A59)),1)/1%%),"")</f>
        <v/>
      </c>
    </row>
    <row r="61" spans="1:8">
      <c r="A61" s="31">
        <v>60</v>
      </c>
      <c r="B61" s="31" t="s">
        <v>45</v>
      </c>
      <c r="C61" s="32">
        <v>1</v>
      </c>
      <c r="D61" s="33" t="e">
        <f>IF(Таблица2[[#This Row],[День]]&lt;&gt;"",WEEKNUM(Таблица2[[#This Row],[День]],2),WEEKNUM(Таблица2[[#This Row],[Ночь]],2))</f>
        <v>#VALUE!</v>
      </c>
      <c r="E61" s="34" t="str">
        <f t="array" ref="E61">IFERROR(1/(1/INDEX(Табель!$7:$7,INT(SMALL(IF(ABS(TRANSPOSE(Табель!$C$10:INDEX(Табель!P:P,$K$1))-1.5)&lt;1,TRANSPOSE(COLUMN(Табель!$C$10:INDEX(Табель!P:P,K$1)))+TRANSPOSE(ROW(Табель!$C$10:INDEX(Табель!P:P,$K$1)))%%),ROW(A60))))),"")</f>
        <v/>
      </c>
      <c r="F61" s="35" t="str">
        <f t="array" ref="F6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60))-1)/2)*2+1),""),"")</f>
        <v/>
      </c>
      <c r="G61" s="36"/>
      <c r="H61" s="31" t="str">
        <f t="array" ref="H61">IFERROR(INDEX(Табель!B:B,MOD(SMALL(IF(ABS(TRANSPOSE(Табель!$C$10:INDEX(Табель!P:P,$K$1))-1.5)&lt;1,TRANSPOSE(COLUMN(Табель!$C$10:INDEX(Табель!P:P,K$1)))+TRANSPOSE(ROW(Табель!$C$10:INDEX(Табель!P:P,$K$1)))%%),ROW(A60)),1)/1%%),"")</f>
        <v/>
      </c>
    </row>
    <row r="62" spans="1:8">
      <c r="A62" s="37">
        <v>61</v>
      </c>
      <c r="B62" s="37" t="s">
        <v>45</v>
      </c>
      <c r="C62" s="38">
        <v>1</v>
      </c>
      <c r="D62" s="39" t="e">
        <f>IF(Таблица2[[#This Row],[День]]&lt;&gt;"",WEEKNUM(Таблица2[[#This Row],[День]],2),WEEKNUM(Таблица2[[#This Row],[Ночь]],2))</f>
        <v>#VALUE!</v>
      </c>
      <c r="E62" s="40" t="str">
        <f t="array" ref="E62">IFERROR(1/(1/INDEX(Табель!$7:$7,INT(SMALL(IF(ABS(TRANSPOSE(Табель!$C$10:INDEX(Табель!P:P,$K$1))-1.5)&lt;1,TRANSPOSE(COLUMN(Табель!$C$10:INDEX(Табель!P:P,K$1)))+TRANSPOSE(ROW(Табель!$C$10:INDEX(Табель!P:P,$K$1)))%%),ROW(A61))))),"")</f>
        <v/>
      </c>
      <c r="F62" s="41" t="str">
        <f t="array" ref="F6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61))-1)/2)*2+1),""),"")</f>
        <v/>
      </c>
      <c r="G62" s="42"/>
      <c r="H62" s="37" t="str">
        <f t="array" ref="H62">IFERROR(INDEX(Табель!B:B,MOD(SMALL(IF(ABS(TRANSPOSE(Табель!$C$10:INDEX(Табель!P:P,$K$1))-1.5)&lt;1,TRANSPOSE(COLUMN(Табель!$C$10:INDEX(Табель!P:P,K$1)))+TRANSPOSE(ROW(Табель!$C$10:INDEX(Табель!P:P,$K$1)))%%),ROW(A61)),1)/1%%),"")</f>
        <v/>
      </c>
    </row>
    <row r="63" spans="1:8">
      <c r="A63" s="31">
        <v>62</v>
      </c>
      <c r="B63" s="31" t="s">
        <v>45</v>
      </c>
      <c r="C63" s="32">
        <v>1</v>
      </c>
      <c r="D63" s="33" t="e">
        <f>IF(Таблица2[[#This Row],[День]]&lt;&gt;"",WEEKNUM(Таблица2[[#This Row],[День]],2),WEEKNUM(Таблица2[[#This Row],[Ночь]],2))</f>
        <v>#VALUE!</v>
      </c>
      <c r="E63" s="34" t="str">
        <f t="array" ref="E63">IFERROR(1/(1/INDEX(Табель!$7:$7,INT(SMALL(IF(ABS(TRANSPOSE(Табель!$C$10:INDEX(Табель!P:P,$K$1))-1.5)&lt;1,TRANSPOSE(COLUMN(Табель!$C$10:INDEX(Табель!P:P,K$1)))+TRANSPOSE(ROW(Табель!$C$10:INDEX(Табель!P:P,$K$1)))%%),ROW(A62))))),"")</f>
        <v/>
      </c>
      <c r="F63" s="35" t="str">
        <f t="array" ref="F6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62))-1)/2)*2+1),""),"")</f>
        <v/>
      </c>
      <c r="G63" s="36"/>
      <c r="H63" s="31" t="str">
        <f t="array" ref="H63">IFERROR(INDEX(Табель!B:B,MOD(SMALL(IF(ABS(TRANSPOSE(Табель!$C$10:INDEX(Табель!P:P,$K$1))-1.5)&lt;1,TRANSPOSE(COLUMN(Табель!$C$10:INDEX(Табель!P:P,K$1)))+TRANSPOSE(ROW(Табель!$C$10:INDEX(Табель!P:P,$K$1)))%%),ROW(A62)),1)/1%%),"")</f>
        <v/>
      </c>
    </row>
    <row r="64" spans="1:8">
      <c r="A64" s="37">
        <v>63</v>
      </c>
      <c r="B64" s="37" t="s">
        <v>45</v>
      </c>
      <c r="C64" s="38">
        <v>1</v>
      </c>
      <c r="D64" s="39" t="e">
        <f>IF(Таблица2[[#This Row],[День]]&lt;&gt;"",WEEKNUM(Таблица2[[#This Row],[День]],2),WEEKNUM(Таблица2[[#This Row],[Ночь]],2))</f>
        <v>#VALUE!</v>
      </c>
      <c r="E64" s="40" t="str">
        <f t="array" ref="E64">IFERROR(1/(1/INDEX(Табель!$7:$7,INT(SMALL(IF(ABS(TRANSPOSE(Табель!$C$10:INDEX(Табель!P:P,$K$1))-1.5)&lt;1,TRANSPOSE(COLUMN(Табель!$C$10:INDEX(Табель!P:P,K$1)))+TRANSPOSE(ROW(Табель!$C$10:INDEX(Табель!P:P,$K$1)))%%),ROW(A63))))),"")</f>
        <v/>
      </c>
      <c r="F64" s="41" t="str">
        <f t="array" ref="F6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63))-1)/2)*2+1),""),"")</f>
        <v/>
      </c>
      <c r="G64" s="42"/>
      <c r="H64" s="37" t="str">
        <f t="array" ref="H64">IFERROR(INDEX(Табель!B:B,MOD(SMALL(IF(ABS(TRANSPOSE(Табель!$C$10:INDEX(Табель!P:P,$K$1))-1.5)&lt;1,TRANSPOSE(COLUMN(Табель!$C$10:INDEX(Табель!P:P,K$1)))+TRANSPOSE(ROW(Табель!$C$10:INDEX(Табель!P:P,$K$1)))%%),ROW(A63)),1)/1%%),"")</f>
        <v/>
      </c>
    </row>
    <row r="65" spans="1:8">
      <c r="A65" s="31">
        <v>64</v>
      </c>
      <c r="B65" s="31" t="s">
        <v>45</v>
      </c>
      <c r="C65" s="32">
        <v>1</v>
      </c>
      <c r="D65" s="33" t="e">
        <f>IF(Таблица2[[#This Row],[День]]&lt;&gt;"",WEEKNUM(Таблица2[[#This Row],[День]],2),WEEKNUM(Таблица2[[#This Row],[Ночь]],2))</f>
        <v>#VALUE!</v>
      </c>
      <c r="E65" s="34" t="str">
        <f t="array" ref="E65">IFERROR(1/(1/INDEX(Табель!$7:$7,INT(SMALL(IF(ABS(TRANSPOSE(Табель!$C$10:INDEX(Табель!P:P,$K$1))-1.5)&lt;1,TRANSPOSE(COLUMN(Табель!$C$10:INDEX(Табель!P:P,K$1)))+TRANSPOSE(ROW(Табель!$C$10:INDEX(Табель!P:P,$K$1)))%%),ROW(A64))))),"")</f>
        <v/>
      </c>
      <c r="F65" s="35" t="str">
        <f t="array" ref="F6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64))-1)/2)*2+1),""),"")</f>
        <v/>
      </c>
      <c r="G65" s="36"/>
      <c r="H65" s="31" t="str">
        <f t="array" ref="H65">IFERROR(INDEX(Табель!B:B,MOD(SMALL(IF(ABS(TRANSPOSE(Табель!$C$10:INDEX(Табель!P:P,$K$1))-1.5)&lt;1,TRANSPOSE(COLUMN(Табель!$C$10:INDEX(Табель!P:P,K$1)))+TRANSPOSE(ROW(Табель!$C$10:INDEX(Табель!P:P,$K$1)))%%),ROW(A64)),1)/1%%),"")</f>
        <v/>
      </c>
    </row>
    <row r="66" spans="1:8">
      <c r="A66" s="37">
        <v>65</v>
      </c>
      <c r="B66" s="37" t="s">
        <v>45</v>
      </c>
      <c r="C66" s="38">
        <v>1</v>
      </c>
      <c r="D66" s="39" t="e">
        <f>IF(Таблица2[[#This Row],[День]]&lt;&gt;"",WEEKNUM(Таблица2[[#This Row],[День]],2),WEEKNUM(Таблица2[[#This Row],[Ночь]],2))</f>
        <v>#VALUE!</v>
      </c>
      <c r="E66" s="40" t="str">
        <f t="array" ref="E66">IFERROR(1/(1/INDEX(Табель!$7:$7,INT(SMALL(IF(ABS(TRANSPOSE(Табель!$C$10:INDEX(Табель!P:P,$K$1))-1.5)&lt;1,TRANSPOSE(COLUMN(Табель!$C$10:INDEX(Табель!P:P,K$1)))+TRANSPOSE(ROW(Табель!$C$10:INDEX(Табель!P:P,$K$1)))%%),ROW(A65))))),"")</f>
        <v/>
      </c>
      <c r="F66" s="41" t="str">
        <f t="array" ref="F6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65))-1)/2)*2+1),""),"")</f>
        <v/>
      </c>
      <c r="G66" s="42"/>
      <c r="H66" s="37" t="str">
        <f t="array" ref="H66">IFERROR(INDEX(Табель!B:B,MOD(SMALL(IF(ABS(TRANSPOSE(Табель!$C$10:INDEX(Табель!P:P,$K$1))-1.5)&lt;1,TRANSPOSE(COLUMN(Табель!$C$10:INDEX(Табель!P:P,K$1)))+TRANSPOSE(ROW(Табель!$C$10:INDEX(Табель!P:P,$K$1)))%%),ROW(A65)),1)/1%%),"")</f>
        <v/>
      </c>
    </row>
    <row r="67" spans="1:8">
      <c r="A67" s="31">
        <v>66</v>
      </c>
      <c r="B67" s="31" t="s">
        <v>45</v>
      </c>
      <c r="C67" s="32">
        <v>1</v>
      </c>
      <c r="D67" s="33" t="e">
        <f>IF(Таблица2[[#This Row],[День]]&lt;&gt;"",WEEKNUM(Таблица2[[#This Row],[День]],2),WEEKNUM(Таблица2[[#This Row],[Ночь]],2))</f>
        <v>#VALUE!</v>
      </c>
      <c r="E67" s="34" t="str">
        <f t="array" ref="E67">IFERROR(1/(1/INDEX(Табель!$7:$7,INT(SMALL(IF(ABS(TRANSPOSE(Табель!$C$10:INDEX(Табель!P:P,$K$1))-1.5)&lt;1,TRANSPOSE(COLUMN(Табель!$C$10:INDEX(Табель!P:P,K$1)))+TRANSPOSE(ROW(Табель!$C$10:INDEX(Табель!P:P,$K$1)))%%),ROW(A66))))),"")</f>
        <v/>
      </c>
      <c r="F67" s="35" t="str">
        <f t="array" ref="F6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66))-1)/2)*2+1),""),"")</f>
        <v/>
      </c>
      <c r="G67" s="36"/>
      <c r="H67" s="31" t="str">
        <f t="array" ref="H67">IFERROR(INDEX(Табель!B:B,MOD(SMALL(IF(ABS(TRANSPOSE(Табель!$C$10:INDEX(Табель!P:P,$K$1))-1.5)&lt;1,TRANSPOSE(COLUMN(Табель!$C$10:INDEX(Табель!P:P,K$1)))+TRANSPOSE(ROW(Табель!$C$10:INDEX(Табель!P:P,$K$1)))%%),ROW(A66)),1)/1%%),"")</f>
        <v/>
      </c>
    </row>
    <row r="68" spans="1:8">
      <c r="A68" s="37">
        <v>67</v>
      </c>
      <c r="B68" s="37" t="s">
        <v>45</v>
      </c>
      <c r="C68" s="38">
        <v>1</v>
      </c>
      <c r="D68" s="39" t="e">
        <f>IF(Таблица2[[#This Row],[День]]&lt;&gt;"",WEEKNUM(Таблица2[[#This Row],[День]],2),WEEKNUM(Таблица2[[#This Row],[Ночь]],2))</f>
        <v>#VALUE!</v>
      </c>
      <c r="E68" s="40" t="str">
        <f t="array" ref="E68">IFERROR(1/(1/INDEX(Табель!$7:$7,INT(SMALL(IF(ABS(TRANSPOSE(Табель!$C$10:INDEX(Табель!P:P,$K$1))-1.5)&lt;1,TRANSPOSE(COLUMN(Табель!$C$10:INDEX(Табель!P:P,K$1)))+TRANSPOSE(ROW(Табель!$C$10:INDEX(Табель!P:P,$K$1)))%%),ROW(A67))))),"")</f>
        <v/>
      </c>
      <c r="F68" s="41" t="str">
        <f t="array" ref="F6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67))-1)/2)*2+1),""),"")</f>
        <v/>
      </c>
      <c r="G68" s="42"/>
      <c r="H68" s="37" t="str">
        <f t="array" ref="H68">IFERROR(INDEX(Табель!B:B,MOD(SMALL(IF(ABS(TRANSPOSE(Табель!$C$10:INDEX(Табель!P:P,$K$1))-1.5)&lt;1,TRANSPOSE(COLUMN(Табель!$C$10:INDEX(Табель!P:P,K$1)))+TRANSPOSE(ROW(Табель!$C$10:INDEX(Табель!P:P,$K$1)))%%),ROW(A67)),1)/1%%),"")</f>
        <v/>
      </c>
    </row>
    <row r="69" spans="1:8">
      <c r="A69" s="31">
        <v>68</v>
      </c>
      <c r="B69" s="31" t="s">
        <v>45</v>
      </c>
      <c r="C69" s="32">
        <v>1</v>
      </c>
      <c r="D69" s="33" t="e">
        <f>IF(Таблица2[[#This Row],[День]]&lt;&gt;"",WEEKNUM(Таблица2[[#This Row],[День]],2),WEEKNUM(Таблица2[[#This Row],[Ночь]],2))</f>
        <v>#VALUE!</v>
      </c>
      <c r="E69" s="34" t="str">
        <f t="array" ref="E69">IFERROR(1/(1/INDEX(Табель!$7:$7,INT(SMALL(IF(ABS(TRANSPOSE(Табель!$C$10:INDEX(Табель!P:P,$K$1))-1.5)&lt;1,TRANSPOSE(COLUMN(Табель!$C$10:INDEX(Табель!P:P,K$1)))+TRANSPOSE(ROW(Табель!$C$10:INDEX(Табель!P:P,$K$1)))%%),ROW(A68))))),"")</f>
        <v/>
      </c>
      <c r="F69" s="35" t="str">
        <f t="array" ref="F6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68))-1)/2)*2+1),""),"")</f>
        <v/>
      </c>
      <c r="G69" s="36"/>
      <c r="H69" s="31" t="str">
        <f t="array" ref="H69">IFERROR(INDEX(Табель!B:B,MOD(SMALL(IF(ABS(TRANSPOSE(Табель!$C$10:INDEX(Табель!P:P,$K$1))-1.5)&lt;1,TRANSPOSE(COLUMN(Табель!$C$10:INDEX(Табель!P:P,K$1)))+TRANSPOSE(ROW(Табель!$C$10:INDEX(Табель!P:P,$K$1)))%%),ROW(A68)),1)/1%%),"")</f>
        <v/>
      </c>
    </row>
    <row r="70" spans="1:8">
      <c r="A70" s="37">
        <v>69</v>
      </c>
      <c r="B70" s="37" t="s">
        <v>45</v>
      </c>
      <c r="C70" s="38">
        <v>1</v>
      </c>
      <c r="D70" s="39" t="e">
        <f>IF(Таблица2[[#This Row],[День]]&lt;&gt;"",WEEKNUM(Таблица2[[#This Row],[День]],2),WEEKNUM(Таблица2[[#This Row],[Ночь]],2))</f>
        <v>#VALUE!</v>
      </c>
      <c r="E70" s="40" t="str">
        <f t="array" ref="E70">IFERROR(1/(1/INDEX(Табель!$7:$7,INT(SMALL(IF(ABS(TRANSPOSE(Табель!$C$10:INDEX(Табель!P:P,$K$1))-1.5)&lt;1,TRANSPOSE(COLUMN(Табель!$C$10:INDEX(Табель!P:P,K$1)))+TRANSPOSE(ROW(Табель!$C$10:INDEX(Табель!P:P,$K$1)))%%),ROW(A69))))),"")</f>
        <v/>
      </c>
      <c r="F70" s="41" t="str">
        <f t="array" ref="F7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69))-1)/2)*2+1),""),"")</f>
        <v/>
      </c>
      <c r="G70" s="42"/>
      <c r="H70" s="37" t="str">
        <f t="array" ref="H70">IFERROR(INDEX(Табель!B:B,MOD(SMALL(IF(ABS(TRANSPOSE(Табель!$C$10:INDEX(Табель!P:P,$K$1))-1.5)&lt;1,TRANSPOSE(COLUMN(Табель!$C$10:INDEX(Табель!P:P,K$1)))+TRANSPOSE(ROW(Табель!$C$10:INDEX(Табель!P:P,$K$1)))%%),ROW(A69)),1)/1%%),"")</f>
        <v/>
      </c>
    </row>
    <row r="71" spans="1:8">
      <c r="A71" s="31">
        <v>70</v>
      </c>
      <c r="B71" s="31" t="s">
        <v>45</v>
      </c>
      <c r="C71" s="32">
        <v>1</v>
      </c>
      <c r="D71" s="33" t="e">
        <f>IF(Таблица2[[#This Row],[День]]&lt;&gt;"",WEEKNUM(Таблица2[[#This Row],[День]],2),WEEKNUM(Таблица2[[#This Row],[Ночь]],2))</f>
        <v>#VALUE!</v>
      </c>
      <c r="E71" s="34" t="str">
        <f t="array" ref="E71">IFERROR(1/(1/INDEX(Табель!$7:$7,INT(SMALL(IF(ABS(TRANSPOSE(Табель!$C$10:INDEX(Табель!P:P,$K$1))-1.5)&lt;1,TRANSPOSE(COLUMN(Табель!$C$10:INDEX(Табель!P:P,K$1)))+TRANSPOSE(ROW(Табель!$C$10:INDEX(Табель!P:P,$K$1)))%%),ROW(A70))))),"")</f>
        <v/>
      </c>
      <c r="F71" s="35" t="str">
        <f t="array" ref="F7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70))-1)/2)*2+1),""),"")</f>
        <v/>
      </c>
      <c r="G71" s="36"/>
      <c r="H71" s="31" t="str">
        <f t="array" ref="H71">IFERROR(INDEX(Табель!B:B,MOD(SMALL(IF(ABS(TRANSPOSE(Табель!$C$10:INDEX(Табель!P:P,$K$1))-1.5)&lt;1,TRANSPOSE(COLUMN(Табель!$C$10:INDEX(Табель!P:P,K$1)))+TRANSPOSE(ROW(Табель!$C$10:INDEX(Табель!P:P,$K$1)))%%),ROW(A70)),1)/1%%),"")</f>
        <v/>
      </c>
    </row>
    <row r="72" spans="1:8">
      <c r="A72" s="37">
        <v>71</v>
      </c>
      <c r="B72" s="37" t="s">
        <v>45</v>
      </c>
      <c r="C72" s="38">
        <v>1</v>
      </c>
      <c r="D72" s="39" t="e">
        <f>IF(Таблица2[[#This Row],[День]]&lt;&gt;"",WEEKNUM(Таблица2[[#This Row],[День]],2),WEEKNUM(Таблица2[[#This Row],[Ночь]],2))</f>
        <v>#VALUE!</v>
      </c>
      <c r="E72" s="40" t="str">
        <f t="array" ref="E72">IFERROR(1/(1/INDEX(Табель!$7:$7,INT(SMALL(IF(ABS(TRANSPOSE(Табель!$C$10:INDEX(Табель!P:P,$K$1))-1.5)&lt;1,TRANSPOSE(COLUMN(Табель!$C$10:INDEX(Табель!P:P,K$1)))+TRANSPOSE(ROW(Табель!$C$10:INDEX(Табель!P:P,$K$1)))%%),ROW(A71))))),"")</f>
        <v/>
      </c>
      <c r="F72" s="41" t="str">
        <f t="array" ref="F7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71))-1)/2)*2+1),""),"")</f>
        <v/>
      </c>
      <c r="G72" s="42"/>
      <c r="H72" s="37" t="str">
        <f t="array" ref="H72">IFERROR(INDEX(Табель!B:B,MOD(SMALL(IF(ABS(TRANSPOSE(Табель!$C$10:INDEX(Табель!P:P,$K$1))-1.5)&lt;1,TRANSPOSE(COLUMN(Табель!$C$10:INDEX(Табель!P:P,K$1)))+TRANSPOSE(ROW(Табель!$C$10:INDEX(Табель!P:P,$K$1)))%%),ROW(A71)),1)/1%%),"")</f>
        <v/>
      </c>
    </row>
    <row r="73" spans="1:8">
      <c r="A73" s="31">
        <v>72</v>
      </c>
      <c r="B73" s="31" t="s">
        <v>45</v>
      </c>
      <c r="C73" s="32">
        <v>1</v>
      </c>
      <c r="D73" s="33" t="e">
        <f>IF(Таблица2[[#This Row],[День]]&lt;&gt;"",WEEKNUM(Таблица2[[#This Row],[День]],2),WEEKNUM(Таблица2[[#This Row],[Ночь]],2))</f>
        <v>#VALUE!</v>
      </c>
      <c r="E73" s="34" t="str">
        <f t="array" ref="E73">IFERROR(1/(1/INDEX(Табель!$7:$7,INT(SMALL(IF(ABS(TRANSPOSE(Табель!$C$10:INDEX(Табель!P:P,$K$1))-1.5)&lt;1,TRANSPOSE(COLUMN(Табель!$C$10:INDEX(Табель!P:P,K$1)))+TRANSPOSE(ROW(Табель!$C$10:INDEX(Табель!P:P,$K$1)))%%),ROW(A72))))),"")</f>
        <v/>
      </c>
      <c r="F73" s="35" t="str">
        <f t="array" ref="F7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72))-1)/2)*2+1),""),"")</f>
        <v/>
      </c>
      <c r="G73" s="36"/>
      <c r="H73" s="31" t="str">
        <f t="array" ref="H73">IFERROR(INDEX(Табель!B:B,MOD(SMALL(IF(ABS(TRANSPOSE(Табель!$C$10:INDEX(Табель!P:P,$K$1))-1.5)&lt;1,TRANSPOSE(COLUMN(Табель!$C$10:INDEX(Табель!P:P,K$1)))+TRANSPOSE(ROW(Табель!$C$10:INDEX(Табель!P:P,$K$1)))%%),ROW(A72)),1)/1%%),"")</f>
        <v/>
      </c>
    </row>
    <row r="74" spans="1:8">
      <c r="A74" s="37">
        <v>73</v>
      </c>
      <c r="B74" s="37" t="s">
        <v>45</v>
      </c>
      <c r="C74" s="38">
        <v>1</v>
      </c>
      <c r="D74" s="39" t="e">
        <f>IF(Таблица2[[#This Row],[День]]&lt;&gt;"",WEEKNUM(Таблица2[[#This Row],[День]],2),WEEKNUM(Таблица2[[#This Row],[Ночь]],2))</f>
        <v>#VALUE!</v>
      </c>
      <c r="E74" s="40" t="str">
        <f t="array" ref="E74">IFERROR(1/(1/INDEX(Табель!$7:$7,INT(SMALL(IF(ABS(TRANSPOSE(Табель!$C$10:INDEX(Табель!P:P,$K$1))-1.5)&lt;1,TRANSPOSE(COLUMN(Табель!$C$10:INDEX(Табель!P:P,K$1)))+TRANSPOSE(ROW(Табель!$C$10:INDEX(Табель!P:P,$K$1)))%%),ROW(A73))))),"")</f>
        <v/>
      </c>
      <c r="F74" s="41" t="str">
        <f t="array" ref="F7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73))-1)/2)*2+1),""),"")</f>
        <v/>
      </c>
      <c r="G74" s="42"/>
      <c r="H74" s="37" t="str">
        <f t="array" ref="H74">IFERROR(INDEX(Табель!B:B,MOD(SMALL(IF(ABS(TRANSPOSE(Табель!$C$10:INDEX(Табель!P:P,$K$1))-1.5)&lt;1,TRANSPOSE(COLUMN(Табель!$C$10:INDEX(Табель!P:P,K$1)))+TRANSPOSE(ROW(Табель!$C$10:INDEX(Табель!P:P,$K$1)))%%),ROW(A73)),1)/1%%),"")</f>
        <v/>
      </c>
    </row>
    <row r="75" spans="1:8">
      <c r="A75" s="31">
        <v>74</v>
      </c>
      <c r="B75" s="31" t="s">
        <v>45</v>
      </c>
      <c r="C75" s="32">
        <v>1</v>
      </c>
      <c r="D75" s="33" t="e">
        <f>IF(Таблица2[[#This Row],[День]]&lt;&gt;"",WEEKNUM(Таблица2[[#This Row],[День]],2),WEEKNUM(Таблица2[[#This Row],[Ночь]],2))</f>
        <v>#VALUE!</v>
      </c>
      <c r="E75" s="34" t="str">
        <f t="array" ref="E75">IFERROR(1/(1/INDEX(Табель!$7:$7,INT(SMALL(IF(ABS(TRANSPOSE(Табель!$C$10:INDEX(Табель!P:P,$K$1))-1.5)&lt;1,TRANSPOSE(COLUMN(Табель!$C$10:INDEX(Табель!P:P,K$1)))+TRANSPOSE(ROW(Табель!$C$10:INDEX(Табель!P:P,$K$1)))%%),ROW(A74))))),"")</f>
        <v/>
      </c>
      <c r="F75" s="35" t="str">
        <f t="array" ref="F7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74))-1)/2)*2+1),""),"")</f>
        <v/>
      </c>
      <c r="G75" s="36"/>
      <c r="H75" s="31" t="str">
        <f t="array" ref="H75">IFERROR(INDEX(Табель!B:B,MOD(SMALL(IF(ABS(TRANSPOSE(Табель!$C$10:INDEX(Табель!P:P,$K$1))-1.5)&lt;1,TRANSPOSE(COLUMN(Табель!$C$10:INDEX(Табель!P:P,K$1)))+TRANSPOSE(ROW(Табель!$C$10:INDEX(Табель!P:P,$K$1)))%%),ROW(A74)),1)/1%%),"")</f>
        <v/>
      </c>
    </row>
    <row r="76" spans="1:8">
      <c r="A76" s="37">
        <v>75</v>
      </c>
      <c r="B76" s="37" t="s">
        <v>45</v>
      </c>
      <c r="C76" s="38">
        <v>1</v>
      </c>
      <c r="D76" s="39" t="e">
        <f>IF(Таблица2[[#This Row],[День]]&lt;&gt;"",WEEKNUM(Таблица2[[#This Row],[День]],2),WEEKNUM(Таблица2[[#This Row],[Ночь]],2))</f>
        <v>#VALUE!</v>
      </c>
      <c r="E76" s="40" t="str">
        <f t="array" ref="E76">IFERROR(1/(1/INDEX(Табель!$7:$7,INT(SMALL(IF(ABS(TRANSPOSE(Табель!$C$10:INDEX(Табель!P:P,$K$1))-1.5)&lt;1,TRANSPOSE(COLUMN(Табель!$C$10:INDEX(Табель!P:P,K$1)))+TRANSPOSE(ROW(Табель!$C$10:INDEX(Табель!P:P,$K$1)))%%),ROW(A75))))),"")</f>
        <v/>
      </c>
      <c r="F76" s="41" t="str">
        <f t="array" ref="F7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75))-1)/2)*2+1),""),"")</f>
        <v/>
      </c>
      <c r="G76" s="42"/>
      <c r="H76" s="37" t="str">
        <f t="array" ref="H76">IFERROR(INDEX(Табель!B:B,MOD(SMALL(IF(ABS(TRANSPOSE(Табель!$C$10:INDEX(Табель!P:P,$K$1))-1.5)&lt;1,TRANSPOSE(COLUMN(Табель!$C$10:INDEX(Табель!P:P,K$1)))+TRANSPOSE(ROW(Табель!$C$10:INDEX(Табель!P:P,$K$1)))%%),ROW(A75)),1)/1%%),"")</f>
        <v/>
      </c>
    </row>
    <row r="77" spans="1:8">
      <c r="A77" s="31">
        <v>76</v>
      </c>
      <c r="B77" s="31" t="s">
        <v>45</v>
      </c>
      <c r="C77" s="32">
        <v>1</v>
      </c>
      <c r="D77" s="33" t="e">
        <f>IF(Таблица2[[#This Row],[День]]&lt;&gt;"",WEEKNUM(Таблица2[[#This Row],[День]],2),WEEKNUM(Таблица2[[#This Row],[Ночь]],2))</f>
        <v>#VALUE!</v>
      </c>
      <c r="E77" s="34" t="str">
        <f t="array" ref="E77">IFERROR(1/(1/INDEX(Табель!$7:$7,INT(SMALL(IF(ABS(TRANSPOSE(Табель!$C$10:INDEX(Табель!P:P,$K$1))-1.5)&lt;1,TRANSPOSE(COLUMN(Табель!$C$10:INDEX(Табель!P:P,K$1)))+TRANSPOSE(ROW(Табель!$C$10:INDEX(Табель!P:P,$K$1)))%%),ROW(A76))))),"")</f>
        <v/>
      </c>
      <c r="F77" s="35" t="str">
        <f t="array" ref="F7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76))-1)/2)*2+1),""),"")</f>
        <v/>
      </c>
      <c r="G77" s="36"/>
      <c r="H77" s="31" t="str">
        <f t="array" ref="H77">IFERROR(INDEX(Табель!B:B,MOD(SMALL(IF(ABS(TRANSPOSE(Табель!$C$10:INDEX(Табель!P:P,$K$1))-1.5)&lt;1,TRANSPOSE(COLUMN(Табель!$C$10:INDEX(Табель!P:P,K$1)))+TRANSPOSE(ROW(Табель!$C$10:INDEX(Табель!P:P,$K$1)))%%),ROW(A76)),1)/1%%),"")</f>
        <v/>
      </c>
    </row>
    <row r="78" spans="1:8">
      <c r="A78" s="37">
        <v>77</v>
      </c>
      <c r="B78" s="37" t="s">
        <v>45</v>
      </c>
      <c r="C78" s="38">
        <v>1</v>
      </c>
      <c r="D78" s="39" t="e">
        <f>IF(Таблица2[[#This Row],[День]]&lt;&gt;"",WEEKNUM(Таблица2[[#This Row],[День]],2),WEEKNUM(Таблица2[[#This Row],[Ночь]],2))</f>
        <v>#VALUE!</v>
      </c>
      <c r="E78" s="40" t="str">
        <f t="array" ref="E78">IFERROR(1/(1/INDEX(Табель!$7:$7,INT(SMALL(IF(ABS(TRANSPOSE(Табель!$C$10:INDEX(Табель!P:P,$K$1))-1.5)&lt;1,TRANSPOSE(COLUMN(Табель!$C$10:INDEX(Табель!P:P,K$1)))+TRANSPOSE(ROW(Табель!$C$10:INDEX(Табель!P:P,$K$1)))%%),ROW(A77))))),"")</f>
        <v/>
      </c>
      <c r="F78" s="41" t="str">
        <f t="array" ref="F7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77))-1)/2)*2+1),""),"")</f>
        <v/>
      </c>
      <c r="G78" s="42"/>
      <c r="H78" s="37" t="str">
        <f t="array" ref="H78">IFERROR(INDEX(Табель!B:B,MOD(SMALL(IF(ABS(TRANSPOSE(Табель!$C$10:INDEX(Табель!P:P,$K$1))-1.5)&lt;1,TRANSPOSE(COLUMN(Табель!$C$10:INDEX(Табель!P:P,K$1)))+TRANSPOSE(ROW(Табель!$C$10:INDEX(Табель!P:P,$K$1)))%%),ROW(A77)),1)/1%%),"")</f>
        <v/>
      </c>
    </row>
    <row r="79" spans="1:8">
      <c r="A79" s="31">
        <v>78</v>
      </c>
      <c r="B79" s="31" t="s">
        <v>45</v>
      </c>
      <c r="C79" s="32">
        <v>1</v>
      </c>
      <c r="D79" s="33" t="e">
        <f>IF(Таблица2[[#This Row],[День]]&lt;&gt;"",WEEKNUM(Таблица2[[#This Row],[День]],2),WEEKNUM(Таблица2[[#This Row],[Ночь]],2))</f>
        <v>#VALUE!</v>
      </c>
      <c r="E79" s="34" t="str">
        <f t="array" ref="E79">IFERROR(1/(1/INDEX(Табель!$7:$7,INT(SMALL(IF(ABS(TRANSPOSE(Табель!$C$10:INDEX(Табель!P:P,$K$1))-1.5)&lt;1,TRANSPOSE(COLUMN(Табель!$C$10:INDEX(Табель!P:P,K$1)))+TRANSPOSE(ROW(Табель!$C$10:INDEX(Табель!P:P,$K$1)))%%),ROW(A78))))),"")</f>
        <v/>
      </c>
      <c r="F79" s="35" t="str">
        <f t="array" ref="F7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78))-1)/2)*2+1),""),"")</f>
        <v/>
      </c>
      <c r="G79" s="36"/>
      <c r="H79" s="31" t="str">
        <f t="array" ref="H79">IFERROR(INDEX(Табель!B:B,MOD(SMALL(IF(ABS(TRANSPOSE(Табель!$C$10:INDEX(Табель!P:P,$K$1))-1.5)&lt;1,TRANSPOSE(COLUMN(Табель!$C$10:INDEX(Табель!P:P,K$1)))+TRANSPOSE(ROW(Табель!$C$10:INDEX(Табель!P:P,$K$1)))%%),ROW(A78)),1)/1%%),"")</f>
        <v/>
      </c>
    </row>
    <row r="80" spans="1:8">
      <c r="A80" s="37">
        <v>79</v>
      </c>
      <c r="B80" s="37" t="s">
        <v>45</v>
      </c>
      <c r="C80" s="38">
        <v>1</v>
      </c>
      <c r="D80" s="39" t="e">
        <f>IF(Таблица2[[#This Row],[День]]&lt;&gt;"",WEEKNUM(Таблица2[[#This Row],[День]],2),WEEKNUM(Таблица2[[#This Row],[Ночь]],2))</f>
        <v>#VALUE!</v>
      </c>
      <c r="E80" s="40" t="str">
        <f t="array" ref="E80">IFERROR(1/(1/INDEX(Табель!$7:$7,INT(SMALL(IF(ABS(TRANSPOSE(Табель!$C$10:INDEX(Табель!P:P,$K$1))-1.5)&lt;1,TRANSPOSE(COLUMN(Табель!$C$10:INDEX(Табель!P:P,K$1)))+TRANSPOSE(ROW(Табель!$C$10:INDEX(Табель!P:P,$K$1)))%%),ROW(A79))))),"")</f>
        <v/>
      </c>
      <c r="F80" s="41" t="str">
        <f t="array" ref="F8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79))-1)/2)*2+1),""),"")</f>
        <v/>
      </c>
      <c r="G80" s="42"/>
      <c r="H80" s="37" t="str">
        <f t="array" ref="H80">IFERROR(INDEX(Табель!B:B,MOD(SMALL(IF(ABS(TRANSPOSE(Табель!$C$10:INDEX(Табель!P:P,$K$1))-1.5)&lt;1,TRANSPOSE(COLUMN(Табель!$C$10:INDEX(Табель!P:P,K$1)))+TRANSPOSE(ROW(Табель!$C$10:INDEX(Табель!P:P,$K$1)))%%),ROW(A79)),1)/1%%),"")</f>
        <v/>
      </c>
    </row>
    <row r="81" spans="1:8">
      <c r="A81" s="31">
        <v>80</v>
      </c>
      <c r="B81" s="31" t="s">
        <v>45</v>
      </c>
      <c r="C81" s="32">
        <v>1</v>
      </c>
      <c r="D81" s="33" t="e">
        <f>IF(Таблица2[[#This Row],[День]]&lt;&gt;"",WEEKNUM(Таблица2[[#This Row],[День]],2),WEEKNUM(Таблица2[[#This Row],[Ночь]],2))</f>
        <v>#VALUE!</v>
      </c>
      <c r="E81" s="34" t="str">
        <f t="array" ref="E81">IFERROR(1/(1/INDEX(Табель!$7:$7,INT(SMALL(IF(ABS(TRANSPOSE(Табель!$C$10:INDEX(Табель!P:P,$K$1))-1.5)&lt;1,TRANSPOSE(COLUMN(Табель!$C$10:INDEX(Табель!P:P,K$1)))+TRANSPOSE(ROW(Табель!$C$10:INDEX(Табель!P:P,$K$1)))%%),ROW(A80))))),"")</f>
        <v/>
      </c>
      <c r="F81" s="35" t="str">
        <f t="array" ref="F8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80))-1)/2)*2+1),""),"")</f>
        <v/>
      </c>
      <c r="G81" s="36"/>
      <c r="H81" s="31" t="str">
        <f t="array" ref="H81">IFERROR(INDEX(Табель!B:B,MOD(SMALL(IF(ABS(TRANSPOSE(Табель!$C$10:INDEX(Табель!P:P,$K$1))-1.5)&lt;1,TRANSPOSE(COLUMN(Табель!$C$10:INDEX(Табель!P:P,K$1)))+TRANSPOSE(ROW(Табель!$C$10:INDEX(Табель!P:P,$K$1)))%%),ROW(A80)),1)/1%%),"")</f>
        <v/>
      </c>
    </row>
    <row r="82" spans="1:8">
      <c r="A82" s="37">
        <v>81</v>
      </c>
      <c r="B82" s="37" t="s">
        <v>45</v>
      </c>
      <c r="C82" s="38">
        <v>1</v>
      </c>
      <c r="D82" s="39" t="e">
        <f>IF(Таблица2[[#This Row],[День]]&lt;&gt;"",WEEKNUM(Таблица2[[#This Row],[День]],2),WEEKNUM(Таблица2[[#This Row],[Ночь]],2))</f>
        <v>#VALUE!</v>
      </c>
      <c r="E82" s="40" t="str">
        <f t="array" ref="E82">IFERROR(1/(1/INDEX(Табель!$7:$7,INT(SMALL(IF(ABS(TRANSPOSE(Табель!$C$10:INDEX(Табель!P:P,$K$1))-1.5)&lt;1,TRANSPOSE(COLUMN(Табель!$C$10:INDEX(Табель!P:P,K$1)))+TRANSPOSE(ROW(Табель!$C$10:INDEX(Табель!P:P,$K$1)))%%),ROW(A81))))),"")</f>
        <v/>
      </c>
      <c r="F82" s="41" t="str">
        <f t="array" ref="F8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81))-1)/2)*2+1),""),"")</f>
        <v/>
      </c>
      <c r="G82" s="42"/>
      <c r="H82" s="37" t="str">
        <f t="array" ref="H82">IFERROR(INDEX(Табель!B:B,MOD(SMALL(IF(ABS(TRANSPOSE(Табель!$C$10:INDEX(Табель!P:P,$K$1))-1.5)&lt;1,TRANSPOSE(COLUMN(Табель!$C$10:INDEX(Табель!P:P,K$1)))+TRANSPOSE(ROW(Табель!$C$10:INDEX(Табель!P:P,$K$1)))%%),ROW(A81)),1)/1%%),"")</f>
        <v/>
      </c>
    </row>
    <row r="83" spans="1:8">
      <c r="A83" s="31">
        <v>82</v>
      </c>
      <c r="B83" s="31" t="s">
        <v>45</v>
      </c>
      <c r="C83" s="32">
        <v>1</v>
      </c>
      <c r="D83" s="33" t="e">
        <f>IF(Таблица2[[#This Row],[День]]&lt;&gt;"",WEEKNUM(Таблица2[[#This Row],[День]],2),WEEKNUM(Таблица2[[#This Row],[Ночь]],2))</f>
        <v>#VALUE!</v>
      </c>
      <c r="E83" s="34" t="str">
        <f t="array" ref="E83">IFERROR(1/(1/INDEX(Табель!$7:$7,INT(SMALL(IF(ABS(TRANSPOSE(Табель!$C$10:INDEX(Табель!P:P,$K$1))-1.5)&lt;1,TRANSPOSE(COLUMN(Табель!$C$10:INDEX(Табель!P:P,K$1)))+TRANSPOSE(ROW(Табель!$C$10:INDEX(Табель!P:P,$K$1)))%%),ROW(A82))))),"")</f>
        <v/>
      </c>
      <c r="F83" s="35" t="str">
        <f t="array" ref="F8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82))-1)/2)*2+1),""),"")</f>
        <v/>
      </c>
      <c r="G83" s="36"/>
      <c r="H83" s="31" t="str">
        <f t="array" ref="H83">IFERROR(INDEX(Табель!B:B,MOD(SMALL(IF(ABS(TRANSPOSE(Табель!$C$10:INDEX(Табель!P:P,$K$1))-1.5)&lt;1,TRANSPOSE(COLUMN(Табель!$C$10:INDEX(Табель!P:P,K$1)))+TRANSPOSE(ROW(Табель!$C$10:INDEX(Табель!P:P,$K$1)))%%),ROW(A82)),1)/1%%),"")</f>
        <v/>
      </c>
    </row>
    <row r="84" spans="1:8">
      <c r="A84" s="37">
        <v>83</v>
      </c>
      <c r="B84" s="37" t="s">
        <v>45</v>
      </c>
      <c r="C84" s="38">
        <v>1</v>
      </c>
      <c r="D84" s="39" t="e">
        <f>IF(Таблица2[[#This Row],[День]]&lt;&gt;"",WEEKNUM(Таблица2[[#This Row],[День]],2),WEEKNUM(Таблица2[[#This Row],[Ночь]],2))</f>
        <v>#VALUE!</v>
      </c>
      <c r="E84" s="40" t="str">
        <f t="array" ref="E84">IFERROR(1/(1/INDEX(Табель!$7:$7,INT(SMALL(IF(ABS(TRANSPOSE(Табель!$C$10:INDEX(Табель!P:P,$K$1))-1.5)&lt;1,TRANSPOSE(COLUMN(Табель!$C$10:INDEX(Табель!P:P,K$1)))+TRANSPOSE(ROW(Табель!$C$10:INDEX(Табель!P:P,$K$1)))%%),ROW(A83))))),"")</f>
        <v/>
      </c>
      <c r="F84" s="41" t="str">
        <f t="array" ref="F8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83))-1)/2)*2+1),""),"")</f>
        <v/>
      </c>
      <c r="G84" s="42"/>
      <c r="H84" s="37" t="str">
        <f t="array" ref="H84">IFERROR(INDEX(Табель!B:B,MOD(SMALL(IF(ABS(TRANSPOSE(Табель!$C$10:INDEX(Табель!P:P,$K$1))-1.5)&lt;1,TRANSPOSE(COLUMN(Табель!$C$10:INDEX(Табель!P:P,K$1)))+TRANSPOSE(ROW(Табель!$C$10:INDEX(Табель!P:P,$K$1)))%%),ROW(A83)),1)/1%%),"")</f>
        <v/>
      </c>
    </row>
    <row r="85" spans="1:8">
      <c r="A85" s="31">
        <v>84</v>
      </c>
      <c r="B85" s="31" t="s">
        <v>45</v>
      </c>
      <c r="C85" s="32">
        <v>1</v>
      </c>
      <c r="D85" s="33" t="e">
        <f>IF(Таблица2[[#This Row],[День]]&lt;&gt;"",WEEKNUM(Таблица2[[#This Row],[День]],2),WEEKNUM(Таблица2[[#This Row],[Ночь]],2))</f>
        <v>#VALUE!</v>
      </c>
      <c r="E85" s="34" t="str">
        <f t="array" ref="E85">IFERROR(1/(1/INDEX(Табель!$7:$7,INT(SMALL(IF(ABS(TRANSPOSE(Табель!$C$10:INDEX(Табель!P:P,$K$1))-1.5)&lt;1,TRANSPOSE(COLUMN(Табель!$C$10:INDEX(Табель!P:P,K$1)))+TRANSPOSE(ROW(Табель!$C$10:INDEX(Табель!P:P,$K$1)))%%),ROW(A84))))),"")</f>
        <v/>
      </c>
      <c r="F85" s="35" t="str">
        <f t="array" ref="F8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84))-1)/2)*2+1),""),"")</f>
        <v/>
      </c>
      <c r="G85" s="36"/>
      <c r="H85" s="31" t="str">
        <f t="array" ref="H85">IFERROR(INDEX(Табель!B:B,MOD(SMALL(IF(ABS(TRANSPOSE(Табель!$C$10:INDEX(Табель!P:P,$K$1))-1.5)&lt;1,TRANSPOSE(COLUMN(Табель!$C$10:INDEX(Табель!P:P,K$1)))+TRANSPOSE(ROW(Табель!$C$10:INDEX(Табель!P:P,$K$1)))%%),ROW(A84)),1)/1%%),"")</f>
        <v/>
      </c>
    </row>
    <row r="86" spans="1:8">
      <c r="A86" s="37">
        <v>85</v>
      </c>
      <c r="B86" s="37" t="s">
        <v>45</v>
      </c>
      <c r="C86" s="38">
        <v>1</v>
      </c>
      <c r="D86" s="39" t="e">
        <f>IF(Таблица2[[#This Row],[День]]&lt;&gt;"",WEEKNUM(Таблица2[[#This Row],[День]],2),WEEKNUM(Таблица2[[#This Row],[Ночь]],2))</f>
        <v>#VALUE!</v>
      </c>
      <c r="E86" s="40" t="str">
        <f t="array" ref="E86">IFERROR(1/(1/INDEX(Табель!$7:$7,INT(SMALL(IF(ABS(TRANSPOSE(Табель!$C$10:INDEX(Табель!P:P,$K$1))-1.5)&lt;1,TRANSPOSE(COLUMN(Табель!$C$10:INDEX(Табель!P:P,K$1)))+TRANSPOSE(ROW(Табель!$C$10:INDEX(Табель!P:P,$K$1)))%%),ROW(A85))))),"")</f>
        <v/>
      </c>
      <c r="F86" s="41" t="str">
        <f t="array" ref="F8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85))-1)/2)*2+1),""),"")</f>
        <v/>
      </c>
      <c r="G86" s="42"/>
      <c r="H86" s="37" t="str">
        <f t="array" ref="H86">IFERROR(INDEX(Табель!B:B,MOD(SMALL(IF(ABS(TRANSPOSE(Табель!$C$10:INDEX(Табель!P:P,$K$1))-1.5)&lt;1,TRANSPOSE(COLUMN(Табель!$C$10:INDEX(Табель!P:P,K$1)))+TRANSPOSE(ROW(Табель!$C$10:INDEX(Табель!P:P,$K$1)))%%),ROW(A85)),1)/1%%),"")</f>
        <v/>
      </c>
    </row>
    <row r="87" spans="1:8">
      <c r="A87" s="31">
        <v>86</v>
      </c>
      <c r="B87" s="31" t="s">
        <v>45</v>
      </c>
      <c r="C87" s="32">
        <v>1</v>
      </c>
      <c r="D87" s="33" t="e">
        <f>IF(Таблица2[[#This Row],[День]]&lt;&gt;"",WEEKNUM(Таблица2[[#This Row],[День]],2),WEEKNUM(Таблица2[[#This Row],[Ночь]],2))</f>
        <v>#VALUE!</v>
      </c>
      <c r="E87" s="34" t="str">
        <f t="array" ref="E87">IFERROR(1/(1/INDEX(Табель!$7:$7,INT(SMALL(IF(ABS(TRANSPOSE(Табель!$C$10:INDEX(Табель!P:P,$K$1))-1.5)&lt;1,TRANSPOSE(COLUMN(Табель!$C$10:INDEX(Табель!P:P,K$1)))+TRANSPOSE(ROW(Табель!$C$10:INDEX(Табель!P:P,$K$1)))%%),ROW(A86))))),"")</f>
        <v/>
      </c>
      <c r="F87" s="35" t="str">
        <f t="array" ref="F8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86))-1)/2)*2+1),""),"")</f>
        <v/>
      </c>
      <c r="G87" s="36"/>
      <c r="H87" s="31" t="str">
        <f t="array" ref="H87">IFERROR(INDEX(Табель!B:B,MOD(SMALL(IF(ABS(TRANSPOSE(Табель!$C$10:INDEX(Табель!P:P,$K$1))-1.5)&lt;1,TRANSPOSE(COLUMN(Табель!$C$10:INDEX(Табель!P:P,K$1)))+TRANSPOSE(ROW(Табель!$C$10:INDEX(Табель!P:P,$K$1)))%%),ROW(A86)),1)/1%%),"")</f>
        <v/>
      </c>
    </row>
    <row r="88" spans="1:8">
      <c r="A88" s="37">
        <v>87</v>
      </c>
      <c r="B88" s="37" t="s">
        <v>45</v>
      </c>
      <c r="C88" s="38">
        <v>1</v>
      </c>
      <c r="D88" s="39" t="e">
        <f>IF(Таблица2[[#This Row],[День]]&lt;&gt;"",WEEKNUM(Таблица2[[#This Row],[День]],2),WEEKNUM(Таблица2[[#This Row],[Ночь]],2))</f>
        <v>#VALUE!</v>
      </c>
      <c r="E88" s="40" t="str">
        <f t="array" ref="E88">IFERROR(1/(1/INDEX(Табель!$7:$7,INT(SMALL(IF(ABS(TRANSPOSE(Табель!$C$10:INDEX(Табель!P:P,$K$1))-1.5)&lt;1,TRANSPOSE(COLUMN(Табель!$C$10:INDEX(Табель!P:P,K$1)))+TRANSPOSE(ROW(Табель!$C$10:INDEX(Табель!P:P,$K$1)))%%),ROW(A87))))),"")</f>
        <v/>
      </c>
      <c r="F88" s="41" t="str">
        <f t="array" ref="F8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87))-1)/2)*2+1),""),"")</f>
        <v/>
      </c>
      <c r="G88" s="42"/>
      <c r="H88" s="37" t="str">
        <f t="array" ref="H88">IFERROR(INDEX(Табель!B:B,MOD(SMALL(IF(ABS(TRANSPOSE(Табель!$C$10:INDEX(Табель!P:P,$K$1))-1.5)&lt;1,TRANSPOSE(COLUMN(Табель!$C$10:INDEX(Табель!P:P,K$1)))+TRANSPOSE(ROW(Табель!$C$10:INDEX(Табель!P:P,$K$1)))%%),ROW(A87)),1)/1%%),"")</f>
        <v/>
      </c>
    </row>
    <row r="89" spans="1:8">
      <c r="A89" s="31">
        <v>88</v>
      </c>
      <c r="B89" s="31" t="s">
        <v>45</v>
      </c>
      <c r="C89" s="32">
        <v>1</v>
      </c>
      <c r="D89" s="33" t="e">
        <f>IF(Таблица2[[#This Row],[День]]&lt;&gt;"",WEEKNUM(Таблица2[[#This Row],[День]],2),WEEKNUM(Таблица2[[#This Row],[Ночь]],2))</f>
        <v>#VALUE!</v>
      </c>
      <c r="E89" s="34" t="str">
        <f t="array" ref="E89">IFERROR(1/(1/INDEX(Табель!$7:$7,INT(SMALL(IF(ABS(TRANSPOSE(Табель!$C$10:INDEX(Табель!P:P,$K$1))-1.5)&lt;1,TRANSPOSE(COLUMN(Табель!$C$10:INDEX(Табель!P:P,K$1)))+TRANSPOSE(ROW(Табель!$C$10:INDEX(Табель!P:P,$K$1)))%%),ROW(A88))))),"")</f>
        <v/>
      </c>
      <c r="F89" s="35" t="str">
        <f t="array" ref="F8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88))-1)/2)*2+1),""),"")</f>
        <v/>
      </c>
      <c r="G89" s="36"/>
      <c r="H89" s="31" t="str">
        <f t="array" ref="H89">IFERROR(INDEX(Табель!B:B,MOD(SMALL(IF(ABS(TRANSPOSE(Табель!$C$10:INDEX(Табель!P:P,$K$1))-1.5)&lt;1,TRANSPOSE(COLUMN(Табель!$C$10:INDEX(Табель!P:P,K$1)))+TRANSPOSE(ROW(Табель!$C$10:INDEX(Табель!P:P,$K$1)))%%),ROW(A88)),1)/1%%),"")</f>
        <v/>
      </c>
    </row>
    <row r="90" spans="1:8">
      <c r="A90" s="37">
        <v>89</v>
      </c>
      <c r="B90" s="37" t="s">
        <v>45</v>
      </c>
      <c r="C90" s="38">
        <v>1</v>
      </c>
      <c r="D90" s="39" t="e">
        <f>IF(Таблица2[[#This Row],[День]]&lt;&gt;"",WEEKNUM(Таблица2[[#This Row],[День]],2),WEEKNUM(Таблица2[[#This Row],[Ночь]],2))</f>
        <v>#VALUE!</v>
      </c>
      <c r="E90" s="40" t="str">
        <f t="array" ref="E90">IFERROR(1/(1/INDEX(Табель!$7:$7,INT(SMALL(IF(ABS(TRANSPOSE(Табель!$C$10:INDEX(Табель!P:P,$K$1))-1.5)&lt;1,TRANSPOSE(COLUMN(Табель!$C$10:INDEX(Табель!P:P,K$1)))+TRANSPOSE(ROW(Табель!$C$10:INDEX(Табель!P:P,$K$1)))%%),ROW(A89))))),"")</f>
        <v/>
      </c>
      <c r="F90" s="41" t="str">
        <f t="array" ref="F9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89))-1)/2)*2+1),""),"")</f>
        <v/>
      </c>
      <c r="G90" s="42"/>
      <c r="H90" s="37" t="str">
        <f t="array" ref="H90">IFERROR(INDEX(Табель!B:B,MOD(SMALL(IF(ABS(TRANSPOSE(Табель!$C$10:INDEX(Табель!P:P,$K$1))-1.5)&lt;1,TRANSPOSE(COLUMN(Табель!$C$10:INDEX(Табель!P:P,K$1)))+TRANSPOSE(ROW(Табель!$C$10:INDEX(Табель!P:P,$K$1)))%%),ROW(A89)),1)/1%%),"")</f>
        <v/>
      </c>
    </row>
    <row r="91" spans="1:8">
      <c r="A91" s="31">
        <v>90</v>
      </c>
      <c r="B91" s="31" t="s">
        <v>45</v>
      </c>
      <c r="C91" s="32">
        <v>1</v>
      </c>
      <c r="D91" s="33" t="e">
        <f>IF(Таблица2[[#This Row],[День]]&lt;&gt;"",WEEKNUM(Таблица2[[#This Row],[День]],2),WEEKNUM(Таблица2[[#This Row],[Ночь]],2))</f>
        <v>#VALUE!</v>
      </c>
      <c r="E91" s="34" t="str">
        <f t="array" ref="E91">IFERROR(1/(1/INDEX(Табель!$7:$7,INT(SMALL(IF(ABS(TRANSPOSE(Табель!$C$10:INDEX(Табель!P:P,$K$1))-1.5)&lt;1,TRANSPOSE(COLUMN(Табель!$C$10:INDEX(Табель!P:P,K$1)))+TRANSPOSE(ROW(Табель!$C$10:INDEX(Табель!P:P,$K$1)))%%),ROW(A90))))),"")</f>
        <v/>
      </c>
      <c r="F91" s="35" t="str">
        <f t="array" ref="F9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90))-1)/2)*2+1),""),"")</f>
        <v/>
      </c>
      <c r="G91" s="36"/>
      <c r="H91" s="31" t="str">
        <f t="array" ref="H91">IFERROR(INDEX(Табель!B:B,MOD(SMALL(IF(ABS(TRANSPOSE(Табель!$C$10:INDEX(Табель!P:P,$K$1))-1.5)&lt;1,TRANSPOSE(COLUMN(Табель!$C$10:INDEX(Табель!P:P,K$1)))+TRANSPOSE(ROW(Табель!$C$10:INDEX(Табель!P:P,$K$1)))%%),ROW(A90)),1)/1%%),"")</f>
        <v/>
      </c>
    </row>
    <row r="92" spans="1:8">
      <c r="A92" s="37">
        <v>91</v>
      </c>
      <c r="B92" s="37" t="s">
        <v>45</v>
      </c>
      <c r="C92" s="38">
        <v>1</v>
      </c>
      <c r="D92" s="39" t="e">
        <f>IF(Таблица2[[#This Row],[День]]&lt;&gt;"",WEEKNUM(Таблица2[[#This Row],[День]],2),WEEKNUM(Таблица2[[#This Row],[Ночь]],2))</f>
        <v>#VALUE!</v>
      </c>
      <c r="E92" s="40" t="str">
        <f t="array" ref="E92">IFERROR(1/(1/INDEX(Табель!$7:$7,INT(SMALL(IF(ABS(TRANSPOSE(Табель!$C$10:INDEX(Табель!P:P,$K$1))-1.5)&lt;1,TRANSPOSE(COLUMN(Табель!$C$10:INDEX(Табель!P:P,K$1)))+TRANSPOSE(ROW(Табель!$C$10:INDEX(Табель!P:P,$K$1)))%%),ROW(A91))))),"")</f>
        <v/>
      </c>
      <c r="F92" s="41" t="str">
        <f t="array" ref="F9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91))-1)/2)*2+1),""),"")</f>
        <v/>
      </c>
      <c r="G92" s="42"/>
      <c r="H92" s="37" t="str">
        <f t="array" ref="H92">IFERROR(INDEX(Табель!B:B,MOD(SMALL(IF(ABS(TRANSPOSE(Табель!$C$10:INDEX(Табель!P:P,$K$1))-1.5)&lt;1,TRANSPOSE(COLUMN(Табель!$C$10:INDEX(Табель!P:P,K$1)))+TRANSPOSE(ROW(Табель!$C$10:INDEX(Табель!P:P,$K$1)))%%),ROW(A91)),1)/1%%),"")</f>
        <v/>
      </c>
    </row>
    <row r="93" spans="1:8">
      <c r="A93" s="31">
        <v>92</v>
      </c>
      <c r="B93" s="31" t="s">
        <v>45</v>
      </c>
      <c r="C93" s="32">
        <v>1</v>
      </c>
      <c r="D93" s="33" t="e">
        <f>IF(Таблица2[[#This Row],[День]]&lt;&gt;"",WEEKNUM(Таблица2[[#This Row],[День]],2),WEEKNUM(Таблица2[[#This Row],[Ночь]],2))</f>
        <v>#VALUE!</v>
      </c>
      <c r="E93" s="34" t="str">
        <f t="array" ref="E93">IFERROR(1/(1/INDEX(Табель!$7:$7,INT(SMALL(IF(ABS(TRANSPOSE(Табель!$C$10:INDEX(Табель!P:P,$K$1))-1.5)&lt;1,TRANSPOSE(COLUMN(Табель!$C$10:INDEX(Табель!P:P,K$1)))+TRANSPOSE(ROW(Табель!$C$10:INDEX(Табель!P:P,$K$1)))%%),ROW(A92))))),"")</f>
        <v/>
      </c>
      <c r="F93" s="35" t="str">
        <f t="array" ref="F9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92))-1)/2)*2+1),""),"")</f>
        <v/>
      </c>
      <c r="G93" s="36"/>
      <c r="H93" s="31" t="str">
        <f t="array" ref="H93">IFERROR(INDEX(Табель!B:B,MOD(SMALL(IF(ABS(TRANSPOSE(Табель!$C$10:INDEX(Табель!P:P,$K$1))-1.5)&lt;1,TRANSPOSE(COLUMN(Табель!$C$10:INDEX(Табель!P:P,K$1)))+TRANSPOSE(ROW(Табель!$C$10:INDEX(Табель!P:P,$K$1)))%%),ROW(A92)),1)/1%%),"")</f>
        <v/>
      </c>
    </row>
    <row r="94" spans="1:8">
      <c r="A94" s="37">
        <v>93</v>
      </c>
      <c r="B94" s="37" t="s">
        <v>45</v>
      </c>
      <c r="C94" s="38">
        <v>1</v>
      </c>
      <c r="D94" s="39" t="e">
        <f>IF(Таблица2[[#This Row],[День]]&lt;&gt;"",WEEKNUM(Таблица2[[#This Row],[День]],2),WEEKNUM(Таблица2[[#This Row],[Ночь]],2))</f>
        <v>#VALUE!</v>
      </c>
      <c r="E94" s="40" t="str">
        <f t="array" ref="E94">IFERROR(1/(1/INDEX(Табель!$7:$7,INT(SMALL(IF(ABS(TRANSPOSE(Табель!$C$10:INDEX(Табель!P:P,$K$1))-1.5)&lt;1,TRANSPOSE(COLUMN(Табель!$C$10:INDEX(Табель!P:P,K$1)))+TRANSPOSE(ROW(Табель!$C$10:INDEX(Табель!P:P,$K$1)))%%),ROW(A93))))),"")</f>
        <v/>
      </c>
      <c r="F94" s="41" t="str">
        <f t="array" ref="F9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93))-1)/2)*2+1),""),"")</f>
        <v/>
      </c>
      <c r="G94" s="42"/>
      <c r="H94" s="37" t="str">
        <f t="array" ref="H94">IFERROR(INDEX(Табель!B:B,MOD(SMALL(IF(ABS(TRANSPOSE(Табель!$C$10:INDEX(Табель!P:P,$K$1))-1.5)&lt;1,TRANSPOSE(COLUMN(Табель!$C$10:INDEX(Табель!P:P,K$1)))+TRANSPOSE(ROW(Табель!$C$10:INDEX(Табель!P:P,$K$1)))%%),ROW(A93)),1)/1%%),"")</f>
        <v/>
      </c>
    </row>
    <row r="95" spans="1:8">
      <c r="A95" s="31">
        <v>94</v>
      </c>
      <c r="B95" s="31" t="s">
        <v>45</v>
      </c>
      <c r="C95" s="32">
        <v>1</v>
      </c>
      <c r="D95" s="33" t="e">
        <f>IF(Таблица2[[#This Row],[День]]&lt;&gt;"",WEEKNUM(Таблица2[[#This Row],[День]],2),WEEKNUM(Таблица2[[#This Row],[Ночь]],2))</f>
        <v>#VALUE!</v>
      </c>
      <c r="E95" s="34" t="str">
        <f t="array" ref="E95">IFERROR(1/(1/INDEX(Табель!$7:$7,INT(SMALL(IF(ABS(TRANSPOSE(Табель!$C$10:INDEX(Табель!P:P,$K$1))-1.5)&lt;1,TRANSPOSE(COLUMN(Табель!$C$10:INDEX(Табель!P:P,K$1)))+TRANSPOSE(ROW(Табель!$C$10:INDEX(Табель!P:P,$K$1)))%%),ROW(A94))))),"")</f>
        <v/>
      </c>
      <c r="F95" s="35" t="str">
        <f t="array" ref="F9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94))-1)/2)*2+1),""),"")</f>
        <v/>
      </c>
      <c r="G95" s="36"/>
      <c r="H95" s="31" t="str">
        <f t="array" ref="H95">IFERROR(INDEX(Табель!B:B,MOD(SMALL(IF(ABS(TRANSPOSE(Табель!$C$10:INDEX(Табель!P:P,$K$1))-1.5)&lt;1,TRANSPOSE(COLUMN(Табель!$C$10:INDEX(Табель!P:P,K$1)))+TRANSPOSE(ROW(Табель!$C$10:INDEX(Табель!P:P,$K$1)))%%),ROW(A94)),1)/1%%),"")</f>
        <v/>
      </c>
    </row>
    <row r="96" spans="1:8">
      <c r="A96" s="37">
        <v>95</v>
      </c>
      <c r="B96" s="37" t="s">
        <v>45</v>
      </c>
      <c r="C96" s="38">
        <v>1</v>
      </c>
      <c r="D96" s="39" t="e">
        <f>IF(Таблица2[[#This Row],[День]]&lt;&gt;"",WEEKNUM(Таблица2[[#This Row],[День]],2),WEEKNUM(Таблица2[[#This Row],[Ночь]],2))</f>
        <v>#VALUE!</v>
      </c>
      <c r="E96" s="40" t="str">
        <f t="array" ref="E96">IFERROR(1/(1/INDEX(Табель!$7:$7,INT(SMALL(IF(ABS(TRANSPOSE(Табель!$C$10:INDEX(Табель!P:P,$K$1))-1.5)&lt;1,TRANSPOSE(COLUMN(Табель!$C$10:INDEX(Табель!P:P,K$1)))+TRANSPOSE(ROW(Табель!$C$10:INDEX(Табель!P:P,$K$1)))%%),ROW(A95))))),"")</f>
        <v/>
      </c>
      <c r="F96" s="41" t="str">
        <f t="array" ref="F9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95))-1)/2)*2+1),""),"")</f>
        <v/>
      </c>
      <c r="G96" s="42"/>
      <c r="H96" s="37" t="str">
        <f t="array" ref="H96">IFERROR(INDEX(Табель!B:B,MOD(SMALL(IF(ABS(TRANSPOSE(Табель!$C$10:INDEX(Табель!P:P,$K$1))-1.5)&lt;1,TRANSPOSE(COLUMN(Табель!$C$10:INDEX(Табель!P:P,K$1)))+TRANSPOSE(ROW(Табель!$C$10:INDEX(Табель!P:P,$K$1)))%%),ROW(A95)),1)/1%%),"")</f>
        <v/>
      </c>
    </row>
    <row r="97" spans="1:8">
      <c r="A97" s="31">
        <v>96</v>
      </c>
      <c r="B97" s="31" t="s">
        <v>45</v>
      </c>
      <c r="C97" s="32">
        <v>1</v>
      </c>
      <c r="D97" s="33" t="e">
        <f>IF(Таблица2[[#This Row],[День]]&lt;&gt;"",WEEKNUM(Таблица2[[#This Row],[День]],2),WEEKNUM(Таблица2[[#This Row],[Ночь]],2))</f>
        <v>#VALUE!</v>
      </c>
      <c r="E97" s="34" t="str">
        <f t="array" ref="E97">IFERROR(1/(1/INDEX(Табель!$7:$7,INT(SMALL(IF(ABS(TRANSPOSE(Табель!$C$10:INDEX(Табель!P:P,$K$1))-1.5)&lt;1,TRANSPOSE(COLUMN(Табель!$C$10:INDEX(Табель!P:P,K$1)))+TRANSPOSE(ROW(Табель!$C$10:INDEX(Табель!P:P,$K$1)))%%),ROW(A96))))),"")</f>
        <v/>
      </c>
      <c r="F97" s="35" t="str">
        <f t="array" ref="F9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96))-1)/2)*2+1),""),"")</f>
        <v/>
      </c>
      <c r="G97" s="36"/>
      <c r="H97" s="31" t="str">
        <f t="array" ref="H97">IFERROR(INDEX(Табель!B:B,MOD(SMALL(IF(ABS(TRANSPOSE(Табель!$C$10:INDEX(Табель!P:P,$K$1))-1.5)&lt;1,TRANSPOSE(COLUMN(Табель!$C$10:INDEX(Табель!P:P,K$1)))+TRANSPOSE(ROW(Табель!$C$10:INDEX(Табель!P:P,$K$1)))%%),ROW(A96)),1)/1%%),"")</f>
        <v/>
      </c>
    </row>
    <row r="98" spans="1:8">
      <c r="A98" s="37">
        <v>97</v>
      </c>
      <c r="B98" s="37" t="s">
        <v>45</v>
      </c>
      <c r="C98" s="38">
        <v>1</v>
      </c>
      <c r="D98" s="39" t="e">
        <f>IF(Таблица2[[#This Row],[День]]&lt;&gt;"",WEEKNUM(Таблица2[[#This Row],[День]],2),WEEKNUM(Таблица2[[#This Row],[Ночь]],2))</f>
        <v>#VALUE!</v>
      </c>
      <c r="E98" s="40" t="str">
        <f t="array" ref="E98">IFERROR(1/(1/INDEX(Табель!$7:$7,INT(SMALL(IF(ABS(TRANSPOSE(Табель!$C$10:INDEX(Табель!P:P,$K$1))-1.5)&lt;1,TRANSPOSE(COLUMN(Табель!$C$10:INDEX(Табель!P:P,K$1)))+TRANSPOSE(ROW(Табель!$C$10:INDEX(Табель!P:P,$K$1)))%%),ROW(A97))))),"")</f>
        <v/>
      </c>
      <c r="F98" s="41" t="str">
        <f t="array" ref="F9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97))-1)/2)*2+1),""),"")</f>
        <v/>
      </c>
      <c r="G98" s="42"/>
      <c r="H98" s="37" t="str">
        <f t="array" ref="H98">IFERROR(INDEX(Табель!B:B,MOD(SMALL(IF(ABS(TRANSPOSE(Табель!$C$10:INDEX(Табель!P:P,$K$1))-1.5)&lt;1,TRANSPOSE(COLUMN(Табель!$C$10:INDEX(Табель!P:P,K$1)))+TRANSPOSE(ROW(Табель!$C$10:INDEX(Табель!P:P,$K$1)))%%),ROW(A97)),1)/1%%),"")</f>
        <v/>
      </c>
    </row>
    <row r="99" spans="1:8">
      <c r="A99" s="31">
        <v>98</v>
      </c>
      <c r="B99" s="31" t="s">
        <v>45</v>
      </c>
      <c r="C99" s="32">
        <v>1</v>
      </c>
      <c r="D99" s="33" t="e">
        <f>IF(Таблица2[[#This Row],[День]]&lt;&gt;"",WEEKNUM(Таблица2[[#This Row],[День]],2),WEEKNUM(Таблица2[[#This Row],[Ночь]],2))</f>
        <v>#VALUE!</v>
      </c>
      <c r="E99" s="34" t="str">
        <f t="array" ref="E99">IFERROR(1/(1/INDEX(Табель!$7:$7,INT(SMALL(IF(ABS(TRANSPOSE(Табель!$C$10:INDEX(Табель!P:P,$K$1))-1.5)&lt;1,TRANSPOSE(COLUMN(Табель!$C$10:INDEX(Табель!P:P,K$1)))+TRANSPOSE(ROW(Табель!$C$10:INDEX(Табель!P:P,$K$1)))%%),ROW(A98))))),"")</f>
        <v/>
      </c>
      <c r="F99" s="35" t="str">
        <f t="array" ref="F9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98))-1)/2)*2+1),""),"")</f>
        <v/>
      </c>
      <c r="G99" s="36"/>
      <c r="H99" s="31" t="str">
        <f t="array" ref="H99">IFERROR(INDEX(Табель!B:B,MOD(SMALL(IF(ABS(TRANSPOSE(Табель!$C$10:INDEX(Табель!P:P,$K$1))-1.5)&lt;1,TRANSPOSE(COLUMN(Табель!$C$10:INDEX(Табель!P:P,K$1)))+TRANSPOSE(ROW(Табель!$C$10:INDEX(Табель!P:P,$K$1)))%%),ROW(A98)),1)/1%%),"")</f>
        <v/>
      </c>
    </row>
    <row r="100" spans="1:8">
      <c r="A100" s="37">
        <v>99</v>
      </c>
      <c r="B100" s="37" t="s">
        <v>45</v>
      </c>
      <c r="C100" s="38">
        <v>1</v>
      </c>
      <c r="D100" s="39" t="e">
        <f>IF(Таблица2[[#This Row],[День]]&lt;&gt;"",WEEKNUM(Таблица2[[#This Row],[День]],2),WEEKNUM(Таблица2[[#This Row],[Ночь]],2))</f>
        <v>#VALUE!</v>
      </c>
      <c r="E100" s="40" t="str">
        <f t="array" ref="E100">IFERROR(1/(1/INDEX(Табель!$7:$7,INT(SMALL(IF(ABS(TRANSPOSE(Табель!$C$10:INDEX(Табель!P:P,$K$1))-1.5)&lt;1,TRANSPOSE(COLUMN(Табель!$C$10:INDEX(Табель!P:P,K$1)))+TRANSPOSE(ROW(Табель!$C$10:INDEX(Табель!P:P,$K$1)))%%),ROW(A99))))),"")</f>
        <v/>
      </c>
      <c r="F100" s="41" t="str">
        <f t="array" ref="F10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99))-1)/2)*2+1),""),"")</f>
        <v/>
      </c>
      <c r="G100" s="42"/>
      <c r="H100" s="37" t="str">
        <f t="array" ref="H100">IFERROR(INDEX(Табель!B:B,MOD(SMALL(IF(ABS(TRANSPOSE(Табель!$C$10:INDEX(Табель!P:P,$K$1))-1.5)&lt;1,TRANSPOSE(COLUMN(Табель!$C$10:INDEX(Табель!P:P,K$1)))+TRANSPOSE(ROW(Табель!$C$10:INDEX(Табель!P:P,$K$1)))%%),ROW(A99)),1)/1%%),"")</f>
        <v/>
      </c>
    </row>
    <row r="101" spans="1:8">
      <c r="A101" s="31">
        <v>100</v>
      </c>
      <c r="B101" s="31" t="s">
        <v>45</v>
      </c>
      <c r="C101" s="32">
        <v>1</v>
      </c>
      <c r="D101" s="33" t="e">
        <f>IF(Таблица2[[#This Row],[День]]&lt;&gt;"",WEEKNUM(Таблица2[[#This Row],[День]],2),WEEKNUM(Таблица2[[#This Row],[Ночь]],2))</f>
        <v>#VALUE!</v>
      </c>
      <c r="E101" s="34" t="str">
        <f t="array" ref="E101">IFERROR(1/(1/INDEX(Табель!$7:$7,INT(SMALL(IF(ABS(TRANSPOSE(Табель!$C$10:INDEX(Табель!P:P,$K$1))-1.5)&lt;1,TRANSPOSE(COLUMN(Табель!$C$10:INDEX(Табель!P:P,K$1)))+TRANSPOSE(ROW(Табель!$C$10:INDEX(Табель!P:P,$K$1)))%%),ROW(A100))))),"")</f>
        <v/>
      </c>
      <c r="F101" s="35" t="str">
        <f t="array" ref="F10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100))-1)/2)*2+1),""),"")</f>
        <v/>
      </c>
      <c r="G101" s="36"/>
      <c r="H101" s="31" t="str">
        <f t="array" ref="H101">IFERROR(INDEX(Табель!B:B,MOD(SMALL(IF(ABS(TRANSPOSE(Табель!$C$10:INDEX(Табель!P:P,$K$1))-1.5)&lt;1,TRANSPOSE(COLUMN(Табель!$C$10:INDEX(Табель!P:P,K$1)))+TRANSPOSE(ROW(Табель!$C$10:INDEX(Табель!P:P,$K$1)))%%),ROW(A100)),1)/1%%),"")</f>
        <v/>
      </c>
    </row>
    <row r="102" spans="1:8">
      <c r="A102" s="37">
        <v>101</v>
      </c>
      <c r="B102" s="37" t="s">
        <v>45</v>
      </c>
      <c r="C102" s="38">
        <v>1</v>
      </c>
      <c r="D102" s="39" t="e">
        <f>IF(Таблица2[[#This Row],[День]]&lt;&gt;"",WEEKNUM(Таблица2[[#This Row],[День]],2),WEEKNUM(Таблица2[[#This Row],[Ночь]],2))</f>
        <v>#VALUE!</v>
      </c>
      <c r="E102" s="40" t="str">
        <f t="array" ref="E102">IFERROR(1/(1/INDEX(Табель!$7:$7,INT(SMALL(IF(ABS(TRANSPOSE(Табель!$C$10:INDEX(Табель!P:P,$K$1))-1.5)&lt;1,TRANSPOSE(COLUMN(Табель!$C$10:INDEX(Табель!P:P,K$1)))+TRANSPOSE(ROW(Табель!$C$10:INDEX(Табель!P:P,$K$1)))%%),ROW(A101))))),"")</f>
        <v/>
      </c>
      <c r="F102" s="41" t="str">
        <f t="array" ref="F10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101))-1)/2)*2+1),""),"")</f>
        <v/>
      </c>
      <c r="G102" s="42"/>
      <c r="H102" s="37" t="str">
        <f t="array" ref="H102">IFERROR(INDEX(Табель!B:B,MOD(SMALL(IF(ABS(TRANSPOSE(Табель!$C$10:INDEX(Табель!P:P,$K$1))-1.5)&lt;1,TRANSPOSE(COLUMN(Табель!$C$10:INDEX(Табель!P:P,K$1)))+TRANSPOSE(ROW(Табель!$C$10:INDEX(Табель!P:P,$K$1)))%%),ROW(A101)),1)/1%%),"")</f>
        <v/>
      </c>
    </row>
    <row r="103" spans="1:8">
      <c r="A103" s="31">
        <v>102</v>
      </c>
      <c r="B103" s="31" t="s">
        <v>45</v>
      </c>
      <c r="C103" s="32">
        <v>1</v>
      </c>
      <c r="D103" s="33" t="e">
        <f>IF(Таблица2[[#This Row],[День]]&lt;&gt;"",WEEKNUM(Таблица2[[#This Row],[День]],2),WEEKNUM(Таблица2[[#This Row],[Ночь]],2))</f>
        <v>#VALUE!</v>
      </c>
      <c r="E103" s="34" t="str">
        <f t="array" ref="E103">IFERROR(1/(1/INDEX(Табель!$7:$7,INT(SMALL(IF(ABS(TRANSPOSE(Табель!$C$10:INDEX(Табель!P:P,$K$1))-1.5)&lt;1,TRANSPOSE(COLUMN(Табель!$C$10:INDEX(Табель!P:P,K$1)))+TRANSPOSE(ROW(Табель!$C$10:INDEX(Табель!P:P,$K$1)))%%),ROW(A102))))),"")</f>
        <v/>
      </c>
      <c r="F103" s="35" t="str">
        <f t="array" ref="F10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102))-1)/2)*2+1),""),"")</f>
        <v/>
      </c>
      <c r="G103" s="36"/>
      <c r="H103" s="31" t="str">
        <f t="array" ref="H103">IFERROR(INDEX(Табель!B:B,MOD(SMALL(IF(ABS(TRANSPOSE(Табель!$C$10:INDEX(Табель!P:P,$K$1))-1.5)&lt;1,TRANSPOSE(COLUMN(Табель!$C$10:INDEX(Табель!P:P,K$1)))+TRANSPOSE(ROW(Табель!$C$10:INDEX(Табель!P:P,$K$1)))%%),ROW(A102)),1)/1%%),"")</f>
        <v/>
      </c>
    </row>
    <row r="104" spans="1:8">
      <c r="A104" s="37">
        <v>103</v>
      </c>
      <c r="B104" s="37" t="s">
        <v>45</v>
      </c>
      <c r="C104" s="38">
        <v>1</v>
      </c>
      <c r="D104" s="39" t="e">
        <f>IF(Таблица2[[#This Row],[День]]&lt;&gt;"",WEEKNUM(Таблица2[[#This Row],[День]],2),WEEKNUM(Таблица2[[#This Row],[Ночь]],2))</f>
        <v>#VALUE!</v>
      </c>
      <c r="E104" s="40" t="str">
        <f t="array" ref="E104">IFERROR(1/(1/INDEX(Табель!$7:$7,INT(SMALL(IF(ABS(TRANSPOSE(Табель!$C$10:INDEX(Табель!P:P,$K$1))-1.5)&lt;1,TRANSPOSE(COLUMN(Табель!$C$10:INDEX(Табель!P:P,K$1)))+TRANSPOSE(ROW(Табель!$C$10:INDEX(Табель!P:P,$K$1)))%%),ROW(A103))))),"")</f>
        <v/>
      </c>
      <c r="F104" s="41" t="str">
        <f t="array" ref="F10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103))-1)/2)*2+1),""),"")</f>
        <v/>
      </c>
      <c r="G104" s="42"/>
      <c r="H104" s="37" t="str">
        <f t="array" ref="H104">IFERROR(INDEX(Табель!B:B,MOD(SMALL(IF(ABS(TRANSPOSE(Табель!$C$10:INDEX(Табель!P:P,$K$1))-1.5)&lt;1,TRANSPOSE(COLUMN(Табель!$C$10:INDEX(Табель!P:P,K$1)))+TRANSPOSE(ROW(Табель!$C$10:INDEX(Табель!P:P,$K$1)))%%),ROW(A103)),1)/1%%),"")</f>
        <v/>
      </c>
    </row>
    <row r="105" spans="1:8">
      <c r="A105" s="31">
        <v>104</v>
      </c>
      <c r="B105" s="31" t="s">
        <v>45</v>
      </c>
      <c r="C105" s="32">
        <v>1</v>
      </c>
      <c r="D105" s="33" t="e">
        <f>IF(Таблица2[[#This Row],[День]]&lt;&gt;"",WEEKNUM(Таблица2[[#This Row],[День]],2),WEEKNUM(Таблица2[[#This Row],[Ночь]],2))</f>
        <v>#VALUE!</v>
      </c>
      <c r="E105" s="34" t="str">
        <f t="array" ref="E105">IFERROR(1/(1/INDEX(Табель!$7:$7,INT(SMALL(IF(ABS(TRANSPOSE(Табель!$C$10:INDEX(Табель!P:P,$K$1))-1.5)&lt;1,TRANSPOSE(COLUMN(Табель!$C$10:INDEX(Табель!P:P,K$1)))+TRANSPOSE(ROW(Табель!$C$10:INDEX(Табель!P:P,$K$1)))%%),ROW(A104))))),"")</f>
        <v/>
      </c>
      <c r="F105" s="35" t="str">
        <f t="array" ref="F10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104))-1)/2)*2+1),""),"")</f>
        <v/>
      </c>
      <c r="G105" s="36"/>
      <c r="H105" s="31" t="str">
        <f t="array" ref="H105">IFERROR(INDEX(Табель!B:B,MOD(SMALL(IF(ABS(TRANSPOSE(Табель!$C$10:INDEX(Табель!P:P,$K$1))-1.5)&lt;1,TRANSPOSE(COLUMN(Табель!$C$10:INDEX(Табель!P:P,K$1)))+TRANSPOSE(ROW(Табель!$C$10:INDEX(Табель!P:P,$K$1)))%%),ROW(A104)),1)/1%%),"")</f>
        <v/>
      </c>
    </row>
    <row r="106" spans="1:8">
      <c r="A106" s="37">
        <v>105</v>
      </c>
      <c r="B106" s="37" t="s">
        <v>45</v>
      </c>
      <c r="C106" s="38">
        <v>1</v>
      </c>
      <c r="D106" s="39" t="e">
        <f>IF(Таблица2[[#This Row],[День]]&lt;&gt;"",WEEKNUM(Таблица2[[#This Row],[День]],2),WEEKNUM(Таблица2[[#This Row],[Ночь]],2))</f>
        <v>#VALUE!</v>
      </c>
      <c r="E106" s="40" t="str">
        <f t="array" ref="E106">IFERROR(1/(1/INDEX(Табель!$7:$7,INT(SMALL(IF(ABS(TRANSPOSE(Табель!$C$10:INDEX(Табель!P:P,$K$1))-1.5)&lt;1,TRANSPOSE(COLUMN(Табель!$C$10:INDEX(Табель!P:P,K$1)))+TRANSPOSE(ROW(Табель!$C$10:INDEX(Табель!P:P,$K$1)))%%),ROW(A105))))),"")</f>
        <v/>
      </c>
      <c r="F106" s="41" t="str">
        <f t="array" ref="F10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105))-1)/2)*2+1),""),"")</f>
        <v/>
      </c>
      <c r="G106" s="42"/>
      <c r="H106" s="37" t="str">
        <f t="array" ref="H106">IFERROR(INDEX(Табель!B:B,MOD(SMALL(IF(ABS(TRANSPOSE(Табель!$C$10:INDEX(Табель!P:P,$K$1))-1.5)&lt;1,TRANSPOSE(COLUMN(Табель!$C$10:INDEX(Табель!P:P,K$1)))+TRANSPOSE(ROW(Табель!$C$10:INDEX(Табель!P:P,$K$1)))%%),ROW(A105)),1)/1%%),"")</f>
        <v/>
      </c>
    </row>
    <row r="107" spans="1:8">
      <c r="A107" s="31">
        <v>106</v>
      </c>
      <c r="B107" s="31" t="s">
        <v>45</v>
      </c>
      <c r="C107" s="32">
        <v>1</v>
      </c>
      <c r="D107" s="33" t="e">
        <f>IF(Таблица2[[#This Row],[День]]&lt;&gt;"",WEEKNUM(Таблица2[[#This Row],[День]],2),WEEKNUM(Таблица2[[#This Row],[Ночь]],2))</f>
        <v>#VALUE!</v>
      </c>
      <c r="E107" s="34" t="str">
        <f t="array" ref="E107">IFERROR(1/(1/INDEX(Табель!$7:$7,INT(SMALL(IF(ABS(TRANSPOSE(Табель!$C$10:INDEX(Табель!P:P,$K$1))-1.5)&lt;1,TRANSPOSE(COLUMN(Табель!$C$10:INDEX(Табель!P:P,K$1)))+TRANSPOSE(ROW(Табель!$C$10:INDEX(Табель!P:P,$K$1)))%%),ROW(A106))))),"")</f>
        <v/>
      </c>
      <c r="F107" s="35" t="str">
        <f t="array" ref="F107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106))-1)/2)*2+1),""),"")</f>
        <v/>
      </c>
      <c r="G107" s="36"/>
      <c r="H107" s="31" t="str">
        <f t="array" ref="H107">IFERROR(INDEX(Табель!B:B,MOD(SMALL(IF(ABS(TRANSPOSE(Табель!$C$10:INDEX(Табель!P:P,$K$1))-1.5)&lt;1,TRANSPOSE(COLUMN(Табель!$C$10:INDEX(Табель!P:P,K$1)))+TRANSPOSE(ROW(Табель!$C$10:INDEX(Табель!P:P,$K$1)))%%),ROW(A106)),1)/1%%),"")</f>
        <v/>
      </c>
    </row>
    <row r="108" spans="1:8">
      <c r="A108" s="37">
        <v>107</v>
      </c>
      <c r="B108" s="37" t="s">
        <v>45</v>
      </c>
      <c r="C108" s="38">
        <v>1</v>
      </c>
      <c r="D108" s="39" t="e">
        <f>IF(Таблица2[[#This Row],[День]]&lt;&gt;"",WEEKNUM(Таблица2[[#This Row],[День]],2),WEEKNUM(Таблица2[[#This Row],[Ночь]],2))</f>
        <v>#VALUE!</v>
      </c>
      <c r="E108" s="40" t="str">
        <f t="array" ref="E108">IFERROR(1/(1/INDEX(Табель!$7:$7,INT(SMALL(IF(ABS(TRANSPOSE(Табель!$C$10:INDEX(Табель!P:P,$K$1))-1.5)&lt;1,TRANSPOSE(COLUMN(Табель!$C$10:INDEX(Табель!P:P,K$1)))+TRANSPOSE(ROW(Табель!$C$10:INDEX(Табель!P:P,$K$1)))%%),ROW(A107))))),"")</f>
        <v/>
      </c>
      <c r="F108" s="41" t="str">
        <f t="array" ref="F108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107))-1)/2)*2+1),""),"")</f>
        <v/>
      </c>
      <c r="G108" s="42"/>
      <c r="H108" s="37" t="str">
        <f t="array" ref="H108">IFERROR(INDEX(Табель!B:B,MOD(SMALL(IF(ABS(TRANSPOSE(Табель!$C$10:INDEX(Табель!P:P,$K$1))-1.5)&lt;1,TRANSPOSE(COLUMN(Табель!$C$10:INDEX(Табель!P:P,K$1)))+TRANSPOSE(ROW(Табель!$C$10:INDEX(Табель!P:P,$K$1)))%%),ROW(A107)),1)/1%%),"")</f>
        <v/>
      </c>
    </row>
    <row r="109" spans="1:8">
      <c r="A109" s="31">
        <v>108</v>
      </c>
      <c r="B109" s="31" t="s">
        <v>45</v>
      </c>
      <c r="C109" s="32">
        <v>1</v>
      </c>
      <c r="D109" s="33" t="e">
        <f>IF(Таблица2[[#This Row],[День]]&lt;&gt;"",WEEKNUM(Таблица2[[#This Row],[День]],2),WEEKNUM(Таблица2[[#This Row],[Ночь]],2))</f>
        <v>#VALUE!</v>
      </c>
      <c r="E109" s="34" t="str">
        <f t="array" ref="E109">IFERROR(1/(1/INDEX(Табель!$7:$7,INT(SMALL(IF(ABS(TRANSPOSE(Табель!$C$10:INDEX(Табель!P:P,$K$1))-1.5)&lt;1,TRANSPOSE(COLUMN(Табель!$C$10:INDEX(Табель!P:P,K$1)))+TRANSPOSE(ROW(Табель!$C$10:INDEX(Табель!P:P,$K$1)))%%),ROW(A108))))),"")</f>
        <v/>
      </c>
      <c r="F109" s="35" t="str">
        <f t="array" ref="F109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108))-1)/2)*2+1),""),"")</f>
        <v/>
      </c>
      <c r="G109" s="36"/>
      <c r="H109" s="31" t="str">
        <f t="array" ref="H109">IFERROR(INDEX(Табель!B:B,MOD(SMALL(IF(ABS(TRANSPOSE(Табель!$C$10:INDEX(Табель!P:P,$K$1))-1.5)&lt;1,TRANSPOSE(COLUMN(Табель!$C$10:INDEX(Табель!P:P,K$1)))+TRANSPOSE(ROW(Табель!$C$10:INDEX(Табель!P:P,$K$1)))%%),ROW(A108)),1)/1%%),"")</f>
        <v/>
      </c>
    </row>
    <row r="110" spans="1:8">
      <c r="A110" s="37">
        <v>109</v>
      </c>
      <c r="B110" s="37" t="s">
        <v>45</v>
      </c>
      <c r="C110" s="38">
        <v>1</v>
      </c>
      <c r="D110" s="39" t="e">
        <f>IF(Таблица2[[#This Row],[День]]&lt;&gt;"",WEEKNUM(Таблица2[[#This Row],[День]],2),WEEKNUM(Таблица2[[#This Row],[Ночь]],2))</f>
        <v>#VALUE!</v>
      </c>
      <c r="E110" s="40" t="str">
        <f t="array" ref="E110">IFERROR(1/(1/INDEX(Табель!$7:$7,INT(SMALL(IF(ABS(TRANSPOSE(Табель!$C$10:INDEX(Табель!P:P,$K$1))-1.5)&lt;1,TRANSPOSE(COLUMN(Табель!$C$10:INDEX(Табель!P:P,K$1)))+TRANSPOSE(ROW(Табель!$C$10:INDEX(Табель!P:P,$K$1)))%%),ROW(A109))))),"")</f>
        <v/>
      </c>
      <c r="F110" s="41" t="str">
        <f t="array" ref="F110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109))-1)/2)*2+1),""),"")</f>
        <v/>
      </c>
      <c r="G110" s="42"/>
      <c r="H110" s="37" t="str">
        <f t="array" ref="H110">IFERROR(INDEX(Табель!B:B,MOD(SMALL(IF(ABS(TRANSPOSE(Табель!$C$10:INDEX(Табель!P:P,$K$1))-1.5)&lt;1,TRANSPOSE(COLUMN(Табель!$C$10:INDEX(Табель!P:P,K$1)))+TRANSPOSE(ROW(Табель!$C$10:INDEX(Табель!P:P,$K$1)))%%),ROW(A109)),1)/1%%),"")</f>
        <v/>
      </c>
    </row>
    <row r="111" spans="1:8">
      <c r="A111" s="31">
        <v>110</v>
      </c>
      <c r="B111" s="31" t="s">
        <v>45</v>
      </c>
      <c r="C111" s="32">
        <v>1</v>
      </c>
      <c r="D111" s="33" t="e">
        <f>IF(Таблица2[[#This Row],[День]]&lt;&gt;"",WEEKNUM(Таблица2[[#This Row],[День]],2),WEEKNUM(Таблица2[[#This Row],[Ночь]],2))</f>
        <v>#VALUE!</v>
      </c>
      <c r="E111" s="34" t="str">
        <f t="array" ref="E111">IFERROR(1/(1/INDEX(Табель!$7:$7,INT(SMALL(IF(ABS(TRANSPOSE(Табель!$C$10:INDEX(Табель!P:P,$K$1))-1.5)&lt;1,TRANSPOSE(COLUMN(Табель!$C$10:INDEX(Табель!P:P,K$1)))+TRANSPOSE(ROW(Табель!$C$10:INDEX(Табель!P:P,$K$1)))%%),ROW(A110))))),"")</f>
        <v/>
      </c>
      <c r="F111" s="35" t="str">
        <f t="array" ref="F111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110))-1)/2)*2+1),""),"")</f>
        <v/>
      </c>
      <c r="G111" s="36"/>
      <c r="H111" s="31" t="str">
        <f t="array" ref="H111">IFERROR(INDEX(Табель!B:B,MOD(SMALL(IF(ABS(TRANSPOSE(Табель!$C$10:INDEX(Табель!P:P,$K$1))-1.5)&lt;1,TRANSPOSE(COLUMN(Табель!$C$10:INDEX(Табель!P:P,K$1)))+TRANSPOSE(ROW(Табель!$C$10:INDEX(Табель!P:P,$K$1)))%%),ROW(A110)),1)/1%%),"")</f>
        <v/>
      </c>
    </row>
    <row r="112" spans="1:8">
      <c r="A112" s="37">
        <v>111</v>
      </c>
      <c r="B112" s="37" t="s">
        <v>45</v>
      </c>
      <c r="C112" s="38">
        <v>1</v>
      </c>
      <c r="D112" s="39" t="e">
        <f>IF(Таблица2[[#This Row],[День]]&lt;&gt;"",WEEKNUM(Таблица2[[#This Row],[День]],2),WEEKNUM(Таблица2[[#This Row],[Ночь]],2))</f>
        <v>#VALUE!</v>
      </c>
      <c r="E112" s="40" t="str">
        <f t="array" ref="E112">IFERROR(1/(1/INDEX(Табель!$7:$7,INT(SMALL(IF(ABS(TRANSPOSE(Табель!$C$10:INDEX(Табель!P:P,$K$1))-1.5)&lt;1,TRANSPOSE(COLUMN(Табель!$C$10:INDEX(Табель!P:P,K$1)))+TRANSPOSE(ROW(Табель!$C$10:INDEX(Табель!P:P,$K$1)))%%),ROW(A111))))),"")</f>
        <v/>
      </c>
      <c r="F112" s="41" t="str">
        <f t="array" ref="F112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111))-1)/2)*2+1),""),"")</f>
        <v/>
      </c>
      <c r="G112" s="42"/>
      <c r="H112" s="37" t="str">
        <f t="array" ref="H112">IFERROR(INDEX(Табель!B:B,MOD(SMALL(IF(ABS(TRANSPOSE(Табель!$C$10:INDEX(Табель!P:P,$K$1))-1.5)&lt;1,TRANSPOSE(COLUMN(Табель!$C$10:INDEX(Табель!P:P,K$1)))+TRANSPOSE(ROW(Табель!$C$10:INDEX(Табель!P:P,$K$1)))%%),ROW(A111)),1)/1%%),"")</f>
        <v/>
      </c>
    </row>
    <row r="113" spans="1:8">
      <c r="A113" s="31">
        <v>112</v>
      </c>
      <c r="B113" s="31" t="s">
        <v>45</v>
      </c>
      <c r="C113" s="32">
        <v>1</v>
      </c>
      <c r="D113" s="33" t="e">
        <f>IF(Таблица2[[#This Row],[День]]&lt;&gt;"",WEEKNUM(Таблица2[[#This Row],[День]],2),WEEKNUM(Таблица2[[#This Row],[Ночь]],2))</f>
        <v>#VALUE!</v>
      </c>
      <c r="E113" s="34" t="str">
        <f t="array" ref="E113">IFERROR(1/(1/INDEX(Табель!$7:$7,INT(SMALL(IF(ABS(TRANSPOSE(Табель!$C$10:INDEX(Табель!P:P,$K$1))-1.5)&lt;1,TRANSPOSE(COLUMN(Табель!$C$10:INDEX(Табель!P:P,K$1)))+TRANSPOSE(ROW(Табель!$C$10:INDEX(Табель!P:P,$K$1)))%%),ROW(A112))))),"")</f>
        <v/>
      </c>
      <c r="F113" s="35" t="str">
        <f t="array" ref="F113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112))-1)/2)*2+1),""),"")</f>
        <v/>
      </c>
      <c r="G113" s="36"/>
      <c r="H113" s="31" t="str">
        <f t="array" ref="H113">IFERROR(INDEX(Табель!B:B,MOD(SMALL(IF(ABS(TRANSPOSE(Табель!$C$10:INDEX(Табель!P:P,$K$1))-1.5)&lt;1,TRANSPOSE(COLUMN(Табель!$C$10:INDEX(Табель!P:P,K$1)))+TRANSPOSE(ROW(Табель!$C$10:INDEX(Табель!P:P,$K$1)))%%),ROW(A112)),1)/1%%),"")</f>
        <v/>
      </c>
    </row>
    <row r="114" spans="1:8">
      <c r="A114" s="37">
        <v>113</v>
      </c>
      <c r="B114" s="37" t="s">
        <v>45</v>
      </c>
      <c r="C114" s="38">
        <v>1</v>
      </c>
      <c r="D114" s="39" t="e">
        <f>IF(Таблица2[[#This Row],[День]]&lt;&gt;"",WEEKNUM(Таблица2[[#This Row],[День]],2),WEEKNUM(Таблица2[[#This Row],[Ночь]],2))</f>
        <v>#VALUE!</v>
      </c>
      <c r="E114" s="40" t="str">
        <f t="array" ref="E114">IFERROR(1/(1/INDEX(Табель!$7:$7,INT(SMALL(IF(ABS(TRANSPOSE(Табель!$C$10:INDEX(Табель!P:P,$K$1))-1.5)&lt;1,TRANSPOSE(COLUMN(Табель!$C$10:INDEX(Табель!P:P,K$1)))+TRANSPOSE(ROW(Табель!$C$10:INDEX(Табель!P:P,$K$1)))%%),ROW(A113))))),"")</f>
        <v/>
      </c>
      <c r="F114" s="41" t="str">
        <f t="array" ref="F114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113))-1)/2)*2+1),""),"")</f>
        <v/>
      </c>
      <c r="G114" s="42"/>
      <c r="H114" s="37" t="str">
        <f t="array" ref="H114">IFERROR(INDEX(Табель!B:B,MOD(SMALL(IF(ABS(TRANSPOSE(Табель!$C$10:INDEX(Табель!P:P,$K$1))-1.5)&lt;1,TRANSPOSE(COLUMN(Табель!$C$10:INDEX(Табель!P:P,K$1)))+TRANSPOSE(ROW(Табель!$C$10:INDEX(Табель!P:P,$K$1)))%%),ROW(A113)),1)/1%%),"")</f>
        <v/>
      </c>
    </row>
    <row r="115" spans="1:8">
      <c r="A115" s="31">
        <v>114</v>
      </c>
      <c r="B115" s="31" t="s">
        <v>45</v>
      </c>
      <c r="C115" s="32">
        <v>1</v>
      </c>
      <c r="D115" s="33" t="e">
        <f>IF(Таблица2[[#This Row],[День]]&lt;&gt;"",WEEKNUM(Таблица2[[#This Row],[День]],2),WEEKNUM(Таблица2[[#This Row],[Ночь]],2))</f>
        <v>#VALUE!</v>
      </c>
      <c r="E115" s="34" t="str">
        <f t="array" ref="E115">IFERROR(1/(1/INDEX(Табель!$7:$7,INT(SMALL(IF(ABS(TRANSPOSE(Табель!$C$10:INDEX(Табель!P:P,$K$1))-1.5)&lt;1,TRANSPOSE(COLUMN(Табель!$C$10:INDEX(Табель!P:P,K$1)))+TRANSPOSE(ROW(Табель!$C$10:INDEX(Табель!P:P,$K$1)))%%),ROW(A114))))),"")</f>
        <v/>
      </c>
      <c r="F115" s="35" t="str">
        <f t="array" ref="F115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114))-1)/2)*2+1),""),"")</f>
        <v/>
      </c>
      <c r="G115" s="36"/>
      <c r="H115" s="31" t="str">
        <f t="array" ref="H115">IFERROR(INDEX(Табель!B:B,MOD(SMALL(IF(ABS(TRANSPOSE(Табель!$C$10:INDEX(Табель!P:P,$K$1))-1.5)&lt;1,TRANSPOSE(COLUMN(Табель!$C$10:INDEX(Табель!P:P,K$1)))+TRANSPOSE(ROW(Табель!$C$10:INDEX(Табель!P:P,$K$1)))%%),ROW(A114)),1)/1%%),"")</f>
        <v/>
      </c>
    </row>
    <row r="116" spans="1:8">
      <c r="A116" s="37">
        <v>115</v>
      </c>
      <c r="B116" s="37" t="s">
        <v>45</v>
      </c>
      <c r="C116" s="38">
        <v>1</v>
      </c>
      <c r="D116" s="39" t="e">
        <f>IF(Таблица2[[#This Row],[День]]&lt;&gt;"",WEEKNUM(Таблица2[[#This Row],[День]],2),WEEKNUM(Таблица2[[#This Row],[Ночь]],2))</f>
        <v>#VALUE!</v>
      </c>
      <c r="E116" s="40" t="str">
        <f t="array" ref="E116">IFERROR(1/(1/INDEX(Табель!$7:$7,INT(SMALL(IF(ABS(TRANSPOSE(Табель!$C$10:INDEX(Табель!P:P,$K$1))-1.5)&lt;1,TRANSPOSE(COLUMN(Табель!$C$10:INDEX(Табель!P:P,K$1)))+TRANSPOSE(ROW(Табель!$C$10:INDEX(Табель!P:P,$K$1)))%%),ROW(A115))))),"")</f>
        <v/>
      </c>
      <c r="F116" s="41" t="str">
        <f t="array" ref="F116">IF(Таблица2[[#This Row],[День]]="",IFERROR(INDEX(Табель!$7:$7,INT((SMALL(IF(ABS(TRANSPOSE(Табель!$C$10:INDEX(Табель!P:P,$K$1))-1.5)&lt;1,TRANSPOSE(COLUMN(Табель!$C$10:INDEX(Табель!P:P,K$1)))+TRANSPOSE(ROW(Табель!$C$10:INDEX(Табель!P:P,$K$1)))%%),ROW(A115))-1)/2)*2+1),""),"")</f>
        <v/>
      </c>
      <c r="G116" s="42"/>
      <c r="H116" s="37" t="str">
        <f t="array" ref="H116">IFERROR(INDEX(Табель!B:B,MOD(SMALL(IF(ABS(TRANSPOSE(Табель!$C$10:INDEX(Табель!P:P,$K$1))-1.5)&lt;1,TRANSPOSE(COLUMN(Табель!$C$10:INDEX(Табель!P:P,K$1)))+TRANSPOSE(ROW(Табель!$C$10:INDEX(Табель!P:P,$K$1)))%%),ROW(A115)),1)/1%%),"")</f>
        <v/>
      </c>
    </row>
  </sheetData>
  <conditionalFormatting sqref="E2:F116">
    <cfRule type="expression" dxfId="22" priority="3">
      <formula>E2:F2=TODAY()</formula>
    </cfRule>
  </conditionalFormatting>
  <conditionalFormatting sqref="H1:H1048576">
    <cfRule type="expression" dxfId="21" priority="7">
      <formula>IF(#REF!=0,1,0)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[1]Данные!#REF!</xm:f>
          </x14:formula1>
          <xm:sqref>H39:H1048576 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46"/>
  <sheetViews>
    <sheetView topLeftCell="A10" zoomScale="55" zoomScaleNormal="55" workbookViewId="0">
      <selection activeCell="I31" sqref="I31"/>
    </sheetView>
  </sheetViews>
  <sheetFormatPr defaultColWidth="26.44140625" defaultRowHeight="14.4"/>
  <cols>
    <col min="1" max="1" width="12.6640625" bestFit="1" customWidth="1"/>
    <col min="2" max="2" width="73" bestFit="1" customWidth="1"/>
    <col min="3" max="3" width="16.109375" customWidth="1"/>
    <col min="4" max="4" width="14.109375" bestFit="1" customWidth="1"/>
    <col min="5" max="5" width="13.88671875" bestFit="1" customWidth="1"/>
    <col min="6" max="6" width="20.33203125" customWidth="1"/>
    <col min="7" max="7" width="15.33203125" customWidth="1"/>
    <col min="8" max="8" width="14.109375" bestFit="1" customWidth="1"/>
    <col min="9" max="9" width="13.88671875" bestFit="1" customWidth="1"/>
    <col min="10" max="10" width="14.109375" bestFit="1" customWidth="1"/>
    <col min="11" max="11" width="13.88671875" bestFit="1" customWidth="1"/>
    <col min="12" max="12" width="14.109375" bestFit="1" customWidth="1"/>
    <col min="13" max="13" width="13.88671875" bestFit="1" customWidth="1"/>
    <col min="14" max="14" width="14.109375" bestFit="1" customWidth="1"/>
    <col min="15" max="15" width="13.88671875" bestFit="1" customWidth="1"/>
    <col min="16" max="16" width="14.109375" bestFit="1" customWidth="1"/>
    <col min="17" max="17" width="23.44140625" bestFit="1" customWidth="1"/>
  </cols>
  <sheetData>
    <row r="1" spans="1:18" ht="18.600000000000001" thickBot="1">
      <c r="A1" s="1" t="s">
        <v>0</v>
      </c>
      <c r="B1" s="2">
        <f>WEEKNUM(C7,1)</f>
        <v>10</v>
      </c>
      <c r="C1" s="3"/>
      <c r="D1" s="3"/>
      <c r="E1" s="4"/>
      <c r="F1" s="3"/>
      <c r="G1" s="3"/>
      <c r="H1" s="5"/>
      <c r="I1" s="3"/>
      <c r="J1" s="3"/>
      <c r="K1" s="3"/>
      <c r="L1" s="3"/>
      <c r="M1" s="3"/>
      <c r="N1" s="3"/>
      <c r="O1" s="3"/>
      <c r="P1" s="3"/>
      <c r="Q1" s="3"/>
    </row>
    <row r="2" spans="1:18" ht="32.4">
      <c r="A2" s="50" t="s">
        <v>1</v>
      </c>
      <c r="B2" s="51"/>
      <c r="C2" s="6">
        <v>1</v>
      </c>
      <c r="D2" s="7">
        <v>10</v>
      </c>
      <c r="E2" s="8"/>
      <c r="F2" s="7">
        <v>2</v>
      </c>
      <c r="G2" s="8">
        <v>5</v>
      </c>
      <c r="H2" s="7">
        <v>1</v>
      </c>
      <c r="I2" s="8">
        <v>7</v>
      </c>
      <c r="J2" s="7">
        <v>4</v>
      </c>
      <c r="K2" s="8"/>
      <c r="L2" s="7">
        <v>5</v>
      </c>
      <c r="M2" s="8">
        <v>7</v>
      </c>
      <c r="N2" s="7"/>
      <c r="O2" s="8"/>
      <c r="P2" s="9"/>
      <c r="Q2" s="63" t="s">
        <v>8</v>
      </c>
    </row>
    <row r="3" spans="1:18" ht="32.4">
      <c r="A3" s="52" t="s">
        <v>2</v>
      </c>
      <c r="B3" s="53"/>
      <c r="C3" s="10">
        <f t="shared" ref="C3:P3" si="0">COUNTIF(C10:C46,"1")</f>
        <v>1</v>
      </c>
      <c r="D3" s="11">
        <f t="shared" si="0"/>
        <v>10</v>
      </c>
      <c r="E3" s="12">
        <f t="shared" si="0"/>
        <v>0</v>
      </c>
      <c r="F3" s="11">
        <f t="shared" si="0"/>
        <v>2</v>
      </c>
      <c r="G3" s="12">
        <f t="shared" si="0"/>
        <v>5</v>
      </c>
      <c r="H3" s="11">
        <f t="shared" si="0"/>
        <v>1</v>
      </c>
      <c r="I3" s="12">
        <f t="shared" si="0"/>
        <v>7</v>
      </c>
      <c r="J3" s="11">
        <f t="shared" si="0"/>
        <v>4</v>
      </c>
      <c r="K3" s="12">
        <f t="shared" si="0"/>
        <v>0</v>
      </c>
      <c r="L3" s="11">
        <f t="shared" si="0"/>
        <v>5</v>
      </c>
      <c r="M3" s="12">
        <f t="shared" si="0"/>
        <v>7</v>
      </c>
      <c r="N3" s="11">
        <f t="shared" si="0"/>
        <v>0</v>
      </c>
      <c r="O3" s="12">
        <f t="shared" si="0"/>
        <v>0</v>
      </c>
      <c r="P3" s="13">
        <f t="shared" si="0"/>
        <v>0</v>
      </c>
      <c r="Q3" s="64"/>
    </row>
    <row r="4" spans="1:18" ht="33" thickBot="1">
      <c r="A4" s="52" t="s">
        <v>3</v>
      </c>
      <c r="B4" s="53"/>
      <c r="C4" s="14">
        <f t="shared" ref="C4:P4" si="1">COUNTIF(C10:C46,"2")</f>
        <v>0</v>
      </c>
      <c r="D4" s="15">
        <f t="shared" si="1"/>
        <v>0</v>
      </c>
      <c r="E4" s="16">
        <f t="shared" si="1"/>
        <v>0</v>
      </c>
      <c r="F4" s="15">
        <f t="shared" si="1"/>
        <v>0</v>
      </c>
      <c r="G4" s="16">
        <f t="shared" si="1"/>
        <v>0</v>
      </c>
      <c r="H4" s="15">
        <f t="shared" si="1"/>
        <v>0</v>
      </c>
      <c r="I4" s="16">
        <f t="shared" si="1"/>
        <v>0</v>
      </c>
      <c r="J4" s="15">
        <f t="shared" si="1"/>
        <v>0</v>
      </c>
      <c r="K4" s="16">
        <f t="shared" si="1"/>
        <v>0</v>
      </c>
      <c r="L4" s="15">
        <f t="shared" si="1"/>
        <v>0</v>
      </c>
      <c r="M4" s="16">
        <f t="shared" si="1"/>
        <v>0</v>
      </c>
      <c r="N4" s="15">
        <f t="shared" si="1"/>
        <v>0</v>
      </c>
      <c r="O4" s="16">
        <f t="shared" si="1"/>
        <v>0</v>
      </c>
      <c r="P4" s="17">
        <f t="shared" si="1"/>
        <v>0</v>
      </c>
      <c r="Q4" s="64"/>
    </row>
    <row r="5" spans="1:18" ht="32.4">
      <c r="A5" s="52" t="s">
        <v>4</v>
      </c>
      <c r="B5" s="53"/>
      <c r="C5" s="10">
        <f>COUNT(C10:C46)</f>
        <v>2</v>
      </c>
      <c r="D5" s="11">
        <f t="shared" ref="D5:P5" si="2">COUNT(D10:D46)</f>
        <v>10</v>
      </c>
      <c r="E5" s="12">
        <f t="shared" si="2"/>
        <v>0</v>
      </c>
      <c r="F5" s="11">
        <f t="shared" si="2"/>
        <v>2</v>
      </c>
      <c r="G5" s="12">
        <f t="shared" si="2"/>
        <v>5</v>
      </c>
      <c r="H5" s="11">
        <f t="shared" si="2"/>
        <v>1</v>
      </c>
      <c r="I5" s="12">
        <f t="shared" si="2"/>
        <v>7</v>
      </c>
      <c r="J5" s="11">
        <f t="shared" si="2"/>
        <v>4</v>
      </c>
      <c r="K5" s="12">
        <f t="shared" si="2"/>
        <v>0</v>
      </c>
      <c r="L5" s="11">
        <f t="shared" si="2"/>
        <v>5</v>
      </c>
      <c r="M5" s="12">
        <f t="shared" si="2"/>
        <v>7</v>
      </c>
      <c r="N5" s="11">
        <f t="shared" si="2"/>
        <v>0</v>
      </c>
      <c r="O5" s="12">
        <f t="shared" si="2"/>
        <v>0</v>
      </c>
      <c r="P5" s="13">
        <f t="shared" si="2"/>
        <v>0</v>
      </c>
      <c r="Q5" s="64"/>
    </row>
    <row r="6" spans="1:18" ht="33" thickBot="1">
      <c r="A6" s="54" t="s">
        <v>5</v>
      </c>
      <c r="B6" s="55"/>
      <c r="C6" s="18">
        <f>COUNTIF(C10:C46,3)</f>
        <v>1</v>
      </c>
      <c r="D6" s="19">
        <f t="shared" ref="D6:P6" si="3">COUNTIF(D10:D46,3)</f>
        <v>0</v>
      </c>
      <c r="E6" s="20">
        <f t="shared" si="3"/>
        <v>0</v>
      </c>
      <c r="F6" s="19">
        <f t="shared" si="3"/>
        <v>0</v>
      </c>
      <c r="G6" s="20">
        <f t="shared" si="3"/>
        <v>0</v>
      </c>
      <c r="H6" s="19">
        <f t="shared" si="3"/>
        <v>0</v>
      </c>
      <c r="I6" s="20">
        <f t="shared" si="3"/>
        <v>0</v>
      </c>
      <c r="J6" s="19">
        <f t="shared" si="3"/>
        <v>0</v>
      </c>
      <c r="K6" s="20">
        <f t="shared" si="3"/>
        <v>0</v>
      </c>
      <c r="L6" s="19">
        <f t="shared" si="3"/>
        <v>0</v>
      </c>
      <c r="M6" s="20">
        <f t="shared" si="3"/>
        <v>0</v>
      </c>
      <c r="N6" s="19">
        <f t="shared" si="3"/>
        <v>0</v>
      </c>
      <c r="O6" s="20">
        <f t="shared" si="3"/>
        <v>0</v>
      </c>
      <c r="P6" s="21">
        <f t="shared" si="3"/>
        <v>0</v>
      </c>
      <c r="Q6" s="64"/>
    </row>
    <row r="7" spans="1:18" ht="24.6">
      <c r="A7" s="56" t="s">
        <v>6</v>
      </c>
      <c r="B7" s="58" t="s">
        <v>7</v>
      </c>
      <c r="C7" s="48">
        <v>43528</v>
      </c>
      <c r="D7" s="49"/>
      <c r="E7" s="48">
        <f>C7+1</f>
        <v>43529</v>
      </c>
      <c r="F7" s="49"/>
      <c r="G7" s="48">
        <f>E7+1</f>
        <v>43530</v>
      </c>
      <c r="H7" s="49"/>
      <c r="I7" s="48">
        <f>G7+1</f>
        <v>43531</v>
      </c>
      <c r="J7" s="49"/>
      <c r="K7" s="48">
        <f>I7+1</f>
        <v>43532</v>
      </c>
      <c r="L7" s="49"/>
      <c r="M7" s="48">
        <f>K7+1</f>
        <v>43533</v>
      </c>
      <c r="N7" s="49"/>
      <c r="O7" s="48">
        <f>M7+1</f>
        <v>43534</v>
      </c>
      <c r="P7" s="49"/>
      <c r="Q7" s="64"/>
    </row>
    <row r="8" spans="1:18" ht="24.6">
      <c r="A8" s="52"/>
      <c r="B8" s="59"/>
      <c r="C8" s="61" t="s">
        <v>9</v>
      </c>
      <c r="D8" s="62"/>
      <c r="E8" s="61" t="s">
        <v>10</v>
      </c>
      <c r="F8" s="62"/>
      <c r="G8" s="61" t="s">
        <v>11</v>
      </c>
      <c r="H8" s="62"/>
      <c r="I8" s="61" t="s">
        <v>12</v>
      </c>
      <c r="J8" s="62"/>
      <c r="K8" s="61" t="s">
        <v>13</v>
      </c>
      <c r="L8" s="62"/>
      <c r="M8" s="61" t="s">
        <v>14</v>
      </c>
      <c r="N8" s="62"/>
      <c r="O8" s="61" t="s">
        <v>15</v>
      </c>
      <c r="P8" s="62"/>
      <c r="Q8" s="64"/>
    </row>
    <row r="9" spans="1:18" ht="25.2" thickBot="1">
      <c r="A9" s="57"/>
      <c r="B9" s="60"/>
      <c r="C9" s="22" t="s">
        <v>16</v>
      </c>
      <c r="D9" s="23" t="s">
        <v>17</v>
      </c>
      <c r="E9" s="22" t="s">
        <v>16</v>
      </c>
      <c r="F9" s="23" t="s">
        <v>17</v>
      </c>
      <c r="G9" s="22" t="s">
        <v>16</v>
      </c>
      <c r="H9" s="23" t="s">
        <v>17</v>
      </c>
      <c r="I9" s="22" t="s">
        <v>16</v>
      </c>
      <c r="J9" s="23" t="s">
        <v>17</v>
      </c>
      <c r="K9" s="22" t="s">
        <v>16</v>
      </c>
      <c r="L9" s="23" t="s">
        <v>17</v>
      </c>
      <c r="M9" s="22" t="s">
        <v>16</v>
      </c>
      <c r="N9" s="23" t="s">
        <v>17</v>
      </c>
      <c r="O9" s="22" t="s">
        <v>16</v>
      </c>
      <c r="P9" s="23" t="s">
        <v>17</v>
      </c>
      <c r="Q9" s="65"/>
    </row>
    <row r="10" spans="1:18" ht="32.4">
      <c r="A10" s="24">
        <v>1</v>
      </c>
      <c r="B10" s="25" t="s">
        <v>18</v>
      </c>
      <c r="C10" s="8">
        <v>3</v>
      </c>
      <c r="D10" s="7"/>
      <c r="E10" s="8"/>
      <c r="F10" s="7">
        <v>1</v>
      </c>
      <c r="G10" s="8"/>
      <c r="H10" s="7">
        <v>1</v>
      </c>
      <c r="I10" s="8"/>
      <c r="J10" s="7"/>
      <c r="K10" s="8"/>
      <c r="L10" s="7"/>
      <c r="M10" s="8">
        <v>1</v>
      </c>
      <c r="N10" s="7"/>
      <c r="O10" s="8"/>
      <c r="P10" s="7"/>
      <c r="Q10" s="26">
        <f>COUNTIF(C10:P10,"1")</f>
        <v>3</v>
      </c>
      <c r="R10" s="43"/>
    </row>
    <row r="11" spans="1:18" ht="32.4">
      <c r="A11" s="27">
        <v>2</v>
      </c>
      <c r="B11" s="28" t="s">
        <v>19</v>
      </c>
      <c r="C11" s="12"/>
      <c r="D11" s="11"/>
      <c r="E11" s="12"/>
      <c r="F11" s="11"/>
      <c r="G11" s="12"/>
      <c r="H11" s="11"/>
      <c r="I11" s="12">
        <v>1</v>
      </c>
      <c r="J11" s="11"/>
      <c r="K11" s="12"/>
      <c r="L11" s="11"/>
      <c r="M11" s="12"/>
      <c r="N11" s="11"/>
      <c r="O11" s="12"/>
      <c r="P11" s="11"/>
      <c r="Q11" s="29">
        <f t="shared" ref="Q11:Q46" si="4">COUNTIF(C11:P11,"1")</f>
        <v>1</v>
      </c>
    </row>
    <row r="12" spans="1:18" ht="32.4">
      <c r="A12" s="27">
        <v>3</v>
      </c>
      <c r="B12" s="28" t="s">
        <v>20</v>
      </c>
      <c r="C12" s="12"/>
      <c r="D12" s="11"/>
      <c r="E12" s="12"/>
      <c r="F12" s="11"/>
      <c r="G12" s="12">
        <v>1</v>
      </c>
      <c r="H12" s="11"/>
      <c r="I12" s="12">
        <v>1</v>
      </c>
      <c r="J12" s="11"/>
      <c r="K12" s="12"/>
      <c r="L12" s="11">
        <v>1</v>
      </c>
      <c r="M12" s="12"/>
      <c r="N12" s="11"/>
      <c r="O12" s="12"/>
      <c r="P12" s="11"/>
      <c r="Q12" s="29">
        <f t="shared" si="4"/>
        <v>3</v>
      </c>
    </row>
    <row r="13" spans="1:18" ht="32.4">
      <c r="A13" s="27">
        <v>4</v>
      </c>
      <c r="B13" s="28" t="s">
        <v>21</v>
      </c>
      <c r="C13" s="12"/>
      <c r="D13" s="11"/>
      <c r="E13" s="12"/>
      <c r="F13" s="11"/>
      <c r="G13" s="12"/>
      <c r="H13" s="11"/>
      <c r="I13" s="12">
        <v>1</v>
      </c>
      <c r="J13" s="11"/>
      <c r="K13" s="12"/>
      <c r="L13" s="11"/>
      <c r="M13" s="12"/>
      <c r="N13" s="11"/>
      <c r="O13" s="12"/>
      <c r="P13" s="11"/>
      <c r="Q13" s="29">
        <f t="shared" si="4"/>
        <v>1</v>
      </c>
    </row>
    <row r="14" spans="1:18" ht="32.4">
      <c r="A14" s="27">
        <v>5</v>
      </c>
      <c r="B14" s="28" t="s">
        <v>22</v>
      </c>
      <c r="C14" s="12"/>
      <c r="D14" s="11">
        <v>1</v>
      </c>
      <c r="E14" s="12"/>
      <c r="F14" s="11"/>
      <c r="G14" s="12">
        <v>1</v>
      </c>
      <c r="H14" s="11"/>
      <c r="I14" s="12">
        <v>1</v>
      </c>
      <c r="J14" s="11"/>
      <c r="K14" s="12"/>
      <c r="L14" s="11"/>
      <c r="M14" s="12"/>
      <c r="N14" s="11"/>
      <c r="O14" s="12"/>
      <c r="P14" s="11"/>
      <c r="Q14" s="29">
        <f t="shared" si="4"/>
        <v>3</v>
      </c>
    </row>
    <row r="15" spans="1:18" ht="32.4">
      <c r="A15" s="27">
        <v>6</v>
      </c>
      <c r="B15" s="28" t="s">
        <v>23</v>
      </c>
      <c r="C15" s="12"/>
      <c r="D15" s="11"/>
      <c r="E15" s="12"/>
      <c r="F15" s="11"/>
      <c r="G15" s="12"/>
      <c r="H15" s="11"/>
      <c r="I15" s="12">
        <v>1</v>
      </c>
      <c r="J15" s="11"/>
      <c r="K15" s="12"/>
      <c r="L15" s="11">
        <v>1</v>
      </c>
      <c r="M15" s="12">
        <v>1</v>
      </c>
      <c r="N15" s="11"/>
      <c r="O15" s="12"/>
      <c r="P15" s="11"/>
      <c r="Q15" s="29">
        <f t="shared" si="4"/>
        <v>3</v>
      </c>
    </row>
    <row r="16" spans="1:18" ht="32.4">
      <c r="A16" s="27">
        <v>7</v>
      </c>
      <c r="B16" s="30" t="s">
        <v>24</v>
      </c>
      <c r="C16" s="12"/>
      <c r="D16" s="11">
        <v>1</v>
      </c>
      <c r="E16" s="12"/>
      <c r="F16" s="11"/>
      <c r="G16" s="12">
        <v>1</v>
      </c>
      <c r="H16" s="11"/>
      <c r="I16" s="12">
        <v>1</v>
      </c>
      <c r="J16" s="11"/>
      <c r="K16" s="12"/>
      <c r="L16" s="11"/>
      <c r="M16" s="12"/>
      <c r="N16" s="11"/>
      <c r="O16" s="12"/>
      <c r="P16" s="11"/>
      <c r="Q16" s="29">
        <f t="shared" si="4"/>
        <v>3</v>
      </c>
    </row>
    <row r="17" spans="1:17" ht="32.4">
      <c r="A17" s="27">
        <v>8</v>
      </c>
      <c r="B17" s="30" t="s">
        <v>25</v>
      </c>
      <c r="C17" s="12"/>
      <c r="D17" s="11"/>
      <c r="E17" s="12"/>
      <c r="F17" s="11"/>
      <c r="G17" s="12"/>
      <c r="H17" s="11"/>
      <c r="I17" s="12"/>
      <c r="J17" s="11">
        <v>1</v>
      </c>
      <c r="K17" s="12"/>
      <c r="L17" s="11"/>
      <c r="M17" s="12"/>
      <c r="N17" s="11"/>
      <c r="O17" s="12"/>
      <c r="P17" s="11"/>
      <c r="Q17" s="29">
        <f t="shared" si="4"/>
        <v>1</v>
      </c>
    </row>
    <row r="18" spans="1:17" ht="32.4">
      <c r="A18" s="27">
        <v>9</v>
      </c>
      <c r="B18" s="30" t="s">
        <v>26</v>
      </c>
      <c r="C18" s="12"/>
      <c r="D18" s="11">
        <v>1</v>
      </c>
      <c r="E18" s="12"/>
      <c r="F18" s="11"/>
      <c r="G18" s="12">
        <v>1</v>
      </c>
      <c r="H18" s="11"/>
      <c r="I18" s="12"/>
      <c r="J18" s="11"/>
      <c r="K18" s="12"/>
      <c r="L18" s="11"/>
      <c r="M18" s="12"/>
      <c r="N18" s="11"/>
      <c r="O18" s="12"/>
      <c r="P18" s="11"/>
      <c r="Q18" s="29">
        <f t="shared" si="4"/>
        <v>2</v>
      </c>
    </row>
    <row r="19" spans="1:17" ht="32.4">
      <c r="A19" s="27">
        <v>10</v>
      </c>
      <c r="B19" s="30" t="s">
        <v>27</v>
      </c>
      <c r="C19" s="12"/>
      <c r="D19" s="11"/>
      <c r="E19" s="12"/>
      <c r="F19" s="11"/>
      <c r="G19" s="12"/>
      <c r="H19" s="11"/>
      <c r="I19" s="12"/>
      <c r="J19" s="11">
        <v>1</v>
      </c>
      <c r="K19" s="12"/>
      <c r="L19" s="11">
        <v>1</v>
      </c>
      <c r="M19" s="12"/>
      <c r="N19" s="11"/>
      <c r="O19" s="12"/>
      <c r="P19" s="11"/>
      <c r="Q19" s="29">
        <f t="shared" si="4"/>
        <v>2</v>
      </c>
    </row>
    <row r="20" spans="1:17" ht="32.4">
      <c r="A20" s="27">
        <v>11</v>
      </c>
      <c r="B20" s="30" t="s">
        <v>28</v>
      </c>
      <c r="C20" s="12"/>
      <c r="D20" s="11">
        <v>1</v>
      </c>
      <c r="E20" s="12"/>
      <c r="F20" s="11"/>
      <c r="G20" s="12"/>
      <c r="H20" s="11"/>
      <c r="I20" s="12"/>
      <c r="J20" s="11"/>
      <c r="K20" s="12"/>
      <c r="L20" s="11"/>
      <c r="M20" s="12"/>
      <c r="N20" s="11"/>
      <c r="O20" s="12"/>
      <c r="P20" s="11"/>
      <c r="Q20" s="29">
        <f t="shared" si="4"/>
        <v>1</v>
      </c>
    </row>
    <row r="21" spans="1:17" ht="32.4">
      <c r="A21" s="27">
        <v>12</v>
      </c>
      <c r="B21" s="30" t="s">
        <v>29</v>
      </c>
      <c r="C21" s="12">
        <v>1</v>
      </c>
      <c r="D21" s="11"/>
      <c r="E21" s="12"/>
      <c r="F21" s="11">
        <v>1</v>
      </c>
      <c r="G21" s="12"/>
      <c r="H21" s="11"/>
      <c r="I21" s="12"/>
      <c r="J21" s="11">
        <v>1</v>
      </c>
      <c r="K21" s="12"/>
      <c r="L21" s="11">
        <v>1</v>
      </c>
      <c r="M21" s="12"/>
      <c r="N21" s="11"/>
      <c r="O21" s="12"/>
      <c r="P21" s="11"/>
      <c r="Q21" s="29">
        <f t="shared" si="4"/>
        <v>4</v>
      </c>
    </row>
    <row r="22" spans="1:17" ht="32.4">
      <c r="A22" s="27">
        <v>13</v>
      </c>
      <c r="B22" s="30" t="s">
        <v>30</v>
      </c>
      <c r="C22" s="12"/>
      <c r="D22" s="11">
        <v>1</v>
      </c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29">
        <f t="shared" si="4"/>
        <v>1</v>
      </c>
    </row>
    <row r="23" spans="1:17" ht="32.4">
      <c r="A23" s="27">
        <v>14</v>
      </c>
      <c r="B23" s="30" t="s">
        <v>31</v>
      </c>
      <c r="C23" s="12"/>
      <c r="D23" s="11"/>
      <c r="E23" s="12"/>
      <c r="F23" s="11"/>
      <c r="G23" s="12"/>
      <c r="H23" s="11"/>
      <c r="I23" s="12"/>
      <c r="J23" s="11">
        <v>1</v>
      </c>
      <c r="K23" s="12"/>
      <c r="L23" s="11"/>
      <c r="M23" s="12"/>
      <c r="N23" s="11"/>
      <c r="O23" s="12"/>
      <c r="P23" s="11"/>
      <c r="Q23" s="29">
        <f t="shared" si="4"/>
        <v>1</v>
      </c>
    </row>
    <row r="24" spans="1:17" ht="32.4">
      <c r="A24" s="27">
        <v>15</v>
      </c>
      <c r="B24" s="30" t="s">
        <v>32</v>
      </c>
      <c r="C24" s="12"/>
      <c r="D24" s="11">
        <v>1</v>
      </c>
      <c r="E24" s="12"/>
      <c r="F24" s="11"/>
      <c r="G24" s="12">
        <v>1</v>
      </c>
      <c r="H24" s="11"/>
      <c r="I24" s="12"/>
      <c r="J24" s="11"/>
      <c r="K24" s="12"/>
      <c r="L24" s="11">
        <v>1</v>
      </c>
      <c r="M24" s="12"/>
      <c r="N24" s="11"/>
      <c r="O24" s="12"/>
      <c r="P24" s="11"/>
      <c r="Q24" s="29">
        <f t="shared" si="4"/>
        <v>3</v>
      </c>
    </row>
    <row r="25" spans="1:17" ht="32.4">
      <c r="A25" s="27">
        <v>16</v>
      </c>
      <c r="B25" s="30" t="s">
        <v>33</v>
      </c>
      <c r="C25" s="12"/>
      <c r="D25" s="11">
        <v>1</v>
      </c>
      <c r="E25" s="12"/>
      <c r="F25" s="11"/>
      <c r="G25" s="12"/>
      <c r="H25" s="11"/>
      <c r="I25" s="12"/>
      <c r="J25" s="11"/>
      <c r="K25" s="12"/>
      <c r="L25" s="11"/>
      <c r="M25" s="12">
        <v>1</v>
      </c>
      <c r="N25" s="11"/>
      <c r="O25" s="12"/>
      <c r="P25" s="11"/>
      <c r="Q25" s="29">
        <f t="shared" si="4"/>
        <v>2</v>
      </c>
    </row>
    <row r="26" spans="1:17" ht="32.4">
      <c r="A26" s="27">
        <v>17</v>
      </c>
      <c r="B26" s="30" t="s">
        <v>34</v>
      </c>
      <c r="C26" s="12"/>
      <c r="D26" s="11">
        <v>1</v>
      </c>
      <c r="E26" s="12"/>
      <c r="F26" s="11"/>
      <c r="G26" s="12"/>
      <c r="H26" s="11"/>
      <c r="I26" s="12"/>
      <c r="J26" s="11"/>
      <c r="K26" s="12"/>
      <c r="L26" s="11"/>
      <c r="M26" s="12">
        <v>1</v>
      </c>
      <c r="N26" s="11"/>
      <c r="O26" s="12"/>
      <c r="P26" s="11"/>
      <c r="Q26" s="29">
        <f t="shared" si="4"/>
        <v>2</v>
      </c>
    </row>
    <row r="27" spans="1:17" ht="32.4">
      <c r="A27" s="27">
        <v>18</v>
      </c>
      <c r="B27" s="30" t="s">
        <v>35</v>
      </c>
      <c r="C27" s="12"/>
      <c r="D27" s="11">
        <v>1</v>
      </c>
      <c r="E27" s="12"/>
      <c r="F27" s="11"/>
      <c r="G27" s="12"/>
      <c r="H27" s="11"/>
      <c r="I27" s="12"/>
      <c r="J27" s="11"/>
      <c r="K27" s="12"/>
      <c r="L27" s="11"/>
      <c r="M27" s="12">
        <v>1</v>
      </c>
      <c r="N27" s="11"/>
      <c r="O27" s="12"/>
      <c r="P27" s="11"/>
      <c r="Q27" s="29">
        <f t="shared" si="4"/>
        <v>2</v>
      </c>
    </row>
    <row r="28" spans="1:17" ht="32.4">
      <c r="A28" s="27">
        <v>19</v>
      </c>
      <c r="B28" s="30" t="s">
        <v>36</v>
      </c>
      <c r="C28" s="12"/>
      <c r="D28" s="11">
        <v>1</v>
      </c>
      <c r="E28" s="12"/>
      <c r="F28" s="11"/>
      <c r="G28" s="12"/>
      <c r="H28" s="11"/>
      <c r="I28" s="12">
        <v>1</v>
      </c>
      <c r="J28" s="11"/>
      <c r="K28" s="12"/>
      <c r="L28" s="11"/>
      <c r="M28" s="12">
        <v>1</v>
      </c>
      <c r="N28" s="11"/>
      <c r="O28" s="12"/>
      <c r="P28" s="11"/>
      <c r="Q28" s="29">
        <f t="shared" si="4"/>
        <v>3</v>
      </c>
    </row>
    <row r="29" spans="1:17" ht="32.4">
      <c r="A29" s="27">
        <v>20</v>
      </c>
      <c r="B29" s="30" t="s">
        <v>37</v>
      </c>
      <c r="C29" s="12"/>
      <c r="D29" s="11"/>
      <c r="E29" s="12"/>
      <c r="F29" s="11"/>
      <c r="G29" s="12"/>
      <c r="H29" s="11"/>
      <c r="I29" s="12"/>
      <c r="J29" s="11"/>
      <c r="K29" s="12"/>
      <c r="L29" s="11"/>
      <c r="M29" s="12">
        <v>1</v>
      </c>
      <c r="N29" s="11"/>
      <c r="O29" s="12"/>
      <c r="P29" s="11"/>
      <c r="Q29" s="29">
        <f t="shared" si="4"/>
        <v>1</v>
      </c>
    </row>
    <row r="30" spans="1:17" ht="32.4">
      <c r="A30" s="27">
        <v>21</v>
      </c>
      <c r="B30" s="30" t="s">
        <v>38</v>
      </c>
      <c r="C30" s="12"/>
      <c r="D30" s="11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2"/>
      <c r="P30" s="11"/>
      <c r="Q30" s="29">
        <f t="shared" si="4"/>
        <v>0</v>
      </c>
    </row>
    <row r="31" spans="1:17" ht="32.4">
      <c r="A31" s="27">
        <v>22</v>
      </c>
      <c r="B31" s="30"/>
      <c r="C31" s="12"/>
      <c r="D31" s="11"/>
      <c r="E31" s="12"/>
      <c r="F31" s="11"/>
      <c r="G31" s="12"/>
      <c r="H31" s="11"/>
      <c r="I31" s="12"/>
      <c r="J31" s="11"/>
      <c r="K31" s="12"/>
      <c r="L31" s="11"/>
      <c r="M31" s="12"/>
      <c r="N31" s="11"/>
      <c r="O31" s="12"/>
      <c r="P31" s="11"/>
      <c r="Q31" s="29">
        <f t="shared" si="4"/>
        <v>0</v>
      </c>
    </row>
    <row r="32" spans="1:17" ht="32.4">
      <c r="A32" s="27">
        <v>23</v>
      </c>
      <c r="B32" s="30"/>
      <c r="C32" s="12"/>
      <c r="D32" s="11"/>
      <c r="E32" s="12"/>
      <c r="F32" s="11"/>
      <c r="G32" s="12"/>
      <c r="H32" s="11"/>
      <c r="I32" s="12"/>
      <c r="J32" s="11"/>
      <c r="K32" s="12"/>
      <c r="L32" s="11"/>
      <c r="M32" s="12"/>
      <c r="N32" s="11"/>
      <c r="O32" s="12"/>
      <c r="P32" s="11"/>
      <c r="Q32" s="29">
        <f t="shared" si="4"/>
        <v>0</v>
      </c>
    </row>
    <row r="33" spans="1:17" ht="32.4">
      <c r="A33" s="27">
        <v>24</v>
      </c>
      <c r="B33" s="30"/>
      <c r="C33" s="12"/>
      <c r="D33" s="11"/>
      <c r="E33" s="12"/>
      <c r="F33" s="11"/>
      <c r="G33" s="12"/>
      <c r="H33" s="11"/>
      <c r="I33" s="12"/>
      <c r="J33" s="11"/>
      <c r="K33" s="12"/>
      <c r="L33" s="11"/>
      <c r="M33" s="12"/>
      <c r="N33" s="11"/>
      <c r="O33" s="12"/>
      <c r="P33" s="11"/>
      <c r="Q33" s="29">
        <f t="shared" si="4"/>
        <v>0</v>
      </c>
    </row>
    <row r="34" spans="1:17" ht="32.4">
      <c r="A34" s="27">
        <v>25</v>
      </c>
      <c r="B34" s="30"/>
      <c r="C34" s="12"/>
      <c r="D34" s="11"/>
      <c r="E34" s="12"/>
      <c r="F34" s="11"/>
      <c r="G34" s="12"/>
      <c r="H34" s="11"/>
      <c r="I34" s="12"/>
      <c r="J34" s="11"/>
      <c r="K34" s="12"/>
      <c r="L34" s="11"/>
      <c r="M34" s="12"/>
      <c r="N34" s="11"/>
      <c r="O34" s="12"/>
      <c r="P34" s="11"/>
      <c r="Q34" s="29">
        <f t="shared" si="4"/>
        <v>0</v>
      </c>
    </row>
    <row r="35" spans="1:17" ht="32.4">
      <c r="A35" s="27">
        <v>26</v>
      </c>
      <c r="B35" s="30"/>
      <c r="C35" s="12"/>
      <c r="D35" s="11"/>
      <c r="E35" s="12"/>
      <c r="F35" s="11"/>
      <c r="G35" s="12"/>
      <c r="H35" s="11"/>
      <c r="I35" s="12"/>
      <c r="J35" s="11"/>
      <c r="K35" s="12"/>
      <c r="L35" s="11"/>
      <c r="M35" s="12"/>
      <c r="N35" s="11"/>
      <c r="O35" s="12"/>
      <c r="P35" s="11"/>
      <c r="Q35" s="29">
        <f t="shared" si="4"/>
        <v>0</v>
      </c>
    </row>
    <row r="36" spans="1:17" ht="32.4">
      <c r="A36" s="27">
        <v>27</v>
      </c>
      <c r="B36" s="30"/>
      <c r="C36" s="12"/>
      <c r="D36" s="11"/>
      <c r="E36" s="12"/>
      <c r="F36" s="11"/>
      <c r="G36" s="12"/>
      <c r="H36" s="11"/>
      <c r="I36" s="12"/>
      <c r="J36" s="11"/>
      <c r="K36" s="12"/>
      <c r="L36" s="11"/>
      <c r="M36" s="12"/>
      <c r="N36" s="11"/>
      <c r="O36" s="12"/>
      <c r="P36" s="11"/>
      <c r="Q36" s="29">
        <f t="shared" si="4"/>
        <v>0</v>
      </c>
    </row>
    <row r="37" spans="1:17" ht="32.4">
      <c r="A37" s="27">
        <v>28</v>
      </c>
      <c r="B37" s="30"/>
      <c r="C37" s="12"/>
      <c r="D37" s="11"/>
      <c r="E37" s="12"/>
      <c r="F37" s="11"/>
      <c r="G37" s="12"/>
      <c r="H37" s="11"/>
      <c r="I37" s="12"/>
      <c r="J37" s="11"/>
      <c r="K37" s="12"/>
      <c r="L37" s="11"/>
      <c r="M37" s="12"/>
      <c r="N37" s="11"/>
      <c r="O37" s="12"/>
      <c r="P37" s="11"/>
      <c r="Q37" s="29">
        <f t="shared" si="4"/>
        <v>0</v>
      </c>
    </row>
    <row r="38" spans="1:17" ht="32.4">
      <c r="A38" s="27">
        <v>29</v>
      </c>
      <c r="B38" s="30"/>
      <c r="C38" s="12"/>
      <c r="D38" s="11"/>
      <c r="E38" s="12"/>
      <c r="F38" s="11"/>
      <c r="G38" s="12"/>
      <c r="H38" s="11"/>
      <c r="I38" s="12"/>
      <c r="J38" s="11"/>
      <c r="K38" s="12"/>
      <c r="L38" s="11"/>
      <c r="M38" s="12"/>
      <c r="N38" s="11"/>
      <c r="O38" s="12"/>
      <c r="P38" s="11"/>
      <c r="Q38" s="29">
        <f t="shared" si="4"/>
        <v>0</v>
      </c>
    </row>
    <row r="39" spans="1:17" ht="32.4">
      <c r="A39" s="27">
        <v>30</v>
      </c>
      <c r="B39" s="30"/>
      <c r="C39" s="12"/>
      <c r="D39" s="11"/>
      <c r="E39" s="12"/>
      <c r="F39" s="11"/>
      <c r="G39" s="12"/>
      <c r="H39" s="11"/>
      <c r="I39" s="12"/>
      <c r="J39" s="11"/>
      <c r="K39" s="12"/>
      <c r="L39" s="11"/>
      <c r="M39" s="12"/>
      <c r="N39" s="11"/>
      <c r="O39" s="12"/>
      <c r="P39" s="11"/>
      <c r="Q39" s="29">
        <f t="shared" si="4"/>
        <v>0</v>
      </c>
    </row>
    <row r="40" spans="1:17" ht="32.4">
      <c r="A40" s="27">
        <v>31</v>
      </c>
      <c r="B40" s="30"/>
      <c r="C40" s="12"/>
      <c r="D40" s="11"/>
      <c r="E40" s="12"/>
      <c r="F40" s="11"/>
      <c r="G40" s="12"/>
      <c r="H40" s="11"/>
      <c r="I40" s="12"/>
      <c r="J40" s="11"/>
      <c r="K40" s="12"/>
      <c r="L40" s="11"/>
      <c r="M40" s="12"/>
      <c r="N40" s="11"/>
      <c r="O40" s="12"/>
      <c r="P40" s="11"/>
      <c r="Q40" s="29">
        <f t="shared" si="4"/>
        <v>0</v>
      </c>
    </row>
    <row r="41" spans="1:17" ht="32.4">
      <c r="A41" s="27">
        <v>32</v>
      </c>
      <c r="B41" s="30"/>
      <c r="C41" s="12"/>
      <c r="D41" s="11"/>
      <c r="E41" s="12"/>
      <c r="F41" s="11"/>
      <c r="G41" s="12"/>
      <c r="H41" s="11"/>
      <c r="I41" s="12"/>
      <c r="J41" s="11"/>
      <c r="K41" s="12"/>
      <c r="L41" s="11"/>
      <c r="M41" s="12"/>
      <c r="N41" s="11"/>
      <c r="O41" s="12"/>
      <c r="P41" s="11"/>
      <c r="Q41" s="29">
        <f t="shared" si="4"/>
        <v>0</v>
      </c>
    </row>
    <row r="42" spans="1:17" ht="32.4">
      <c r="A42" s="27">
        <v>33</v>
      </c>
      <c r="B42" s="30"/>
      <c r="C42" s="12"/>
      <c r="D42" s="11"/>
      <c r="E42" s="12"/>
      <c r="F42" s="11"/>
      <c r="G42" s="12"/>
      <c r="H42" s="11"/>
      <c r="I42" s="12"/>
      <c r="J42" s="11"/>
      <c r="K42" s="12"/>
      <c r="L42" s="11"/>
      <c r="M42" s="12"/>
      <c r="N42" s="11"/>
      <c r="O42" s="12"/>
      <c r="P42" s="11"/>
      <c r="Q42" s="29">
        <f t="shared" si="4"/>
        <v>0</v>
      </c>
    </row>
    <row r="43" spans="1:17" ht="32.4">
      <c r="A43" s="27">
        <v>34</v>
      </c>
      <c r="B43" s="30"/>
      <c r="C43" s="12"/>
      <c r="D43" s="11"/>
      <c r="E43" s="12"/>
      <c r="F43" s="11"/>
      <c r="G43" s="12"/>
      <c r="H43" s="11"/>
      <c r="I43" s="12"/>
      <c r="J43" s="11"/>
      <c r="K43" s="12"/>
      <c r="L43" s="11"/>
      <c r="M43" s="12"/>
      <c r="N43" s="11"/>
      <c r="O43" s="12"/>
      <c r="P43" s="11"/>
      <c r="Q43" s="29">
        <f t="shared" si="4"/>
        <v>0</v>
      </c>
    </row>
    <row r="44" spans="1:17" ht="32.4">
      <c r="A44" s="27">
        <v>35</v>
      </c>
      <c r="B44" s="30"/>
      <c r="C44" s="12"/>
      <c r="D44" s="11"/>
      <c r="E44" s="12"/>
      <c r="F44" s="11"/>
      <c r="G44" s="12"/>
      <c r="H44" s="11"/>
      <c r="I44" s="12"/>
      <c r="J44" s="11"/>
      <c r="K44" s="12"/>
      <c r="L44" s="11"/>
      <c r="M44" s="12"/>
      <c r="N44" s="11"/>
      <c r="O44" s="12"/>
      <c r="P44" s="11"/>
      <c r="Q44" s="29">
        <f t="shared" si="4"/>
        <v>0</v>
      </c>
    </row>
    <row r="45" spans="1:17" ht="32.4">
      <c r="A45" s="27">
        <v>36</v>
      </c>
      <c r="B45" s="30"/>
      <c r="C45" s="12"/>
      <c r="D45" s="11"/>
      <c r="E45" s="12"/>
      <c r="F45" s="11"/>
      <c r="G45" s="12"/>
      <c r="H45" s="11"/>
      <c r="I45" s="12"/>
      <c r="J45" s="11"/>
      <c r="K45" s="12"/>
      <c r="L45" s="11"/>
      <c r="M45" s="12"/>
      <c r="N45" s="11"/>
      <c r="O45" s="12"/>
      <c r="P45" s="11"/>
      <c r="Q45" s="29">
        <f t="shared" si="4"/>
        <v>0</v>
      </c>
    </row>
    <row r="46" spans="1:17" ht="32.4">
      <c r="A46" s="27">
        <v>37</v>
      </c>
      <c r="B46" s="30"/>
      <c r="C46" s="12"/>
      <c r="D46" s="11"/>
      <c r="E46" s="12"/>
      <c r="F46" s="11"/>
      <c r="G46" s="12"/>
      <c r="H46" s="11"/>
      <c r="I46" s="12"/>
      <c r="J46" s="11"/>
      <c r="K46" s="12"/>
      <c r="L46" s="11"/>
      <c r="M46" s="12"/>
      <c r="N46" s="11"/>
      <c r="O46" s="12"/>
      <c r="P46" s="11"/>
      <c r="Q46" s="29">
        <f t="shared" si="4"/>
        <v>0</v>
      </c>
    </row>
  </sheetData>
  <mergeCells count="22">
    <mergeCell ref="M8:N8"/>
    <mergeCell ref="O8:P8"/>
    <mergeCell ref="Q2:Q9"/>
    <mergeCell ref="K7:L7"/>
    <mergeCell ref="M7:N7"/>
    <mergeCell ref="O7:P7"/>
    <mergeCell ref="K8:L8"/>
    <mergeCell ref="I7:J7"/>
    <mergeCell ref="A2:B2"/>
    <mergeCell ref="A3:B3"/>
    <mergeCell ref="A4:B4"/>
    <mergeCell ref="A5:B5"/>
    <mergeCell ref="A6:B6"/>
    <mergeCell ref="A7:A9"/>
    <mergeCell ref="B7:B9"/>
    <mergeCell ref="C7:D7"/>
    <mergeCell ref="E7:F7"/>
    <mergeCell ref="G7:H7"/>
    <mergeCell ref="C8:D8"/>
    <mergeCell ref="E8:F8"/>
    <mergeCell ref="G8:H8"/>
    <mergeCell ref="I8:J8"/>
  </mergeCells>
  <conditionalFormatting sqref="C3:P3">
    <cfRule type="cellIs" dxfId="33" priority="21" operator="greaterThan">
      <formula>0</formula>
    </cfRule>
  </conditionalFormatting>
  <conditionalFormatting sqref="C10:P46">
    <cfRule type="cellIs" dxfId="32" priority="19" operator="equal">
      <formula>2</formula>
    </cfRule>
    <cfRule type="cellIs" dxfId="31" priority="20" operator="equal">
      <formula>1</formula>
    </cfRule>
  </conditionalFormatting>
  <conditionalFormatting sqref="C4:P4">
    <cfRule type="cellIs" dxfId="30" priority="18" operator="greaterThan">
      <formula>0</formula>
    </cfRule>
  </conditionalFormatting>
  <conditionalFormatting sqref="C10:P46">
    <cfRule type="cellIs" dxfId="29" priority="17" operator="equal">
      <formula>3</formula>
    </cfRule>
  </conditionalFormatting>
  <conditionalFormatting sqref="C7:D8 E7:P7">
    <cfRule type="expression" dxfId="28" priority="16">
      <formula>IF(C7=TODAY(),1,0)</formula>
    </cfRule>
  </conditionalFormatting>
  <conditionalFormatting sqref="C6:P6">
    <cfRule type="cellIs" dxfId="27" priority="15" operator="greaterThan">
      <formula>0</formula>
    </cfRule>
  </conditionalFormatting>
  <conditionalFormatting sqref="C10:C46">
    <cfRule type="expression" dxfId="26" priority="14">
      <formula>IF(XEW10=1,1,0)</formula>
    </cfRule>
  </conditionalFormatting>
  <conditionalFormatting sqref="D10:P46">
    <cfRule type="expression" dxfId="25" priority="13">
      <formula>IF(C10=1,1,0)</formula>
    </cfRule>
  </conditionalFormatting>
  <conditionalFormatting sqref="C2:P2">
    <cfRule type="expression" dxfId="24" priority="11">
      <formula>IF(C3=C2,1,0)</formula>
    </cfRule>
    <cfRule type="expression" dxfId="23" priority="12">
      <formula>IF(C3&lt;C2,1,0)</formula>
    </cfRule>
  </conditionalFormatting>
  <conditionalFormatting sqref="C10:P30">
    <cfRule type="cellIs" dxfId="9" priority="9" operator="equal">
      <formula>2</formula>
    </cfRule>
    <cfRule type="cellIs" dxfId="8" priority="10" operator="equal">
      <formula>1</formula>
    </cfRule>
  </conditionalFormatting>
  <conditionalFormatting sqref="C10:P30">
    <cfRule type="cellIs" dxfId="7" priority="8" operator="equal">
      <formula>3</formula>
    </cfRule>
  </conditionalFormatting>
  <conditionalFormatting sqref="C10:C30">
    <cfRule type="expression" dxfId="6" priority="7">
      <formula>IF(XEZ10=1,1,0)</formula>
    </cfRule>
  </conditionalFormatting>
  <conditionalFormatting sqref="D10:P30">
    <cfRule type="expression" dxfId="5" priority="6">
      <formula>IF(C10=1,1,0)</formula>
    </cfRule>
  </conditionalFormatting>
  <conditionalFormatting sqref="C10:P30">
    <cfRule type="cellIs" dxfId="4" priority="4" operator="equal">
      <formula>2</formula>
    </cfRule>
    <cfRule type="cellIs" dxfId="3" priority="5" operator="equal">
      <formula>1</formula>
    </cfRule>
  </conditionalFormatting>
  <conditionalFormatting sqref="C10:P30">
    <cfRule type="cellIs" dxfId="2" priority="3" operator="equal">
      <formula>3</formula>
    </cfRule>
  </conditionalFormatting>
  <conditionalFormatting sqref="C10:C30">
    <cfRule type="expression" dxfId="1" priority="2">
      <formula>IF(XEZ10=1,1,0)</formula>
    </cfRule>
  </conditionalFormatting>
  <conditionalFormatting sqref="D10:P30">
    <cfRule type="expression" dxfId="0" priority="1">
      <formula>IF(C10=1,1,0)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[1]Данные!#REF!</xm:f>
          </x14:formula1>
          <xm:sqref>B10:B46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Учёт</vt:lpstr>
      <vt:lpstr>Табель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Скрягин</dc:creator>
  <cp:lastModifiedBy>Сергей Скрягин</cp:lastModifiedBy>
  <dcterms:created xsi:type="dcterms:W3CDTF">2019-03-03T15:10:22Z</dcterms:created>
  <dcterms:modified xsi:type="dcterms:W3CDTF">2019-03-04T17:58:38Z</dcterms:modified>
</cp:coreProperties>
</file>