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yur\Desktop\"/>
    </mc:Choice>
  </mc:AlternateContent>
  <xr:revisionPtr revIDLastSave="0" documentId="13_ncr:1_{C926C4D6-FE78-4A62-8EB9-8DA1413972D3}" xr6:coauthVersionLast="40" xr6:coauthVersionMax="40" xr10:uidLastSave="{00000000-0000-0000-0000-000000000000}"/>
  <bookViews>
    <workbookView xWindow="-120" yWindow="-120" windowWidth="29040" windowHeight="15840" xr2:uid="{519ABE34-9CCA-485E-8FD3-0B6DBB96C39D}"/>
  </bookViews>
  <sheets>
    <sheet name="к.п.апрель 19 " sheetId="1" r:id="rId1"/>
  </sheets>
  <externalReferences>
    <externalReference r:id="rId2"/>
    <externalReference r:id="rId3"/>
  </externalReferences>
  <definedNames>
    <definedName name="Категория">[1]Служебный!$A$1:$A$3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3" i="1" l="1"/>
  <c r="AQ13" i="1"/>
  <c r="AP13" i="1"/>
  <c r="AO13" i="1"/>
  <c r="AM13" i="1"/>
  <c r="AL13" i="1"/>
  <c r="AK13" i="1"/>
  <c r="AJ13" i="1"/>
  <c r="A13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7" i="1" l="1"/>
  <c r="AU13" i="1" l="1"/>
  <c r="AT13" i="1"/>
  <c r="AR13" i="1"/>
</calcChain>
</file>

<file path=xl/sharedStrings.xml><?xml version="1.0" encoding="utf-8"?>
<sst xmlns="http://schemas.openxmlformats.org/spreadsheetml/2006/main" count="94" uniqueCount="31">
  <si>
    <t>ГРАФИК</t>
  </si>
  <si>
    <t xml:space="preserve"> </t>
  </si>
  <si>
    <t xml:space="preserve">       работы обслуживающего персонала Комсомольского парка на</t>
  </si>
  <si>
    <t>2019 года</t>
  </si>
  <si>
    <t>Фамилия Имя Отчество</t>
  </si>
  <si>
    <t>Профессия. должность</t>
  </si>
  <si>
    <t>Табель</t>
  </si>
  <si>
    <t>АПРЕЛЬ</t>
  </si>
  <si>
    <t>Время</t>
  </si>
  <si>
    <t>Дней</t>
  </si>
  <si>
    <t>часов</t>
  </si>
  <si>
    <t>Отпуск</t>
  </si>
  <si>
    <t>Больничный</t>
  </si>
  <si>
    <t>День отъезда</t>
  </si>
  <si>
    <t>Прогулы</t>
  </si>
  <si>
    <t>Работа  в выходной</t>
  </si>
  <si>
    <t xml:space="preserve">  праздничные дни</t>
  </si>
  <si>
    <t>выходные дни</t>
  </si>
  <si>
    <t>Ночные</t>
  </si>
  <si>
    <t>Норма по графику</t>
  </si>
  <si>
    <t>кол-во рабочих дней по календарю</t>
  </si>
  <si>
    <t>№ п/п</t>
  </si>
  <si>
    <t>я</t>
  </si>
  <si>
    <t>Медведев А.П.</t>
  </si>
  <si>
    <t>в</t>
  </si>
  <si>
    <t>Сторож (0,5 ст.)</t>
  </si>
  <si>
    <t>9/7,30</t>
  </si>
  <si>
    <t>9,30/7,30</t>
  </si>
  <si>
    <t>праздничные</t>
  </si>
  <si>
    <t>8/6,30</t>
  </si>
  <si>
    <r>
      <t xml:space="preserve">Помогите откорректировать формулу, в жёльлй ячейке должно стоять </t>
    </r>
    <r>
      <rPr>
        <b/>
        <sz val="12"/>
        <rFont val="Times New Roman"/>
        <family val="1"/>
        <charset val="204"/>
      </rPr>
      <t xml:space="preserve">159 </t>
    </r>
    <r>
      <rPr>
        <sz val="12"/>
        <rFont val="Times New Roman"/>
        <family val="1"/>
        <charset val="204"/>
      </rPr>
      <t xml:space="preserve">часов.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</si>
</sst>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ddd\ dd/mm/yyyy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 textRotation="90"/>
    </xf>
    <xf numFmtId="165" fontId="3" fillId="0" borderId="19" xfId="1" applyNumberFormat="1" applyFont="1" applyBorder="1" applyAlignment="1">
      <alignment horizontal="center" vertical="center" textRotation="90"/>
    </xf>
    <xf numFmtId="0" fontId="2" fillId="0" borderId="3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/>
    </xf>
    <xf numFmtId="165" fontId="5" fillId="2" borderId="21" xfId="1" applyNumberFormat="1" applyFont="1" applyFill="1" applyBorder="1" applyAlignment="1">
      <alignment horizontal="center" vertical="center" textRotation="90"/>
    </xf>
    <xf numFmtId="165" fontId="5" fillId="2" borderId="22" xfId="1" applyNumberFormat="1" applyFont="1" applyFill="1" applyBorder="1" applyAlignment="1">
      <alignment horizontal="center" vertical="center" textRotation="90"/>
    </xf>
    <xf numFmtId="165" fontId="3" fillId="0" borderId="22" xfId="1" applyNumberFormat="1" applyFont="1" applyBorder="1" applyAlignment="1">
      <alignment horizontal="center" vertical="center" textRotation="90"/>
    </xf>
    <xf numFmtId="165" fontId="5" fillId="2" borderId="23" xfId="1" applyNumberFormat="1" applyFont="1" applyFill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3" fillId="0" borderId="28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0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left"/>
    </xf>
    <xf numFmtId="0" fontId="6" fillId="0" borderId="29" xfId="1" applyFont="1" applyBorder="1" applyAlignment="1">
      <alignment wrapText="1"/>
    </xf>
    <xf numFmtId="0" fontId="2" fillId="0" borderId="31" xfId="1" applyFont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" fillId="0" borderId="35" xfId="1" applyFont="1" applyBorder="1" applyAlignment="1" applyProtection="1">
      <alignment horizontal="center"/>
      <protection hidden="1"/>
    </xf>
    <xf numFmtId="0" fontId="3" fillId="0" borderId="29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right"/>
    </xf>
    <xf numFmtId="0" fontId="8" fillId="3" borderId="0" xfId="0" applyFont="1" applyFill="1"/>
    <xf numFmtId="49" fontId="3" fillId="0" borderId="25" xfId="1" applyNumberFormat="1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 shrinkToFit="1"/>
    </xf>
    <xf numFmtId="49" fontId="3" fillId="0" borderId="26" xfId="1" applyNumberFormat="1" applyFont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49" fontId="3" fillId="2" borderId="33" xfId="1" applyNumberFormat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2" fontId="3" fillId="2" borderId="33" xfId="1" applyNumberFormat="1" applyFont="1" applyFill="1" applyBorder="1" applyAlignment="1">
      <alignment horizontal="center"/>
    </xf>
    <xf numFmtId="0" fontId="4" fillId="0" borderId="0" xfId="1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Обычный" xfId="0" builtinId="0"/>
    <cellStyle name="Обычный 2" xfId="1" xr:uid="{9C5E075F-C752-45EF-8243-EBDB7043BF0D}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W$2" max="12" min="1" page="10" val="4"/>
</file>

<file path=xl/ctrlProps/ctrlProp2.xml><?xml version="1.0" encoding="utf-8"?>
<formControlPr xmlns="http://schemas.microsoft.com/office/spreadsheetml/2009/9/main" objectType="Spin" dx="16" fmlaLink="$AX$2" max="2050" min="2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314325</xdr:colOff>
          <xdr:row>0</xdr:row>
          <xdr:rowOff>190500</xdr:rowOff>
        </xdr:from>
        <xdr:to>
          <xdr:col>49</xdr:col>
          <xdr:colOff>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304800</xdr:colOff>
          <xdr:row>1</xdr:row>
          <xdr:rowOff>9525</xdr:rowOff>
        </xdr:from>
        <xdr:to>
          <xdr:col>50</xdr:col>
          <xdr:colOff>19050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33</xdr:col>
      <xdr:colOff>1</xdr:colOff>
      <xdr:row>13</xdr:row>
      <xdr:rowOff>60614</xdr:rowOff>
    </xdr:from>
    <xdr:to>
      <xdr:col>36</xdr:col>
      <xdr:colOff>173182</xdr:colOff>
      <xdr:row>18</xdr:row>
      <xdr:rowOff>51956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607637" y="5481205"/>
          <a:ext cx="874568" cy="9957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50;.&#1055;\2019%20&#1043;&#1054;&#1044;%20&#1050;.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дата"/>
      <sheetName val="Календарь"/>
      <sheetName val="пр"/>
      <sheetName val="к.п. март 19"/>
      <sheetName val="к.п.март 19 ФАКТ"/>
      <sheetName val="к.п.апрель 19 "/>
      <sheetName val="к.п.апрель 19 ФАКТ "/>
      <sheetName val="список работников"/>
    </sheetNames>
    <sheetDataSet>
      <sheetData sheetId="0"/>
      <sheetData sheetId="1"/>
      <sheetData sheetId="2"/>
      <sheetData sheetId="3">
        <row r="15">
          <cell r="A15">
            <v>43525</v>
          </cell>
          <cell r="B15">
            <v>159</v>
          </cell>
          <cell r="C15">
            <v>20</v>
          </cell>
        </row>
        <row r="16">
          <cell r="A16">
            <v>43556</v>
          </cell>
          <cell r="B16">
            <v>175</v>
          </cell>
          <cell r="C16">
            <v>22</v>
          </cell>
        </row>
        <row r="17">
          <cell r="A17">
            <v>43586</v>
          </cell>
          <cell r="B17">
            <v>143</v>
          </cell>
          <cell r="C17">
            <v>20</v>
          </cell>
        </row>
        <row r="18">
          <cell r="A18">
            <v>43617</v>
          </cell>
        </row>
        <row r="19">
          <cell r="A19">
            <v>43647</v>
          </cell>
        </row>
        <row r="20">
          <cell r="A20">
            <v>43678</v>
          </cell>
        </row>
        <row r="21">
          <cell r="A21">
            <v>43709</v>
          </cell>
        </row>
        <row r="22">
          <cell r="A22">
            <v>43739</v>
          </cell>
        </row>
        <row r="23">
          <cell r="A23">
            <v>43770</v>
          </cell>
        </row>
        <row r="24">
          <cell r="A24">
            <v>43800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7352-74D0-49D6-8C54-9636B2A3FD3F}">
  <dimension ref="A1:BA654"/>
  <sheetViews>
    <sheetView tabSelected="1" topLeftCell="A7" zoomScale="110" zoomScaleNormal="110" workbookViewId="0">
      <selection activeCell="AP17" sqref="AP17"/>
    </sheetView>
  </sheetViews>
  <sheetFormatPr defaultRowHeight="15.75" outlineLevelCol="1" x14ac:dyDescent="0.25"/>
  <cols>
    <col min="1" max="1" width="3.28515625" style="1" customWidth="1"/>
    <col min="2" max="2" width="17.42578125" style="2" customWidth="1"/>
    <col min="3" max="3" width="18.85546875" style="1" customWidth="1"/>
    <col min="4" max="4" width="4.5703125" style="1" hidden="1" customWidth="1" outlineLevel="1"/>
    <col min="5" max="5" width="6.5703125" style="1" customWidth="1" collapsed="1"/>
    <col min="6" max="6" width="4.5703125" style="1" customWidth="1"/>
    <col min="7" max="7" width="3.140625" style="1" customWidth="1"/>
    <col min="8" max="8" width="6.140625" style="1" customWidth="1"/>
    <col min="9" max="9" width="4.140625" style="1" customWidth="1"/>
    <col min="10" max="10" width="3.140625" style="1" customWidth="1"/>
    <col min="11" max="11" width="7.140625" style="1" customWidth="1"/>
    <col min="12" max="12" width="5.7109375" style="1" customWidth="1"/>
    <col min="13" max="13" width="3.140625" style="1" customWidth="1"/>
    <col min="14" max="14" width="8.140625" style="1" customWidth="1"/>
    <col min="15" max="15" width="4.140625" style="1" customWidth="1"/>
    <col min="16" max="16" width="3.140625" style="1" customWidth="1"/>
    <col min="17" max="17" width="6.7109375" style="1" customWidth="1"/>
    <col min="18" max="18" width="3.7109375" style="1" customWidth="1"/>
    <col min="19" max="19" width="3.140625" style="1" customWidth="1"/>
    <col min="20" max="20" width="5.85546875" style="1" customWidth="1"/>
    <col min="21" max="21" width="4.140625" style="1" customWidth="1"/>
    <col min="22" max="22" width="3.140625" style="1" customWidth="1"/>
    <col min="23" max="23" width="10.28515625" style="1" customWidth="1"/>
    <col min="24" max="24" width="3.5703125" style="1" customWidth="1"/>
    <col min="25" max="25" width="3" style="1" customWidth="1"/>
    <col min="26" max="26" width="10.42578125" style="1" customWidth="1"/>
    <col min="27" max="27" width="4" style="1" customWidth="1"/>
    <col min="28" max="28" width="3.85546875" style="1" bestFit="1" customWidth="1"/>
    <col min="29" max="29" width="7.7109375" style="1" customWidth="1"/>
    <col min="30" max="30" width="4.42578125" style="1" customWidth="1"/>
    <col min="31" max="31" width="3.140625" style="1" customWidth="1"/>
    <col min="32" max="32" width="8.5703125" style="1" customWidth="1"/>
    <col min="33" max="33" width="4.85546875" style="1" customWidth="1"/>
    <col min="34" max="35" width="3.140625" style="1" customWidth="1"/>
    <col min="36" max="36" width="4.28515625" style="1" customWidth="1"/>
    <col min="37" max="37" width="5.7109375" style="1" customWidth="1"/>
    <col min="38" max="38" width="2.85546875" style="1" customWidth="1"/>
    <col min="39" max="39" width="2.5703125" style="1" customWidth="1"/>
    <col min="40" max="40" width="2.140625" style="1" hidden="1" customWidth="1" outlineLevel="1"/>
    <col min="41" max="41" width="2" style="1" hidden="1" customWidth="1" outlineLevel="1"/>
    <col min="42" max="42" width="3.5703125" style="1" customWidth="1" collapsed="1"/>
    <col min="43" max="43" width="4.7109375" style="1" customWidth="1"/>
    <col min="44" max="44" width="4.42578125" style="1" customWidth="1"/>
    <col min="45" max="45" width="4.7109375" style="1" customWidth="1"/>
    <col min="46" max="47" width="5.7109375" style="1" customWidth="1"/>
    <col min="48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8"/>
      <c r="AQ1" s="48"/>
      <c r="AR1" s="48"/>
      <c r="AS1" s="48"/>
      <c r="AT1" s="48"/>
      <c r="AU1" s="48"/>
      <c r="BA1" s="3"/>
    </row>
    <row r="2" spans="1:53" x14ac:dyDescent="0.25">
      <c r="AR2" s="4"/>
      <c r="AS2" s="4"/>
      <c r="AT2" s="4"/>
      <c r="AU2" s="4"/>
      <c r="AV2" s="4"/>
      <c r="AW2" s="5">
        <v>4</v>
      </c>
      <c r="AX2" s="5">
        <v>2019</v>
      </c>
      <c r="AY2" s="4"/>
      <c r="AZ2" s="4"/>
      <c r="BA2" s="3"/>
    </row>
    <row r="3" spans="1:53" x14ac:dyDescent="0.25">
      <c r="R3" s="3"/>
      <c r="S3" s="3"/>
      <c r="T3" s="3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ht="18.75" x14ac:dyDescent="0.3">
      <c r="K5" s="49" t="s">
        <v>0</v>
      </c>
      <c r="L5" s="49"/>
      <c r="M5" s="49"/>
      <c r="N5" s="49"/>
      <c r="O5" s="49"/>
      <c r="P5" s="49"/>
      <c r="Q5" s="49"/>
      <c r="R5" s="49"/>
      <c r="S5" s="49"/>
      <c r="T5" s="3"/>
      <c r="U5" s="3"/>
      <c r="V5" s="3"/>
      <c r="W5" s="3"/>
      <c r="X5" s="3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1:53" ht="27" customHeight="1" x14ac:dyDescent="0.25">
      <c r="A6" s="50"/>
      <c r="B6" s="50"/>
      <c r="D6" s="1" t="s">
        <v>1</v>
      </c>
      <c r="E6" s="48" t="s">
        <v>1</v>
      </c>
      <c r="F6" s="48"/>
      <c r="G6" s="48"/>
      <c r="H6" s="48"/>
    </row>
    <row r="7" spans="1:53" ht="18.75" x14ac:dyDescent="0.3">
      <c r="E7" s="3"/>
      <c r="F7" s="3"/>
      <c r="G7" s="46" t="s">
        <v>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L7" s="47">
        <f>E11</f>
        <v>43556</v>
      </c>
      <c r="AM7" s="47"/>
      <c r="AN7" s="47"/>
      <c r="AO7" s="47"/>
      <c r="AP7" s="47"/>
      <c r="AQ7" s="47"/>
      <c r="AR7" s="47"/>
      <c r="AS7" s="6" t="s">
        <v>3</v>
      </c>
      <c r="AT7" s="1" t="s">
        <v>1</v>
      </c>
      <c r="AV7" s="1" t="s">
        <v>1</v>
      </c>
    </row>
    <row r="8" spans="1:53" ht="19.5" thickBot="1" x14ac:dyDescent="0.35">
      <c r="E8" s="3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L8" s="8"/>
      <c r="AM8" s="8"/>
      <c r="AN8" s="8"/>
      <c r="AO8" s="8"/>
      <c r="AP8" s="8"/>
      <c r="AQ8" s="8"/>
      <c r="AR8" s="8"/>
    </row>
    <row r="9" spans="1:53" ht="11.25" customHeight="1" thickBot="1" x14ac:dyDescent="0.3">
      <c r="A9" s="9"/>
      <c r="B9" s="57" t="s">
        <v>4</v>
      </c>
      <c r="C9" s="57" t="s">
        <v>5</v>
      </c>
      <c r="D9" s="60" t="s">
        <v>6</v>
      </c>
      <c r="E9" s="63" t="s">
        <v>7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69" t="s">
        <v>8</v>
      </c>
      <c r="AK9" s="69"/>
      <c r="AL9" s="69"/>
      <c r="AM9" s="69"/>
      <c r="AN9" s="69"/>
      <c r="AO9" s="69"/>
      <c r="AP9" s="69"/>
      <c r="AQ9" s="69"/>
      <c r="AR9" s="70"/>
      <c r="AS9" s="51"/>
      <c r="AT9" s="52"/>
      <c r="AU9" s="53"/>
    </row>
    <row r="10" spans="1:53" ht="6" customHeight="1" thickBot="1" x14ac:dyDescent="0.3">
      <c r="A10" s="10"/>
      <c r="B10" s="58"/>
      <c r="C10" s="58"/>
      <c r="D10" s="61"/>
      <c r="E10" s="6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8"/>
      <c r="AJ10" s="54" t="s">
        <v>9</v>
      </c>
      <c r="AK10" s="56" t="s">
        <v>10</v>
      </c>
      <c r="AL10" s="56" t="s">
        <v>11</v>
      </c>
      <c r="AM10" s="56" t="s">
        <v>12</v>
      </c>
      <c r="AN10" s="56" t="s">
        <v>13</v>
      </c>
      <c r="AO10" s="56" t="s">
        <v>14</v>
      </c>
      <c r="AP10" s="56" t="s">
        <v>15</v>
      </c>
      <c r="AQ10" s="56" t="s">
        <v>16</v>
      </c>
      <c r="AR10" s="56" t="s">
        <v>17</v>
      </c>
      <c r="AS10" s="56" t="s">
        <v>18</v>
      </c>
      <c r="AT10" s="56" t="s">
        <v>19</v>
      </c>
      <c r="AU10" s="56" t="s">
        <v>20</v>
      </c>
    </row>
    <row r="11" spans="1:53" ht="217.5" customHeight="1" thickBot="1" x14ac:dyDescent="0.3">
      <c r="A11" s="9" t="s">
        <v>21</v>
      </c>
      <c r="B11" s="59"/>
      <c r="C11" s="59"/>
      <c r="D11" s="62"/>
      <c r="E11" s="11">
        <f t="shared" ref="E11:AI11" si="0">IFERROR(DATEVALUE(COLUMN()-COLUMN($D$9)&amp;"."&amp;$AW$2&amp;"."&amp;$AX$2),"")</f>
        <v>43556</v>
      </c>
      <c r="F11" s="11">
        <f t="shared" si="0"/>
        <v>43557</v>
      </c>
      <c r="G11" s="11">
        <f t="shared" si="0"/>
        <v>43558</v>
      </c>
      <c r="H11" s="11">
        <f t="shared" si="0"/>
        <v>43559</v>
      </c>
      <c r="I11" s="11">
        <f t="shared" si="0"/>
        <v>43560</v>
      </c>
      <c r="J11" s="11">
        <f t="shared" si="0"/>
        <v>43561</v>
      </c>
      <c r="K11" s="11">
        <f t="shared" si="0"/>
        <v>43562</v>
      </c>
      <c r="L11" s="11">
        <f t="shared" si="0"/>
        <v>43563</v>
      </c>
      <c r="M11" s="11">
        <f t="shared" si="0"/>
        <v>43564</v>
      </c>
      <c r="N11" s="11">
        <f t="shared" si="0"/>
        <v>43565</v>
      </c>
      <c r="O11" s="11">
        <f t="shared" si="0"/>
        <v>43566</v>
      </c>
      <c r="P11" s="11">
        <f t="shared" si="0"/>
        <v>43567</v>
      </c>
      <c r="Q11" s="11">
        <f t="shared" si="0"/>
        <v>43568</v>
      </c>
      <c r="R11" s="11">
        <f t="shared" si="0"/>
        <v>43569</v>
      </c>
      <c r="S11" s="11">
        <f t="shared" si="0"/>
        <v>43570</v>
      </c>
      <c r="T11" s="11">
        <f t="shared" si="0"/>
        <v>43571</v>
      </c>
      <c r="U11" s="11">
        <f t="shared" si="0"/>
        <v>43572</v>
      </c>
      <c r="V11" s="11">
        <f t="shared" si="0"/>
        <v>43573</v>
      </c>
      <c r="W11" s="11">
        <f t="shared" si="0"/>
        <v>43574</v>
      </c>
      <c r="X11" s="11">
        <f t="shared" si="0"/>
        <v>43575</v>
      </c>
      <c r="Y11" s="11">
        <f t="shared" si="0"/>
        <v>43576</v>
      </c>
      <c r="Z11" s="11">
        <f t="shared" si="0"/>
        <v>43577</v>
      </c>
      <c r="AA11" s="11">
        <f t="shared" si="0"/>
        <v>43578</v>
      </c>
      <c r="AB11" s="11">
        <f t="shared" si="0"/>
        <v>43579</v>
      </c>
      <c r="AC11" s="11">
        <f t="shared" si="0"/>
        <v>43580</v>
      </c>
      <c r="AD11" s="11">
        <f t="shared" si="0"/>
        <v>43581</v>
      </c>
      <c r="AE11" s="11">
        <f t="shared" si="0"/>
        <v>43582</v>
      </c>
      <c r="AF11" s="11">
        <f t="shared" si="0"/>
        <v>43583</v>
      </c>
      <c r="AG11" s="11">
        <f t="shared" si="0"/>
        <v>43584</v>
      </c>
      <c r="AH11" s="11">
        <f t="shared" si="0"/>
        <v>43585</v>
      </c>
      <c r="AI11" s="12" t="str">
        <f t="shared" si="0"/>
        <v/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</row>
    <row r="12" spans="1:53" ht="27.75" customHeight="1" x14ac:dyDescent="0.25">
      <c r="A12" s="13"/>
      <c r="B12" s="14"/>
      <c r="C12" s="15"/>
      <c r="D12" s="16"/>
      <c r="E12" s="17" t="s">
        <v>22</v>
      </c>
      <c r="F12" s="18" t="s">
        <v>22</v>
      </c>
      <c r="G12" s="18" t="s">
        <v>22</v>
      </c>
      <c r="H12" s="18" t="s">
        <v>22</v>
      </c>
      <c r="I12" s="18" t="s">
        <v>22</v>
      </c>
      <c r="J12" s="18" t="s">
        <v>22</v>
      </c>
      <c r="K12" s="18" t="s">
        <v>22</v>
      </c>
      <c r="L12" s="19" t="s">
        <v>1</v>
      </c>
      <c r="M12" s="18" t="s">
        <v>22</v>
      </c>
      <c r="N12" s="18" t="s">
        <v>22</v>
      </c>
      <c r="O12" s="18" t="s">
        <v>22</v>
      </c>
      <c r="P12" s="18" t="s">
        <v>22</v>
      </c>
      <c r="Q12" s="18" t="s">
        <v>22</v>
      </c>
      <c r="R12" s="18" t="s">
        <v>22</v>
      </c>
      <c r="S12" s="18" t="s">
        <v>22</v>
      </c>
      <c r="T12" s="18" t="s">
        <v>22</v>
      </c>
      <c r="U12" s="18" t="s">
        <v>22</v>
      </c>
      <c r="V12" s="18" t="s">
        <v>22</v>
      </c>
      <c r="W12" s="18" t="s">
        <v>22</v>
      </c>
      <c r="X12" s="18" t="s">
        <v>22</v>
      </c>
      <c r="Y12" s="18" t="s">
        <v>22</v>
      </c>
      <c r="Z12" s="18" t="s">
        <v>22</v>
      </c>
      <c r="AA12" s="18" t="s">
        <v>22</v>
      </c>
      <c r="AB12" s="18" t="s">
        <v>22</v>
      </c>
      <c r="AC12" s="18" t="s">
        <v>22</v>
      </c>
      <c r="AD12" s="18" t="s">
        <v>22</v>
      </c>
      <c r="AE12" s="18" t="s">
        <v>22</v>
      </c>
      <c r="AF12" s="18" t="s">
        <v>22</v>
      </c>
      <c r="AG12" s="18" t="s">
        <v>22</v>
      </c>
      <c r="AH12" s="18" t="s">
        <v>22</v>
      </c>
      <c r="AI12" s="20" t="s">
        <v>22</v>
      </c>
      <c r="AJ12" s="21"/>
      <c r="AK12" s="22" t="s">
        <v>1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53" s="3" customFormat="1" x14ac:dyDescent="0.25">
      <c r="A13" s="23">
        <f>IF(ISBLANK(B13),"",COUNTA($B$13:B13))</f>
        <v>1</v>
      </c>
      <c r="B13" s="24" t="s">
        <v>23</v>
      </c>
      <c r="C13" s="29" t="s">
        <v>25</v>
      </c>
      <c r="D13" s="25"/>
      <c r="E13" s="39" t="s">
        <v>26</v>
      </c>
      <c r="F13" s="40" t="s">
        <v>24</v>
      </c>
      <c r="G13" s="40" t="s">
        <v>24</v>
      </c>
      <c r="H13" s="41" t="s">
        <v>26</v>
      </c>
      <c r="I13" s="40" t="s">
        <v>24</v>
      </c>
      <c r="J13" s="40" t="s">
        <v>24</v>
      </c>
      <c r="K13" s="41" t="s">
        <v>26</v>
      </c>
      <c r="L13" s="40" t="s">
        <v>24</v>
      </c>
      <c r="M13" s="40" t="s">
        <v>24</v>
      </c>
      <c r="N13" s="41" t="s">
        <v>26</v>
      </c>
      <c r="O13" s="40" t="s">
        <v>24</v>
      </c>
      <c r="P13" s="40" t="s">
        <v>24</v>
      </c>
      <c r="Q13" s="41" t="s">
        <v>26</v>
      </c>
      <c r="R13" s="40" t="s">
        <v>24</v>
      </c>
      <c r="S13" s="40" t="s">
        <v>24</v>
      </c>
      <c r="T13" s="41" t="s">
        <v>26</v>
      </c>
      <c r="U13" s="40" t="s">
        <v>24</v>
      </c>
      <c r="V13" s="40" t="s">
        <v>24</v>
      </c>
      <c r="W13" s="41" t="s">
        <v>27</v>
      </c>
      <c r="X13" s="40" t="s">
        <v>24</v>
      </c>
      <c r="Y13" s="40" t="s">
        <v>24</v>
      </c>
      <c r="Z13" s="40" t="s">
        <v>29</v>
      </c>
      <c r="AA13" s="40" t="s">
        <v>24</v>
      </c>
      <c r="AB13" s="40" t="s">
        <v>24</v>
      </c>
      <c r="AC13" s="40" t="s">
        <v>29</v>
      </c>
      <c r="AD13" s="40" t="s">
        <v>24</v>
      </c>
      <c r="AE13" s="40" t="s">
        <v>24</v>
      </c>
      <c r="AF13" s="40" t="s">
        <v>29</v>
      </c>
      <c r="AG13" s="40" t="s">
        <v>24</v>
      </c>
      <c r="AH13" s="40" t="s">
        <v>24</v>
      </c>
      <c r="AI13" s="26"/>
      <c r="AJ13" s="27">
        <f>COUNTA(E13:AI13)</f>
        <v>30</v>
      </c>
      <c r="AK13" s="38" t="e">
        <f>SUMPRODUCT(DAY(E13:AI13))</f>
        <v>#VALUE!</v>
      </c>
      <c r="AL13" s="28">
        <f>COUNTIF(E13:AI13,"О")+COUNTIF(E13:AI13,"O")</f>
        <v>0</v>
      </c>
      <c r="AM13" s="28">
        <f>COUNTIF(E13:AI13,"=Б")</f>
        <v>0</v>
      </c>
      <c r="AN13" s="28"/>
      <c r="AO13" s="28">
        <f>COUNTIF(E13:AI13,"=П")</f>
        <v>0</v>
      </c>
      <c r="AP13" s="28">
        <f t="shared" ref="AP13" si="1">SUMIF($E13:$AI13,"в",$E13:$AI13)</f>
        <v>0</v>
      </c>
      <c r="AQ13" s="28">
        <f>SUMIF($E$12:$AI$12,"ПР",$E14:$AI14)</f>
        <v>0</v>
      </c>
      <c r="AR13" s="28">
        <f>IF($AJ13&gt;0,DAY(EOMONTH($AL$7,0))-$AJ13,"-")</f>
        <v>0</v>
      </c>
      <c r="AS13" s="28">
        <f>SUMPRODUCT(--(0&amp;MID(E13:AI13,SEARCH("/",E13:AI13&amp;"/")+1,2)))</f>
        <v>67</v>
      </c>
      <c r="AT13" s="28">
        <f>VLOOKUP($AL$7,[2]пр!$A$15:$B$24,2,1)</f>
        <v>175</v>
      </c>
      <c r="AU13" s="28">
        <f>VLOOKUP($AL$7,[2]пр!$A$15:$C$17,3,1)</f>
        <v>22</v>
      </c>
    </row>
    <row r="14" spans="1:53" s="3" customFormat="1" ht="16.5" thickBot="1" x14ac:dyDescent="0.3">
      <c r="A14" s="30"/>
      <c r="B14" s="31" t="s">
        <v>28</v>
      </c>
      <c r="C14" s="32"/>
      <c r="D14" s="33"/>
      <c r="E14" s="42"/>
      <c r="F14" s="43"/>
      <c r="G14" s="44"/>
      <c r="H14" s="44"/>
      <c r="I14" s="43"/>
      <c r="J14" s="44"/>
      <c r="K14" s="44"/>
      <c r="L14" s="45"/>
      <c r="M14" s="44"/>
      <c r="N14" s="44"/>
      <c r="O14" s="43"/>
      <c r="P14" s="44"/>
      <c r="Q14" s="44"/>
      <c r="R14" s="43"/>
      <c r="S14" s="44"/>
      <c r="T14" s="44"/>
      <c r="U14" s="43"/>
      <c r="V14" s="44"/>
      <c r="W14" s="44"/>
      <c r="X14" s="43"/>
      <c r="Y14" s="44"/>
      <c r="Z14" s="44"/>
      <c r="AA14" s="43"/>
      <c r="AB14" s="44"/>
      <c r="AC14" s="44"/>
      <c r="AD14" s="43"/>
      <c r="AE14" s="44"/>
      <c r="AF14" s="44"/>
      <c r="AG14" s="43"/>
      <c r="AH14" s="44"/>
      <c r="AI14" s="34"/>
      <c r="AJ14" s="35"/>
      <c r="AK14" s="36"/>
      <c r="AL14" s="36"/>
      <c r="AM14" s="36"/>
      <c r="AN14" s="36"/>
      <c r="AO14" s="36"/>
      <c r="AP14" s="36"/>
      <c r="AQ14" s="36" t="s">
        <v>1</v>
      </c>
      <c r="AR14" s="36"/>
      <c r="AS14" s="36"/>
      <c r="AT14" s="36"/>
      <c r="AU14" s="36"/>
    </row>
    <row r="15" spans="1:53" s="3" customFormat="1" x14ac:dyDescent="0.25">
      <c r="B15" s="2"/>
      <c r="AK15" s="3">
        <v>79.3</v>
      </c>
    </row>
    <row r="16" spans="1:53" s="3" customFormat="1" x14ac:dyDescent="0.25">
      <c r="B16" s="2"/>
    </row>
    <row r="17" spans="2:47" s="3" customFormat="1" x14ac:dyDescent="0.25">
      <c r="B17" s="2"/>
    </row>
    <row r="18" spans="2:47" s="3" customFormat="1" x14ac:dyDescent="0.25">
      <c r="B18" s="2"/>
    </row>
    <row r="19" spans="2:47" s="3" customFormat="1" x14ac:dyDescent="0.25">
      <c r="B19" s="37"/>
      <c r="W19" s="2"/>
      <c r="AE19" s="2"/>
      <c r="AG19" s="2"/>
    </row>
    <row r="20" spans="2:47" s="3" customFormat="1" x14ac:dyDescent="0.25">
      <c r="B20" s="37"/>
      <c r="C20" s="48"/>
      <c r="D20" s="48"/>
      <c r="E20" s="48"/>
      <c r="F20" s="48"/>
      <c r="G20" s="48"/>
      <c r="H20" s="48"/>
      <c r="I20" s="48"/>
      <c r="J20" s="48"/>
      <c r="U20" s="48" t="s">
        <v>30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</row>
    <row r="21" spans="2:47" s="3" customFormat="1" x14ac:dyDescent="0.25">
      <c r="B21" s="2"/>
    </row>
    <row r="22" spans="2:47" s="3" customFormat="1" x14ac:dyDescent="0.25">
      <c r="B22" s="2"/>
    </row>
    <row r="23" spans="2:47" s="3" customFormat="1" x14ac:dyDescent="0.25">
      <c r="B23" s="37" t="s">
        <v>1</v>
      </c>
      <c r="C23" s="48" t="s">
        <v>1</v>
      </c>
      <c r="D23" s="48"/>
      <c r="E23" s="48"/>
      <c r="F23" s="48"/>
      <c r="G23" s="48"/>
      <c r="H23" s="48"/>
      <c r="I23" s="48"/>
      <c r="J23" s="48"/>
      <c r="AE23" s="2"/>
      <c r="AG23" s="2"/>
      <c r="AR23" s="1"/>
      <c r="AS23" s="1"/>
      <c r="AT23" s="1"/>
      <c r="AU23" s="1"/>
    </row>
    <row r="24" spans="2:47" s="3" customFormat="1" x14ac:dyDescent="0.25">
      <c r="B24" s="2"/>
    </row>
    <row r="25" spans="2:47" s="3" customFormat="1" x14ac:dyDescent="0.25">
      <c r="B25" s="2"/>
    </row>
    <row r="26" spans="2:47" s="3" customFormat="1" x14ac:dyDescent="0.25">
      <c r="B26" s="2"/>
    </row>
    <row r="27" spans="2:47" s="3" customFormat="1" x14ac:dyDescent="0.25">
      <c r="B27" s="2"/>
    </row>
    <row r="28" spans="2:47" s="3" customFormat="1" x14ac:dyDescent="0.25">
      <c r="B28" s="2"/>
    </row>
    <row r="29" spans="2:47" s="3" customFormat="1" x14ac:dyDescent="0.25">
      <c r="B29" s="2"/>
    </row>
    <row r="30" spans="2:47" s="3" customFormat="1" x14ac:dyDescent="0.25">
      <c r="B30" s="2"/>
    </row>
    <row r="31" spans="2:47" s="3" customFormat="1" x14ac:dyDescent="0.25">
      <c r="B31" s="2"/>
    </row>
    <row r="32" spans="2:47" s="3" customFormat="1" x14ac:dyDescent="0.25">
      <c r="B32" s="2"/>
    </row>
    <row r="33" spans="2:2" s="3" customFormat="1" x14ac:dyDescent="0.25">
      <c r="B33" s="2"/>
    </row>
    <row r="34" spans="2:2" s="3" customFormat="1" x14ac:dyDescent="0.25">
      <c r="B34" s="2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2:2" s="3" customFormat="1" x14ac:dyDescent="0.25">
      <c r="B49" s="2"/>
    </row>
    <row r="50" spans="2:2" s="3" customFormat="1" x14ac:dyDescent="0.25">
      <c r="B50" s="2"/>
    </row>
    <row r="51" spans="2:2" s="3" customFormat="1" x14ac:dyDescent="0.25">
      <c r="B51" s="2"/>
    </row>
    <row r="52" spans="2:2" s="3" customFormat="1" x14ac:dyDescent="0.25">
      <c r="B52" s="2"/>
    </row>
    <row r="53" spans="2:2" s="3" customFormat="1" x14ac:dyDescent="0.25">
      <c r="B53" s="2"/>
    </row>
    <row r="54" spans="2:2" s="3" customFormat="1" x14ac:dyDescent="0.25">
      <c r="B54" s="2"/>
    </row>
    <row r="55" spans="2:2" s="3" customFormat="1" x14ac:dyDescent="0.25">
      <c r="B55" s="2"/>
    </row>
    <row r="56" spans="2:2" s="3" customFormat="1" x14ac:dyDescent="0.25">
      <c r="B56" s="2"/>
    </row>
    <row r="57" spans="2:2" s="3" customFormat="1" x14ac:dyDescent="0.25">
      <c r="B57" s="2"/>
    </row>
    <row r="58" spans="2:2" s="3" customFormat="1" x14ac:dyDescent="0.25">
      <c r="B58" s="2"/>
    </row>
    <row r="59" spans="2:2" s="3" customFormat="1" x14ac:dyDescent="0.25">
      <c r="B59" s="2"/>
    </row>
    <row r="60" spans="2:2" s="3" customFormat="1" x14ac:dyDescent="0.25">
      <c r="B60" s="2"/>
    </row>
    <row r="61" spans="2:2" s="3" customFormat="1" x14ac:dyDescent="0.25">
      <c r="B61" s="2"/>
    </row>
    <row r="62" spans="2:2" s="3" customFormat="1" x14ac:dyDescent="0.25">
      <c r="B62" s="2"/>
    </row>
    <row r="63" spans="2:2" s="3" customFormat="1" x14ac:dyDescent="0.25">
      <c r="B63" s="2"/>
    </row>
    <row r="64" spans="2:2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</sheetData>
  <mergeCells count="28">
    <mergeCell ref="C20:J20"/>
    <mergeCell ref="C23:J23"/>
    <mergeCell ref="U20:AT20"/>
    <mergeCell ref="AN10:AN11"/>
    <mergeCell ref="AO10:AO11"/>
    <mergeCell ref="AP10:AP11"/>
    <mergeCell ref="AQ10:AQ11"/>
    <mergeCell ref="AR10:AR11"/>
    <mergeCell ref="AS10:AS11"/>
    <mergeCell ref="A6:B6"/>
    <mergeCell ref="E6:H6"/>
    <mergeCell ref="AS9:AU9"/>
    <mergeCell ref="AJ10:AJ11"/>
    <mergeCell ref="AK10:AK11"/>
    <mergeCell ref="AL10:AL11"/>
    <mergeCell ref="AM10:AM11"/>
    <mergeCell ref="B9:B11"/>
    <mergeCell ref="C9:C11"/>
    <mergeCell ref="D9:D11"/>
    <mergeCell ref="E9:AI10"/>
    <mergeCell ref="AJ9:AR9"/>
    <mergeCell ref="AT10:AT11"/>
    <mergeCell ref="AU10:AU11"/>
    <mergeCell ref="G7:AI7"/>
    <mergeCell ref="AL7:AR7"/>
    <mergeCell ref="AP1:AU1"/>
    <mergeCell ref="U3:AU3"/>
    <mergeCell ref="K5:S5"/>
  </mergeCells>
  <conditionalFormatting sqref="E11:AI12">
    <cfRule type="expression" dxfId="3" priority="10">
      <formula>WEEKDAY(E11,2)&gt;5</formula>
    </cfRule>
  </conditionalFormatting>
  <conditionalFormatting sqref="E13:AH14">
    <cfRule type="cellIs" dxfId="2" priority="7" operator="equal">
      <formula>"в"</formula>
    </cfRule>
  </conditionalFormatting>
  <conditionalFormatting sqref="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L14">
    <cfRule type="cellIs" dxfId="1" priority="4" operator="equal">
      <formula>"в"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314325</xdr:colOff>
                    <xdr:row>0</xdr:row>
                    <xdr:rowOff>190500</xdr:rowOff>
                  </from>
                  <to>
                    <xdr:col>49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304800</xdr:colOff>
                    <xdr:row>1</xdr:row>
                    <xdr:rowOff>9525</xdr:rowOff>
                  </from>
                  <to>
                    <xdr:col>50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C277373-7538-476D-BA12-149DA0B813BD}">
            <xm:f>ISNUMBER(MATCH(DATE(YEAR($AV$7),MONTH($AV$7),E$11),'N:\2019 ТАБЕЛЯ УЧЁТА РАБОЧЕГО ВРЕМЕНИ\ГРАФИКИ\ГРАФИКИ СМЕННОСТИ\ГРАФИКИ СМЕННОСТИ\2019 ГРАФИКИ СМЕННОСТИ\К.П\[2019 ГОД К.П.xlsx]Календарь'!#REF!,0))</xm:f>
            <x14:dxf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E11:AI11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к.п.апрель 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татьяна юрченкова</cp:lastModifiedBy>
  <dcterms:created xsi:type="dcterms:W3CDTF">2019-03-06T05:19:33Z</dcterms:created>
  <dcterms:modified xsi:type="dcterms:W3CDTF">2019-03-06T05:37:01Z</dcterms:modified>
</cp:coreProperties>
</file>