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yur\Desktop\"/>
    </mc:Choice>
  </mc:AlternateContent>
  <xr:revisionPtr revIDLastSave="0" documentId="13_ncr:1_{FFA74038-2C86-498F-9A8C-591A033024E0}" xr6:coauthVersionLast="40" xr6:coauthVersionMax="40" xr10:uidLastSave="{00000000-0000-0000-0000-000000000000}"/>
  <bookViews>
    <workbookView xWindow="-120" yWindow="-120" windowWidth="29040" windowHeight="15840" xr2:uid="{892AD74C-C5E1-4D52-830D-383186AF7756}"/>
  </bookViews>
  <sheets>
    <sheet name="и.б. март 19 ФАКТ (2)" sheetId="1" r:id="rId1"/>
  </sheets>
  <externalReferences>
    <externalReference r:id="rId2"/>
    <externalReference r:id="rId3"/>
  </externalReferences>
  <definedNames>
    <definedName name="Категория">[1]Служебный!$A$1:$A$3</definedName>
    <definedName name="праздники">[2]пр!$A$2:$B$2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3" i="1" l="1"/>
  <c r="AR13" i="1"/>
  <c r="AQ13" i="1"/>
  <c r="AP13" i="1"/>
  <c r="AO13" i="1"/>
  <c r="AM13" i="1"/>
  <c r="AL13" i="1"/>
  <c r="AK13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L7" i="1"/>
  <c r="AU13" i="1" s="1"/>
  <c r="AT13" i="1" l="1"/>
</calcChain>
</file>

<file path=xl/sharedStrings.xml><?xml version="1.0" encoding="utf-8"?>
<sst xmlns="http://schemas.openxmlformats.org/spreadsheetml/2006/main" count="71" uniqueCount="30">
  <si>
    <t>ГРАФИК</t>
  </si>
  <si>
    <t xml:space="preserve"> </t>
  </si>
  <si>
    <t xml:space="preserve">       работы обслуживающего персонала на</t>
  </si>
  <si>
    <t>2019 года</t>
  </si>
  <si>
    <t>Фамилия Имя Отчество</t>
  </si>
  <si>
    <t>Профессия. должность</t>
  </si>
  <si>
    <t>Табель</t>
  </si>
  <si>
    <t>Ч И С Л А     М Е С Я Ц А</t>
  </si>
  <si>
    <t>Время</t>
  </si>
  <si>
    <t>Дней</t>
  </si>
  <si>
    <t>часов</t>
  </si>
  <si>
    <t>Отпуск</t>
  </si>
  <si>
    <t>Больничный</t>
  </si>
  <si>
    <t>День отъезда</t>
  </si>
  <si>
    <t>Прогулы</t>
  </si>
  <si>
    <t>Работа  в выходной</t>
  </si>
  <si>
    <t xml:space="preserve">  праздн.дни</t>
  </si>
  <si>
    <t>выходные дни</t>
  </si>
  <si>
    <t>Ночные</t>
  </si>
  <si>
    <t>Норма по графику</t>
  </si>
  <si>
    <t>кол-во рабочих дней по календарю</t>
  </si>
  <si>
    <t>№ п/п</t>
  </si>
  <si>
    <t>я</t>
  </si>
  <si>
    <t>пр</t>
  </si>
  <si>
    <t>Кондратюк Н.В.</t>
  </si>
  <si>
    <t>Сторож</t>
  </si>
  <si>
    <t>16/8</t>
  </si>
  <si>
    <t>15/8</t>
  </si>
  <si>
    <t>В этой ячейке должна стоять сумма отработанных дней за месяц E13: AI13</t>
  </si>
  <si>
    <t>16/8 - 16 отработанных за смену часов, из них 8 ночных.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</si>
</sst>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;@"/>
    <numFmt numFmtId="165" formatCode="ddd\ dd/mm/yyyy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165" fontId="2" fillId="0" borderId="18" xfId="1" applyNumberFormat="1" applyFont="1" applyBorder="1" applyAlignment="1">
      <alignment horizontal="center" vertical="center" textRotation="90"/>
    </xf>
    <xf numFmtId="165" fontId="2" fillId="0" borderId="19" xfId="1" applyNumberFormat="1" applyFont="1" applyBorder="1" applyAlignment="1">
      <alignment horizontal="center" vertical="center" textRotation="90"/>
    </xf>
    <xf numFmtId="0" fontId="2" fillId="0" borderId="13" xfId="1" applyFont="1" applyBorder="1" applyAlignment="1">
      <alignment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textRotation="90"/>
    </xf>
    <xf numFmtId="165" fontId="5" fillId="2" borderId="13" xfId="1" applyNumberFormat="1" applyFont="1" applyFill="1" applyBorder="1" applyAlignment="1">
      <alignment horizontal="center" vertical="center" textRotation="90"/>
    </xf>
    <xf numFmtId="165" fontId="5" fillId="2" borderId="14" xfId="1" applyNumberFormat="1" applyFont="1" applyFill="1" applyBorder="1" applyAlignment="1">
      <alignment horizontal="center" vertical="center" textRotation="90"/>
    </xf>
    <xf numFmtId="165" fontId="2" fillId="0" borderId="14" xfId="1" applyNumberFormat="1" applyFont="1" applyBorder="1" applyAlignment="1">
      <alignment horizontal="center" vertical="center" textRotation="90"/>
    </xf>
    <xf numFmtId="165" fontId="5" fillId="2" borderId="15" xfId="1" applyNumberFormat="1" applyFont="1" applyFill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6" fillId="0" borderId="26" xfId="1" applyFont="1" applyBorder="1" applyAlignment="1">
      <alignment wrapText="1"/>
    </xf>
    <xf numFmtId="0" fontId="2" fillId="0" borderId="27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49" fontId="7" fillId="0" borderId="28" xfId="1" applyNumberFormat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2" fillId="3" borderId="30" xfId="1" applyFont="1" applyFill="1" applyBorder="1" applyAlignment="1" applyProtection="1">
      <alignment horizontal="center"/>
      <protection hidden="1"/>
    </xf>
    <xf numFmtId="0" fontId="2" fillId="0" borderId="28" xfId="1" applyFont="1" applyBorder="1" applyAlignment="1" applyProtection="1">
      <alignment horizontal="center"/>
      <protection hidden="1"/>
    </xf>
    <xf numFmtId="0" fontId="2" fillId="0" borderId="28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3" fillId="0" borderId="14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0" borderId="21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17" xfId="1" applyFont="1" applyBorder="1" applyAlignment="1">
      <alignment horizontal="center" vertical="center" textRotation="90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textRotation="90"/>
    </xf>
    <xf numFmtId="0" fontId="3" fillId="0" borderId="20" xfId="1" applyFont="1" applyBorder="1" applyAlignment="1">
      <alignment horizontal="center" vertical="center" textRotation="90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left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F70298CE-128E-412C-BB59-A0D39B83778E}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W$2" max="12" min="1" page="10" val="3"/>
</file>

<file path=xl/ctrlProps/ctrlProp2.xml><?xml version="1.0" encoding="utf-8"?>
<formControlPr xmlns="http://schemas.microsoft.com/office/spreadsheetml/2009/9/main" objectType="Spin" dx="16" fmlaLink="$AX$2" max="2050" min="20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323850</xdr:colOff>
          <xdr:row>0</xdr:row>
          <xdr:rowOff>190500</xdr:rowOff>
        </xdr:from>
        <xdr:to>
          <xdr:col>49</xdr:col>
          <xdr:colOff>19050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323850</xdr:colOff>
          <xdr:row>1</xdr:row>
          <xdr:rowOff>9525</xdr:rowOff>
        </xdr:from>
        <xdr:to>
          <xdr:col>50</xdr:col>
          <xdr:colOff>38100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31</xdr:col>
      <xdr:colOff>87312</xdr:colOff>
      <xdr:row>12</xdr:row>
      <xdr:rowOff>134939</xdr:rowOff>
    </xdr:from>
    <xdr:to>
      <xdr:col>35</xdr:col>
      <xdr:colOff>134938</xdr:colOff>
      <xdr:row>16</xdr:row>
      <xdr:rowOff>87313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488487" y="4830764"/>
          <a:ext cx="952501" cy="761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9%20&#1058;&#1040;&#1041;&#1045;&#1051;&#1071;%20&#1059;&#1063;&#1025;&#1058;&#1040;%20&#1056;&#1040;&#1041;&#1054;&#1063;&#1045;&#1043;&#1054;%20&#1042;&#1056;&#1045;&#1052;&#1045;&#1053;&#1048;\&#1043;&#1056;&#1040;&#1060;&#1048;&#1050;&#1048;\&#1043;&#1056;&#1040;&#1060;&#1048;&#1050;&#1048;%20&#1057;&#1052;&#1045;&#1053;&#1053;&#1054;&#1057;&#1058;&#1048;\&#1043;&#1056;&#1040;&#1060;&#1048;&#1050;&#1048;%20&#1057;&#1052;&#1045;&#1053;&#1053;&#1054;&#1057;&#1058;&#1048;\2019%20&#1043;&#1056;&#1040;&#1060;&#1048;&#1050;&#1048;%20&#1057;&#1052;&#1045;&#1053;&#1053;&#1054;&#1057;&#1058;&#1048;\&#1048;.&#1041;\2019%20&#1043;&#1054;&#1044;%20&#1048;.&#1041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ь"/>
      <sheetName val="пр"/>
      <sheetName val="и.б. март 19"/>
      <sheetName val="и.б. март 19 ФАКТ"/>
      <sheetName val="и.б. 03.19"/>
      <sheetName val="и.б. март 19 ФАКТ (2)"/>
    </sheetNames>
    <sheetDataSet>
      <sheetData sheetId="0"/>
      <sheetData sheetId="1">
        <row r="15">
          <cell r="A15">
            <v>43525</v>
          </cell>
          <cell r="B15">
            <v>159</v>
          </cell>
          <cell r="C15">
            <v>20</v>
          </cell>
        </row>
        <row r="16">
          <cell r="A16">
            <v>43556</v>
          </cell>
          <cell r="B16">
            <v>175</v>
          </cell>
          <cell r="C16">
            <v>22</v>
          </cell>
        </row>
        <row r="17">
          <cell r="A17">
            <v>43586</v>
          </cell>
          <cell r="B17">
            <v>143</v>
          </cell>
          <cell r="C17">
            <v>20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B3DE-815A-4C80-9433-330163A70C5F}">
  <dimension ref="A1:BA654"/>
  <sheetViews>
    <sheetView tabSelected="1" topLeftCell="A9" zoomScale="120" zoomScaleNormal="120" workbookViewId="0">
      <selection activeCell="V20" sqref="V20"/>
    </sheetView>
  </sheetViews>
  <sheetFormatPr defaultRowHeight="15.75" outlineLevelCol="1" x14ac:dyDescent="0.25"/>
  <cols>
    <col min="1" max="1" width="3.28515625" style="1" customWidth="1"/>
    <col min="2" max="2" width="20.28515625" style="2" customWidth="1"/>
    <col min="3" max="3" width="19.28515625" style="1" customWidth="1"/>
    <col min="4" max="4" width="4.5703125" style="1" hidden="1" customWidth="1" outlineLevel="1"/>
    <col min="5" max="5" width="4.28515625" style="1" customWidth="1" collapsed="1"/>
    <col min="6" max="6" width="4.5703125" style="1" customWidth="1"/>
    <col min="7" max="8" width="3.140625" style="1" customWidth="1"/>
    <col min="9" max="9" width="4.140625" style="1" customWidth="1"/>
    <col min="10" max="11" width="3.140625" style="1" customWidth="1"/>
    <col min="12" max="12" width="5.7109375" style="1" customWidth="1"/>
    <col min="13" max="14" width="3.140625" style="1" customWidth="1"/>
    <col min="15" max="15" width="4.140625" style="1" customWidth="1"/>
    <col min="16" max="17" width="3.140625" style="1" customWidth="1"/>
    <col min="18" max="18" width="4" style="1" customWidth="1"/>
    <col min="19" max="20" width="3.140625" style="1" customWidth="1"/>
    <col min="21" max="21" width="4" style="1" customWidth="1"/>
    <col min="22" max="23" width="3.140625" style="1" customWidth="1"/>
    <col min="24" max="24" width="4" style="1" customWidth="1"/>
    <col min="25" max="25" width="3.85546875" style="1" bestFit="1" customWidth="1"/>
    <col min="26" max="26" width="3.140625" style="1" customWidth="1"/>
    <col min="27" max="27" width="4" style="1" customWidth="1"/>
    <col min="28" max="28" width="3.85546875" style="1" bestFit="1" customWidth="1"/>
    <col min="29" max="29" width="3.140625" style="1" customWidth="1"/>
    <col min="30" max="30" width="4.42578125" style="1" customWidth="1"/>
    <col min="31" max="32" width="3.140625" style="1" customWidth="1"/>
    <col min="33" max="33" width="4.140625" style="1" customWidth="1"/>
    <col min="34" max="35" width="3.140625" style="1" customWidth="1"/>
    <col min="36" max="37" width="4.28515625" style="1" customWidth="1"/>
    <col min="38" max="38" width="2.85546875" style="1" customWidth="1"/>
    <col min="39" max="39" width="2.5703125" style="1" customWidth="1"/>
    <col min="40" max="40" width="2.140625" style="1" hidden="1" customWidth="1" outlineLevel="1"/>
    <col min="41" max="41" width="2" style="1" hidden="1" customWidth="1" outlineLevel="1"/>
    <col min="42" max="42" width="3.5703125" style="1" customWidth="1" collapsed="1"/>
    <col min="43" max="43" width="4.7109375" style="1" customWidth="1"/>
    <col min="44" max="44" width="5.140625" style="1" customWidth="1"/>
    <col min="45" max="45" width="5.42578125" style="1" customWidth="1"/>
    <col min="46" max="47" width="5.7109375" style="1" customWidth="1"/>
    <col min="48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36"/>
      <c r="AQ1" s="36"/>
      <c r="AR1" s="36"/>
      <c r="AS1" s="36"/>
      <c r="AT1" s="36"/>
      <c r="AU1" s="36"/>
      <c r="BA1" s="3"/>
    </row>
    <row r="2" spans="1:53" x14ac:dyDescent="0.25">
      <c r="AR2" s="4"/>
      <c r="AS2" s="4"/>
      <c r="AT2" s="4"/>
      <c r="AU2" s="4"/>
      <c r="AV2" s="4"/>
      <c r="AW2" s="2">
        <v>3</v>
      </c>
      <c r="AX2" s="2">
        <v>2019</v>
      </c>
      <c r="AY2" s="4"/>
      <c r="AZ2" s="4"/>
      <c r="BA2" s="3"/>
    </row>
    <row r="3" spans="1:53" x14ac:dyDescent="0.25">
      <c r="R3" s="3"/>
      <c r="S3" s="3"/>
      <c r="T3" s="3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ht="18.75" x14ac:dyDescent="0.3">
      <c r="K5" s="58" t="s">
        <v>0</v>
      </c>
      <c r="L5" s="58"/>
      <c r="M5" s="58"/>
      <c r="N5" s="58"/>
      <c r="O5" s="58"/>
      <c r="P5" s="58"/>
      <c r="Q5" s="58"/>
      <c r="R5" s="58"/>
      <c r="S5" s="58"/>
      <c r="T5" s="3"/>
      <c r="U5" s="3"/>
      <c r="V5" s="3"/>
      <c r="W5" s="3"/>
      <c r="X5" s="3"/>
      <c r="AR5" s="4"/>
      <c r="AS5" s="4"/>
      <c r="AT5" s="4"/>
      <c r="AU5" s="4"/>
      <c r="AV5" s="4"/>
      <c r="AW5" s="4"/>
      <c r="AX5" s="4"/>
      <c r="AY5" s="4"/>
      <c r="AZ5" s="4"/>
      <c r="BA5" s="3"/>
    </row>
    <row r="6" spans="1:53" ht="27" customHeight="1" x14ac:dyDescent="0.25">
      <c r="A6" s="59"/>
      <c r="B6" s="59"/>
      <c r="D6" s="1" t="s">
        <v>1</v>
      </c>
      <c r="E6" s="36" t="s">
        <v>1</v>
      </c>
      <c r="F6" s="36"/>
      <c r="G6" s="36"/>
      <c r="H6" s="36"/>
    </row>
    <row r="7" spans="1:53" ht="18.75" x14ac:dyDescent="0.3">
      <c r="E7" s="3"/>
      <c r="F7" s="3"/>
      <c r="G7" s="60" t="s">
        <v>2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L7" s="61">
        <f>E11</f>
        <v>43525</v>
      </c>
      <c r="AM7" s="61"/>
      <c r="AN7" s="61"/>
      <c r="AO7" s="61"/>
      <c r="AP7" s="61"/>
      <c r="AQ7" s="61"/>
      <c r="AR7" s="61"/>
      <c r="AS7" s="1" t="s">
        <v>3</v>
      </c>
      <c r="AT7" s="1" t="s">
        <v>1</v>
      </c>
    </row>
    <row r="8" spans="1:53" ht="19.5" thickBot="1" x14ac:dyDescent="0.35"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L8" s="6"/>
      <c r="AM8" s="6"/>
      <c r="AN8" s="6"/>
      <c r="AO8" s="6"/>
      <c r="AP8" s="6"/>
      <c r="AQ8" s="6"/>
      <c r="AR8" s="6"/>
    </row>
    <row r="9" spans="1:53" ht="11.25" customHeight="1" thickBot="1" x14ac:dyDescent="0.3">
      <c r="A9" s="7"/>
      <c r="B9" s="41" t="s">
        <v>4</v>
      </c>
      <c r="C9" s="41" t="s">
        <v>5</v>
      </c>
      <c r="D9" s="44" t="s">
        <v>6</v>
      </c>
      <c r="E9" s="47" t="s">
        <v>7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9"/>
      <c r="AJ9" s="52" t="s">
        <v>8</v>
      </c>
      <c r="AK9" s="53"/>
      <c r="AL9" s="53"/>
      <c r="AM9" s="53"/>
      <c r="AN9" s="53"/>
      <c r="AO9" s="53"/>
      <c r="AP9" s="53"/>
      <c r="AQ9" s="53"/>
      <c r="AR9" s="54"/>
      <c r="AS9" s="52"/>
      <c r="AT9" s="53"/>
      <c r="AU9" s="55"/>
    </row>
    <row r="10" spans="1:53" ht="6" customHeight="1" thickBot="1" x14ac:dyDescent="0.3">
      <c r="A10" s="8"/>
      <c r="B10" s="42"/>
      <c r="C10" s="42"/>
      <c r="D10" s="45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6" t="s">
        <v>9</v>
      </c>
      <c r="AK10" s="37" t="s">
        <v>10</v>
      </c>
      <c r="AL10" s="37" t="s">
        <v>11</v>
      </c>
      <c r="AM10" s="37" t="s">
        <v>12</v>
      </c>
      <c r="AN10" s="37" t="s">
        <v>13</v>
      </c>
      <c r="AO10" s="37" t="s">
        <v>14</v>
      </c>
      <c r="AP10" s="37" t="s">
        <v>15</v>
      </c>
      <c r="AQ10" s="37" t="s">
        <v>16</v>
      </c>
      <c r="AR10" s="37" t="s">
        <v>17</v>
      </c>
      <c r="AS10" s="37" t="s">
        <v>18</v>
      </c>
      <c r="AT10" s="37" t="s">
        <v>19</v>
      </c>
      <c r="AU10" s="39" t="s">
        <v>20</v>
      </c>
    </row>
    <row r="11" spans="1:53" ht="184.5" customHeight="1" thickBot="1" x14ac:dyDescent="0.3">
      <c r="A11" s="7" t="s">
        <v>21</v>
      </c>
      <c r="B11" s="43"/>
      <c r="C11" s="43"/>
      <c r="D11" s="46"/>
      <c r="E11" s="9">
        <f t="shared" ref="E11:AI11" si="0">IFERROR(DATEVALUE(COLUMN()-COLUMN($D$9)&amp;"."&amp;$AW$2&amp;"."&amp;$AX$2),"")</f>
        <v>43525</v>
      </c>
      <c r="F11" s="9">
        <f t="shared" si="0"/>
        <v>43526</v>
      </c>
      <c r="G11" s="9">
        <f t="shared" si="0"/>
        <v>43527</v>
      </c>
      <c r="H11" s="9">
        <f t="shared" si="0"/>
        <v>43528</v>
      </c>
      <c r="I11" s="9">
        <f t="shared" si="0"/>
        <v>43529</v>
      </c>
      <c r="J11" s="9">
        <f t="shared" si="0"/>
        <v>43530</v>
      </c>
      <c r="K11" s="9">
        <f t="shared" si="0"/>
        <v>43531</v>
      </c>
      <c r="L11" s="9">
        <f t="shared" si="0"/>
        <v>43532</v>
      </c>
      <c r="M11" s="9">
        <f t="shared" si="0"/>
        <v>43533</v>
      </c>
      <c r="N11" s="9">
        <f t="shared" si="0"/>
        <v>43534</v>
      </c>
      <c r="O11" s="9">
        <f t="shared" si="0"/>
        <v>43535</v>
      </c>
      <c r="P11" s="9">
        <f t="shared" si="0"/>
        <v>43536</v>
      </c>
      <c r="Q11" s="9">
        <f t="shared" si="0"/>
        <v>43537</v>
      </c>
      <c r="R11" s="9">
        <f t="shared" si="0"/>
        <v>43538</v>
      </c>
      <c r="S11" s="9">
        <f t="shared" si="0"/>
        <v>43539</v>
      </c>
      <c r="T11" s="9">
        <f t="shared" si="0"/>
        <v>43540</v>
      </c>
      <c r="U11" s="9">
        <f t="shared" si="0"/>
        <v>43541</v>
      </c>
      <c r="V11" s="9">
        <f t="shared" si="0"/>
        <v>43542</v>
      </c>
      <c r="W11" s="9">
        <f t="shared" si="0"/>
        <v>43543</v>
      </c>
      <c r="X11" s="9">
        <f t="shared" si="0"/>
        <v>43544</v>
      </c>
      <c r="Y11" s="9">
        <f t="shared" si="0"/>
        <v>43545</v>
      </c>
      <c r="Z11" s="9">
        <f t="shared" si="0"/>
        <v>43546</v>
      </c>
      <c r="AA11" s="9">
        <f t="shared" si="0"/>
        <v>43547</v>
      </c>
      <c r="AB11" s="9">
        <f t="shared" si="0"/>
        <v>43548</v>
      </c>
      <c r="AC11" s="9">
        <f t="shared" si="0"/>
        <v>43549</v>
      </c>
      <c r="AD11" s="9">
        <f t="shared" si="0"/>
        <v>43550</v>
      </c>
      <c r="AE11" s="9">
        <f t="shared" si="0"/>
        <v>43551</v>
      </c>
      <c r="AF11" s="9">
        <f t="shared" si="0"/>
        <v>43552</v>
      </c>
      <c r="AG11" s="9">
        <f t="shared" si="0"/>
        <v>43553</v>
      </c>
      <c r="AH11" s="9">
        <f t="shared" si="0"/>
        <v>43554</v>
      </c>
      <c r="AI11" s="10">
        <f t="shared" si="0"/>
        <v>43555</v>
      </c>
      <c r="AJ11" s="57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40"/>
    </row>
    <row r="12" spans="1:53" ht="21" customHeight="1" thickBot="1" x14ac:dyDescent="0.3">
      <c r="A12" s="11"/>
      <c r="B12" s="12"/>
      <c r="C12" s="13"/>
      <c r="D12" s="14"/>
      <c r="E12" s="15" t="s">
        <v>22</v>
      </c>
      <c r="F12" s="16" t="s">
        <v>22</v>
      </c>
      <c r="G12" s="16" t="s">
        <v>22</v>
      </c>
      <c r="H12" s="16" t="s">
        <v>22</v>
      </c>
      <c r="I12" s="16" t="s">
        <v>22</v>
      </c>
      <c r="J12" s="16" t="s">
        <v>22</v>
      </c>
      <c r="K12" s="16" t="s">
        <v>22</v>
      </c>
      <c r="L12" s="17" t="s">
        <v>23</v>
      </c>
      <c r="M12" s="16" t="s">
        <v>22</v>
      </c>
      <c r="N12" s="16" t="s">
        <v>22</v>
      </c>
      <c r="O12" s="16" t="s">
        <v>22</v>
      </c>
      <c r="P12" s="16" t="s">
        <v>22</v>
      </c>
      <c r="Q12" s="16" t="s">
        <v>22</v>
      </c>
      <c r="R12" s="16" t="s">
        <v>22</v>
      </c>
      <c r="S12" s="16" t="s">
        <v>22</v>
      </c>
      <c r="T12" s="16" t="s">
        <v>22</v>
      </c>
      <c r="U12" s="16" t="s">
        <v>22</v>
      </c>
      <c r="V12" s="16" t="s">
        <v>22</v>
      </c>
      <c r="W12" s="16" t="s">
        <v>22</v>
      </c>
      <c r="X12" s="16" t="s">
        <v>22</v>
      </c>
      <c r="Y12" s="16" t="s">
        <v>22</v>
      </c>
      <c r="Z12" s="16" t="s">
        <v>22</v>
      </c>
      <c r="AA12" s="16" t="s">
        <v>22</v>
      </c>
      <c r="AB12" s="16" t="s">
        <v>22</v>
      </c>
      <c r="AC12" s="16" t="s">
        <v>22</v>
      </c>
      <c r="AD12" s="16" t="s">
        <v>22</v>
      </c>
      <c r="AE12" s="16" t="s">
        <v>22</v>
      </c>
      <c r="AF12" s="16" t="s">
        <v>22</v>
      </c>
      <c r="AG12" s="16" t="s">
        <v>22</v>
      </c>
      <c r="AH12" s="16" t="s">
        <v>22</v>
      </c>
      <c r="AI12" s="18" t="s">
        <v>22</v>
      </c>
      <c r="AJ12" s="19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53" s="3" customFormat="1" ht="16.5" thickBot="1" x14ac:dyDescent="0.3">
      <c r="A13" s="22">
        <v>12</v>
      </c>
      <c r="B13" s="23" t="s">
        <v>24</v>
      </c>
      <c r="C13" s="24" t="s">
        <v>25</v>
      </c>
      <c r="D13" s="25"/>
      <c r="E13" s="26"/>
      <c r="F13" s="27" t="s">
        <v>26</v>
      </c>
      <c r="G13" s="28"/>
      <c r="H13" s="28"/>
      <c r="I13" s="27" t="s">
        <v>26</v>
      </c>
      <c r="J13" s="28"/>
      <c r="K13" s="28"/>
      <c r="L13" s="27" t="s">
        <v>26</v>
      </c>
      <c r="M13" s="28"/>
      <c r="N13" s="28"/>
      <c r="O13" s="27" t="s">
        <v>26</v>
      </c>
      <c r="P13" s="28"/>
      <c r="Q13" s="28"/>
      <c r="R13" s="27" t="s">
        <v>26</v>
      </c>
      <c r="S13" s="28"/>
      <c r="T13" s="28"/>
      <c r="U13" s="27" t="s">
        <v>26</v>
      </c>
      <c r="V13" s="28"/>
      <c r="W13" s="28"/>
      <c r="X13" s="27" t="s">
        <v>26</v>
      </c>
      <c r="Y13" s="28"/>
      <c r="Z13" s="28"/>
      <c r="AA13" s="27" t="s">
        <v>26</v>
      </c>
      <c r="AB13" s="28"/>
      <c r="AC13" s="28"/>
      <c r="AD13" s="27" t="s">
        <v>26</v>
      </c>
      <c r="AE13" s="28"/>
      <c r="AF13" s="28"/>
      <c r="AG13" s="27" t="s">
        <v>27</v>
      </c>
      <c r="AH13" s="28"/>
      <c r="AI13" s="29"/>
      <c r="AJ13" s="30">
        <v>10</v>
      </c>
      <c r="AK13" s="31">
        <f>SUMPRODUCT(--LEFT(0&amp;E13:AI13,SEARCH("/",E13:AI13&amp;"/")))</f>
        <v>159</v>
      </c>
      <c r="AL13" s="31">
        <f>COUNTIF(E13:AI13,"О")+COUNTIF(E13:AI13,"O")</f>
        <v>0</v>
      </c>
      <c r="AM13" s="31">
        <f>COUNTIF(E13:AI13,"=Б")</f>
        <v>0</v>
      </c>
      <c r="AN13" s="32"/>
      <c r="AO13" s="31">
        <f>COUNTIF(E13:AI13,"=П")</f>
        <v>0</v>
      </c>
      <c r="AP13" s="31">
        <f t="shared" ref="AP13" si="1">SUMIF($E13:$AI13,"в",$E13:$AI13)</f>
        <v>0</v>
      </c>
      <c r="AQ13" s="31">
        <f>COUNTIF(E13:AI13,"=В")</f>
        <v>0</v>
      </c>
      <c r="AR13" s="32">
        <f t="shared" ref="AR13" si="2">IF($AJ13&gt;0,DAY(EOMONTH($AL$7,0))-$AJ13,"-")</f>
        <v>21</v>
      </c>
      <c r="AS13" s="32">
        <f>SUMPRODUCT(--(0&amp;MID(E13:AI13,SEARCH("/",E13:AI13&amp;"/")+1,2)))</f>
        <v>80</v>
      </c>
      <c r="AT13" s="33">
        <f>VLOOKUP($AL$7,[2]пр!$A$15:$B$17,2,1)</f>
        <v>159</v>
      </c>
      <c r="AU13" s="34">
        <f>VLOOKUP($AL$7,[2]пр!$A$15:$C$17,3,1)</f>
        <v>20</v>
      </c>
    </row>
    <row r="14" spans="1:53" s="3" customFormat="1" x14ac:dyDescent="0.25">
      <c r="B14" s="2"/>
    </row>
    <row r="15" spans="1:53" s="3" customFormat="1" x14ac:dyDescent="0.25">
      <c r="B15" s="2"/>
    </row>
    <row r="16" spans="1:53" s="3" customFormat="1" x14ac:dyDescent="0.25">
      <c r="B16" s="2"/>
    </row>
    <row r="17" spans="2:47" s="3" customFormat="1" x14ac:dyDescent="0.25">
      <c r="B17" s="2"/>
    </row>
    <row r="18" spans="2:47" s="3" customFormat="1" x14ac:dyDescent="0.25">
      <c r="B18" s="2"/>
      <c r="L18" s="36" t="s">
        <v>28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</row>
    <row r="19" spans="2:47" s="3" customFormat="1" x14ac:dyDescent="0.25">
      <c r="B19" s="35"/>
      <c r="L19" s="36" t="s">
        <v>29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</row>
    <row r="20" spans="2:47" s="3" customFormat="1" x14ac:dyDescent="0.25">
      <c r="B20" s="35"/>
      <c r="C20" s="36"/>
      <c r="D20" s="36"/>
      <c r="E20" s="36"/>
      <c r="F20" s="36"/>
      <c r="G20" s="36"/>
      <c r="H20" s="36"/>
      <c r="I20" s="36"/>
      <c r="J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47" s="3" customFormat="1" x14ac:dyDescent="0.25">
      <c r="B21" s="2"/>
    </row>
    <row r="22" spans="2:47" s="3" customFormat="1" x14ac:dyDescent="0.25">
      <c r="B22" s="2"/>
    </row>
    <row r="23" spans="2:47" s="3" customFormat="1" x14ac:dyDescent="0.25">
      <c r="B23" s="35" t="s">
        <v>1</v>
      </c>
      <c r="C23" s="36" t="s">
        <v>1</v>
      </c>
      <c r="D23" s="36"/>
      <c r="E23" s="36"/>
      <c r="F23" s="36"/>
      <c r="G23" s="36"/>
      <c r="H23" s="36"/>
      <c r="I23" s="36"/>
      <c r="J23" s="36"/>
      <c r="AE23" s="2"/>
      <c r="AG23" s="2"/>
      <c r="AR23" s="1"/>
      <c r="AS23" s="1"/>
      <c r="AT23" s="1"/>
      <c r="AU23" s="1"/>
    </row>
    <row r="24" spans="2:47" s="3" customFormat="1" x14ac:dyDescent="0.25">
      <c r="B24" s="2"/>
    </row>
    <row r="25" spans="2:47" s="3" customFormat="1" x14ac:dyDescent="0.25">
      <c r="B25" s="2"/>
    </row>
    <row r="26" spans="2:47" s="3" customFormat="1" x14ac:dyDescent="0.25">
      <c r="B26" s="2"/>
    </row>
    <row r="27" spans="2:47" s="3" customFormat="1" x14ac:dyDescent="0.25">
      <c r="B27" s="2"/>
    </row>
    <row r="28" spans="2:47" s="3" customFormat="1" x14ac:dyDescent="0.25">
      <c r="B28" s="2"/>
    </row>
    <row r="29" spans="2:47" s="3" customFormat="1" x14ac:dyDescent="0.25">
      <c r="B29" s="2"/>
    </row>
    <row r="30" spans="2:47" s="3" customFormat="1" x14ac:dyDescent="0.25">
      <c r="B30" s="2"/>
    </row>
    <row r="31" spans="2:47" s="3" customFormat="1" x14ac:dyDescent="0.25">
      <c r="B31" s="2"/>
    </row>
    <row r="32" spans="2:47" s="3" customFormat="1" x14ac:dyDescent="0.25">
      <c r="B32" s="2"/>
    </row>
    <row r="33" spans="2:2" s="3" customFormat="1" x14ac:dyDescent="0.25">
      <c r="B33" s="2"/>
    </row>
    <row r="34" spans="2:2" s="3" customFormat="1" x14ac:dyDescent="0.25">
      <c r="B34" s="2"/>
    </row>
    <row r="35" spans="2:2" s="3" customFormat="1" x14ac:dyDescent="0.25">
      <c r="B35" s="2"/>
    </row>
    <row r="36" spans="2:2" s="3" customFormat="1" x14ac:dyDescent="0.25">
      <c r="B36" s="2"/>
    </row>
    <row r="37" spans="2:2" s="3" customFormat="1" x14ac:dyDescent="0.25">
      <c r="B37" s="2"/>
    </row>
    <row r="38" spans="2:2" s="3" customFormat="1" x14ac:dyDescent="0.25">
      <c r="B38" s="2"/>
    </row>
    <row r="39" spans="2:2" s="3" customFormat="1" x14ac:dyDescent="0.25">
      <c r="B39" s="2"/>
    </row>
    <row r="40" spans="2:2" s="3" customFormat="1" x14ac:dyDescent="0.25">
      <c r="B40" s="2"/>
    </row>
    <row r="41" spans="2:2" s="3" customFormat="1" x14ac:dyDescent="0.25">
      <c r="B41" s="2"/>
    </row>
    <row r="42" spans="2:2" s="3" customFormat="1" x14ac:dyDescent="0.25">
      <c r="B42" s="2"/>
    </row>
    <row r="43" spans="2:2" s="3" customFormat="1" x14ac:dyDescent="0.25">
      <c r="B43" s="2"/>
    </row>
    <row r="44" spans="2:2" s="3" customFormat="1" x14ac:dyDescent="0.25">
      <c r="B44" s="2"/>
    </row>
    <row r="45" spans="2:2" s="3" customFormat="1" x14ac:dyDescent="0.25">
      <c r="B45" s="2"/>
    </row>
    <row r="46" spans="2:2" s="3" customFormat="1" x14ac:dyDescent="0.25">
      <c r="B46" s="2"/>
    </row>
    <row r="47" spans="2:2" s="3" customFormat="1" x14ac:dyDescent="0.25">
      <c r="B47" s="2"/>
    </row>
    <row r="48" spans="2:2" s="3" customFormat="1" x14ac:dyDescent="0.25">
      <c r="B48" s="2"/>
    </row>
    <row r="49" spans="2:2" s="3" customFormat="1" x14ac:dyDescent="0.25">
      <c r="B49" s="2"/>
    </row>
    <row r="50" spans="2:2" s="3" customFormat="1" x14ac:dyDescent="0.25">
      <c r="B50" s="2"/>
    </row>
    <row r="51" spans="2:2" s="3" customFormat="1" x14ac:dyDescent="0.25">
      <c r="B51" s="2"/>
    </row>
    <row r="52" spans="2:2" s="3" customFormat="1" x14ac:dyDescent="0.25">
      <c r="B52" s="2"/>
    </row>
    <row r="53" spans="2:2" s="3" customFormat="1" x14ac:dyDescent="0.25">
      <c r="B53" s="2"/>
    </row>
    <row r="54" spans="2:2" s="3" customFormat="1" x14ac:dyDescent="0.25">
      <c r="B54" s="2"/>
    </row>
    <row r="55" spans="2:2" s="3" customFormat="1" x14ac:dyDescent="0.25">
      <c r="B55" s="2"/>
    </row>
    <row r="56" spans="2:2" s="3" customFormat="1" x14ac:dyDescent="0.25">
      <c r="B56" s="2"/>
    </row>
    <row r="57" spans="2:2" s="3" customFormat="1" x14ac:dyDescent="0.25">
      <c r="B57" s="2"/>
    </row>
    <row r="58" spans="2:2" s="3" customFormat="1" x14ac:dyDescent="0.25">
      <c r="B58" s="2"/>
    </row>
    <row r="59" spans="2:2" s="3" customFormat="1" x14ac:dyDescent="0.25">
      <c r="B59" s="2"/>
    </row>
    <row r="60" spans="2:2" s="3" customFormat="1" x14ac:dyDescent="0.25">
      <c r="B60" s="2"/>
    </row>
    <row r="61" spans="2:2" s="3" customFormat="1" x14ac:dyDescent="0.25">
      <c r="B61" s="2"/>
    </row>
    <row r="62" spans="2:2" s="3" customFormat="1" x14ac:dyDescent="0.25">
      <c r="B62" s="2"/>
    </row>
    <row r="63" spans="2:2" s="3" customFormat="1" x14ac:dyDescent="0.25">
      <c r="B63" s="2"/>
    </row>
    <row r="64" spans="2:2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</sheetData>
  <mergeCells count="30">
    <mergeCell ref="G7:AI7"/>
    <mergeCell ref="AL7:AR7"/>
    <mergeCell ref="AP1:AU1"/>
    <mergeCell ref="U3:AU3"/>
    <mergeCell ref="K5:S5"/>
    <mergeCell ref="A6:B6"/>
    <mergeCell ref="E6:H6"/>
    <mergeCell ref="AS9:AU9"/>
    <mergeCell ref="AJ10:AJ11"/>
    <mergeCell ref="AK10:AK11"/>
    <mergeCell ref="AL10:AL11"/>
    <mergeCell ref="AM10:AM11"/>
    <mergeCell ref="B9:B11"/>
    <mergeCell ref="C9:C11"/>
    <mergeCell ref="D9:D11"/>
    <mergeCell ref="E9:AI10"/>
    <mergeCell ref="AJ9:AR9"/>
    <mergeCell ref="C23:J23"/>
    <mergeCell ref="AT10:AT11"/>
    <mergeCell ref="AU10:AU11"/>
    <mergeCell ref="L18:AS18"/>
    <mergeCell ref="L19:AS19"/>
    <mergeCell ref="C20:J20"/>
    <mergeCell ref="AB20:AJ20"/>
    <mergeCell ref="AN10:AN11"/>
    <mergeCell ref="AO10:AO11"/>
    <mergeCell ref="AP10:AP11"/>
    <mergeCell ref="AQ10:AQ11"/>
    <mergeCell ref="AR10:AR11"/>
    <mergeCell ref="AS10:AS11"/>
  </mergeCells>
  <conditionalFormatting sqref="E11:AI12">
    <cfRule type="expression" dxfId="0" priority="1">
      <formula>WEEKDAY(E11,2)&gt;5</formula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323850</xdr:colOff>
                    <xdr:row>0</xdr:row>
                    <xdr:rowOff>190500</xdr:rowOff>
                  </from>
                  <to>
                    <xdr:col>49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323850</xdr:colOff>
                    <xdr:row>1</xdr:row>
                    <xdr:rowOff>9525</xdr:rowOff>
                  </from>
                  <to>
                    <xdr:col>50</xdr:col>
                    <xdr:colOff>38100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и.б. март 19 ФАКТ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юрченкова</dc:creator>
  <cp:lastModifiedBy>татьяна юрченкова</cp:lastModifiedBy>
  <dcterms:created xsi:type="dcterms:W3CDTF">2019-03-05T13:05:05Z</dcterms:created>
  <dcterms:modified xsi:type="dcterms:W3CDTF">2019-03-05T13:12:12Z</dcterms:modified>
</cp:coreProperties>
</file>