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olshezolota\Documents\"/>
    </mc:Choice>
  </mc:AlternateContent>
  <bookViews>
    <workbookView xWindow="0" yWindow="0" windowWidth="23040" windowHeight="9192"/>
  </bookViews>
  <sheets>
    <sheet name="Касса 2019" sheetId="1" r:id="rId1"/>
    <sheet name="Кешфлоу 2019" sheetId="2" r:id="rId2"/>
  </sheets>
  <definedNames>
    <definedName name="_xlnm._FilterDatabase" localSheetId="1" hidden="1">'Кешфлоу 2019'!$A$9:$B$66</definedName>
  </definedNames>
  <calcPr calcId="162913"/>
</workbook>
</file>

<file path=xl/calcChain.xml><?xml version="1.0" encoding="utf-8"?>
<calcChain xmlns="http://schemas.openxmlformats.org/spreadsheetml/2006/main">
  <c r="N42" i="2" l="1"/>
  <c r="M41" i="2"/>
  <c r="L41" i="2"/>
  <c r="K41" i="2"/>
  <c r="J41" i="2"/>
  <c r="I41" i="2"/>
  <c r="H41" i="2"/>
  <c r="G41" i="2"/>
  <c r="F41" i="2"/>
  <c r="E41" i="2"/>
  <c r="D41" i="2"/>
  <c r="C41" i="2"/>
  <c r="N40" i="2"/>
  <c r="N39" i="2"/>
  <c r="M38" i="2"/>
  <c r="L38" i="2"/>
  <c r="K38" i="2"/>
  <c r="J38" i="2"/>
  <c r="I38" i="2"/>
  <c r="H38" i="2"/>
  <c r="G38" i="2"/>
  <c r="F38" i="2"/>
  <c r="E38" i="2"/>
  <c r="D38" i="2"/>
  <c r="C38" i="2"/>
  <c r="N38" i="2" s="1"/>
  <c r="N37" i="2"/>
  <c r="N36" i="2"/>
  <c r="M35" i="2"/>
  <c r="L35" i="2"/>
  <c r="K35" i="2"/>
  <c r="J35" i="2"/>
  <c r="I35" i="2"/>
  <c r="H35" i="2"/>
  <c r="G35" i="2"/>
  <c r="F35" i="2"/>
  <c r="E35" i="2"/>
  <c r="D35" i="2"/>
  <c r="C35" i="2"/>
  <c r="N35" i="2" s="1"/>
  <c r="N34" i="2"/>
  <c r="N33" i="2"/>
  <c r="N32" i="2"/>
  <c r="N31" i="2"/>
  <c r="M30" i="2"/>
  <c r="M23" i="2" s="1"/>
  <c r="L30" i="2"/>
  <c r="K30" i="2"/>
  <c r="K23" i="2" s="1"/>
  <c r="J30" i="2"/>
  <c r="J23" i="2" s="1"/>
  <c r="I30" i="2"/>
  <c r="I23" i="2" s="1"/>
  <c r="H30" i="2"/>
  <c r="G30" i="2"/>
  <c r="G23" i="2" s="1"/>
  <c r="F30" i="2"/>
  <c r="F23" i="2" s="1"/>
  <c r="E30" i="2"/>
  <c r="E23" i="2" s="1"/>
  <c r="D30" i="2"/>
  <c r="C30" i="2"/>
  <c r="N30" i="2" s="1"/>
  <c r="N29" i="2"/>
  <c r="N28" i="2"/>
  <c r="N27" i="2"/>
  <c r="N26" i="2"/>
  <c r="N25" i="2"/>
  <c r="M24" i="2"/>
  <c r="L24" i="2"/>
  <c r="K24" i="2"/>
  <c r="J24" i="2"/>
  <c r="I24" i="2"/>
  <c r="H24" i="2"/>
  <c r="G24" i="2"/>
  <c r="F24" i="2"/>
  <c r="E24" i="2"/>
  <c r="D24" i="2"/>
  <c r="C24" i="2"/>
  <c r="N24" i="2" s="1"/>
  <c r="L23" i="2"/>
  <c r="H23" i="2"/>
  <c r="D23" i="2"/>
  <c r="N22" i="2"/>
  <c r="M20" i="2"/>
  <c r="L20" i="2"/>
  <c r="K20" i="2"/>
  <c r="J20" i="2"/>
  <c r="I20" i="2"/>
  <c r="H20" i="2"/>
  <c r="G20" i="2"/>
  <c r="F20" i="2"/>
  <c r="E20" i="2"/>
  <c r="D20" i="2"/>
  <c r="C20" i="2"/>
  <c r="M19" i="2"/>
  <c r="L19" i="2"/>
  <c r="K19" i="2"/>
  <c r="J19" i="2"/>
  <c r="I19" i="2"/>
  <c r="H19" i="2"/>
  <c r="G19" i="2"/>
  <c r="F19" i="2"/>
  <c r="E19" i="2"/>
  <c r="D19" i="2"/>
  <c r="C19" i="2"/>
  <c r="M18" i="2"/>
  <c r="L18" i="2"/>
  <c r="K18" i="2"/>
  <c r="J18" i="2"/>
  <c r="I18" i="2"/>
  <c r="H18" i="2"/>
  <c r="G18" i="2"/>
  <c r="F18" i="2"/>
  <c r="E18" i="2"/>
  <c r="D18" i="2"/>
  <c r="C18" i="2"/>
  <c r="M17" i="2"/>
  <c r="L17" i="2"/>
  <c r="K17" i="2"/>
  <c r="J17" i="2"/>
  <c r="I17" i="2"/>
  <c r="H17" i="2"/>
  <c r="G17" i="2"/>
  <c r="F17" i="2"/>
  <c r="E17" i="2"/>
  <c r="D17" i="2"/>
  <c r="C17" i="2"/>
  <c r="M16" i="2"/>
  <c r="L16" i="2"/>
  <c r="K16" i="2"/>
  <c r="J16" i="2"/>
  <c r="I16" i="2"/>
  <c r="H16" i="2"/>
  <c r="G16" i="2"/>
  <c r="F16" i="2"/>
  <c r="E16" i="2"/>
  <c r="D16" i="2"/>
  <c r="N11" i="2"/>
  <c r="N10" i="2"/>
  <c r="M10" i="2"/>
  <c r="M9" i="2" s="1"/>
  <c r="L10" i="2"/>
  <c r="L9" i="2" s="1"/>
  <c r="K10" i="2"/>
  <c r="K9" i="2" s="1"/>
  <c r="J10" i="2"/>
  <c r="J9" i="2" s="1"/>
  <c r="I10" i="2"/>
  <c r="I9" i="2" s="1"/>
  <c r="H10" i="2"/>
  <c r="H9" i="2" s="1"/>
  <c r="G10" i="2"/>
  <c r="G9" i="2" s="1"/>
  <c r="F10" i="2"/>
  <c r="F9" i="2" s="1"/>
  <c r="E10" i="2"/>
  <c r="E9" i="2" s="1"/>
  <c r="D10" i="2"/>
  <c r="D9" i="2" s="1"/>
  <c r="C10" i="2"/>
  <c r="C9" i="2" s="1"/>
  <c r="D8" i="2"/>
  <c r="D7" i="2"/>
  <c r="M6" i="2"/>
  <c r="L6" i="2"/>
  <c r="K6" i="2"/>
  <c r="J6" i="2"/>
  <c r="I6" i="2"/>
  <c r="H6" i="2"/>
  <c r="G6" i="2"/>
  <c r="F6" i="2"/>
  <c r="E6" i="2"/>
  <c r="C6" i="2"/>
  <c r="I15" i="2" l="1"/>
  <c r="I14" i="2" s="1"/>
  <c r="I13" i="2" s="1"/>
  <c r="M15" i="2"/>
  <c r="M14" i="2" s="1"/>
  <c r="M13" i="2" s="1"/>
  <c r="N19" i="2"/>
  <c r="N41" i="2"/>
  <c r="D6" i="2"/>
  <c r="E15" i="2"/>
  <c r="E14" i="2" s="1"/>
  <c r="E13" i="2" s="1"/>
  <c r="E12" i="2" s="1"/>
  <c r="C15" i="2"/>
  <c r="C14" i="2" s="1"/>
  <c r="G15" i="2"/>
  <c r="G14" i="2" s="1"/>
  <c r="G13" i="2" s="1"/>
  <c r="G12" i="2" s="1"/>
  <c r="K15" i="2"/>
  <c r="K14" i="2" s="1"/>
  <c r="K13" i="2" s="1"/>
  <c r="K12" i="2" s="1"/>
  <c r="D15" i="2"/>
  <c r="D14" i="2" s="1"/>
  <c r="D13" i="2" s="1"/>
  <c r="D12" i="2" s="1"/>
  <c r="H15" i="2"/>
  <c r="H14" i="2" s="1"/>
  <c r="H13" i="2" s="1"/>
  <c r="H12" i="2" s="1"/>
  <c r="L15" i="2"/>
  <c r="L14" i="2" s="1"/>
  <c r="L13" i="2" s="1"/>
  <c r="L12" i="2" s="1"/>
  <c r="I12" i="2"/>
  <c r="M12" i="2"/>
  <c r="N16" i="2"/>
  <c r="J15" i="2"/>
  <c r="J14" i="2" s="1"/>
  <c r="J13" i="2" s="1"/>
  <c r="J12" i="2" s="1"/>
  <c r="N9" i="2"/>
  <c r="F15" i="2"/>
  <c r="F14" i="2" s="1"/>
  <c r="F13" i="2" s="1"/>
  <c r="F12" i="2" s="1"/>
  <c r="C23" i="2"/>
  <c r="N23" i="2" s="1"/>
  <c r="C13" i="2" l="1"/>
  <c r="N14" i="2"/>
  <c r="N15" i="2"/>
  <c r="C12" i="2" l="1"/>
  <c r="N13" i="2"/>
  <c r="N12" i="2" l="1"/>
</calcChain>
</file>

<file path=xl/sharedStrings.xml><?xml version="1.0" encoding="utf-8"?>
<sst xmlns="http://schemas.openxmlformats.org/spreadsheetml/2006/main" count="125" uniqueCount="103">
  <si>
    <t>Кешфлоу</t>
  </si>
  <si>
    <t>Дата</t>
  </si>
  <si>
    <t>Содержание операции</t>
  </si>
  <si>
    <t>Основание</t>
  </si>
  <si>
    <t>№п/п</t>
  </si>
  <si>
    <t>Наименование статьи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</si>
  <si>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</si>
  <si>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</si>
  <si>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</si>
  <si>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</si>
  <si>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</si>
  <si>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</si>
  <si>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</si>
  <si>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</si>
  <si>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</t>
  </si>
  <si>
    <t>Ноябрь</t>
  </si>
  <si>
    <t>Заметки</t>
  </si>
  <si>
    <t>Январь</t>
  </si>
  <si>
    <t>Итого</t>
  </si>
  <si>
    <t>Контрагент</t>
  </si>
  <si>
    <t>Сумма по расчетному счету</t>
  </si>
  <si>
    <t>0.</t>
  </si>
  <si>
    <t>Остаток на начало периода</t>
  </si>
  <si>
    <t>Сумма по кассе</t>
  </si>
  <si>
    <t>Дебет</t>
  </si>
  <si>
    <t>0.1.</t>
  </si>
  <si>
    <t>Остаток на начало периода на расчётных счетах</t>
  </si>
  <si>
    <t>Кредит</t>
  </si>
  <si>
    <t>0.2.</t>
  </si>
  <si>
    <t>Остаток на начало периода в кассе</t>
  </si>
  <si>
    <t>1.</t>
  </si>
  <si>
    <t>Поступления по операционной деятельности</t>
  </si>
  <si>
    <t>Персонал</t>
  </si>
  <si>
    <t>1.1.</t>
  </si>
  <si>
    <t>Проекты</t>
  </si>
  <si>
    <t>Оказание услуг</t>
  </si>
  <si>
    <t>Оплата налогов</t>
  </si>
  <si>
    <t>Зарплата</t>
  </si>
  <si>
    <t>Обналичивание средств</t>
  </si>
  <si>
    <t>Дизайнер</t>
  </si>
  <si>
    <t>РКО и прочие банковские услуги</t>
  </si>
  <si>
    <t>Прочие расходы</t>
  </si>
  <si>
    <t>Покупка домена</t>
  </si>
  <si>
    <t>Покупка хостинга</t>
  </si>
  <si>
    <t>Директор</t>
  </si>
  <si>
    <t>Сейлз</t>
  </si>
  <si>
    <t>Премия</t>
  </si>
  <si>
    <t>Дивиденды</t>
  </si>
  <si>
    <t>Учредитель</t>
  </si>
  <si>
    <t>1.2.</t>
  </si>
  <si>
    <t>Прочие поступления по операционной деятельности</t>
  </si>
  <si>
    <t>2.</t>
  </si>
  <si>
    <t>Выплаты по операционной деятельности</t>
  </si>
  <si>
    <t>2.1.</t>
  </si>
  <si>
    <t>Расходы на персонал</t>
  </si>
  <si>
    <t>2.1.1.</t>
  </si>
  <si>
    <t>2.1.1.1.</t>
  </si>
  <si>
    <t>Выплата заработной платы, премии и отпускных</t>
  </si>
  <si>
    <t>Разработчик</t>
  </si>
  <si>
    <t>Проектный менеджер</t>
  </si>
  <si>
    <t>Бухгалтерия</t>
  </si>
  <si>
    <t>2.1.2.</t>
  </si>
  <si>
    <t>Содержание и развитие персонала</t>
  </si>
  <si>
    <t>2.2.</t>
  </si>
  <si>
    <t>Эксплуатационные расходы</t>
  </si>
  <si>
    <t>2.2.1.</t>
  </si>
  <si>
    <t>Содержание зданий и помещений</t>
  </si>
  <si>
    <t>2.2.1.1.</t>
  </si>
  <si>
    <t>Аренда помещений</t>
  </si>
  <si>
    <t>2.2.1.2.</t>
  </si>
  <si>
    <t>Услуги по охране помещений, обслуживанию охранно-пожарной сигнализации</t>
  </si>
  <si>
    <t>2.2.1.3.</t>
  </si>
  <si>
    <t>Коммунальные услуги, уборка помещений</t>
  </si>
  <si>
    <t>2.2.2.</t>
  </si>
  <si>
    <t>Приобретение оборудования и оргтехники, программного обеспечения</t>
  </si>
  <si>
    <t>2.2.3.</t>
  </si>
  <si>
    <t>Содержание оборудования и оргтехники, программного обеспечения</t>
  </si>
  <si>
    <t>2.2.4.</t>
  </si>
  <si>
    <t>Услуги связи</t>
  </si>
  <si>
    <t>2.2.4.1.</t>
  </si>
  <si>
    <t>Телефонная связь</t>
  </si>
  <si>
    <t>2.2.4.2.</t>
  </si>
  <si>
    <t>Сотовая связь</t>
  </si>
  <si>
    <t>2.2.4.3.</t>
  </si>
  <si>
    <t>Интернет</t>
  </si>
  <si>
    <t>2.2.4.4.</t>
  </si>
  <si>
    <t>Прочие коммуникационные услуги</t>
  </si>
  <si>
    <t>2.2.5.</t>
  </si>
  <si>
    <t>Прочие эксплутационные расходы</t>
  </si>
  <si>
    <t>2.2.5.1.</t>
  </si>
  <si>
    <t>Канцелярские товары</t>
  </si>
  <si>
    <t>2.2.5.2.</t>
  </si>
  <si>
    <t>Хозяйственные товары</t>
  </si>
  <si>
    <t>2.3.</t>
  </si>
  <si>
    <t>Коммерческие расходы</t>
  </si>
  <si>
    <t>2.3.1.</t>
  </si>
  <si>
    <t>Представительские расходы</t>
  </si>
  <si>
    <t>2.3.2.</t>
  </si>
  <si>
    <t>Расходы на рекламу</t>
  </si>
  <si>
    <t>2.4.</t>
  </si>
  <si>
    <t>Транспортные расходы</t>
  </si>
  <si>
    <t>2.4.1.</t>
  </si>
  <si>
    <t>Командировочные водителей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</si>
</sst>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>
    <font>
      <sz val="10"/>
      <color rgb="FF000000"/>
      <name val="Arimo"/>
    </font>
    <font>
      <sz val="10"/>
      <name val="Arial"/>
    </font>
    <font>
      <b/>
      <sz val="10"/>
      <name val="Arial"/>
    </font>
    <font>
      <sz val="10"/>
      <name val="Arimo"/>
    </font>
  </fonts>
  <fills count="3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/>
    <xf numFmtId="0" fontId="3" fillId="0" borderId="0" xfId="0" applyFont="1" applyAlignment="1"/>
    <xf numFmtId="164" fontId="1" fillId="0" borderId="0" xfId="0" applyNumberFormat="1" applyFont="1" applyAlignment="1"/>
    <xf numFmtId="3" fontId="1" fillId="0" borderId="0" xfId="0" applyNumberFormat="1" applyFont="1"/>
    <xf numFmtId="4" fontId="1" fillId="0" borderId="0" xfId="0" applyNumberFormat="1" applyFont="1" applyAlignment="1"/>
    <xf numFmtId="4" fontId="1" fillId="0" borderId="0" xfId="0" applyNumberFormat="1" applyFont="1"/>
    <xf numFmtId="0" fontId="1" fillId="2" borderId="0" xfId="0" applyFont="1" applyFill="1"/>
    <xf numFmtId="4" fontId="1" fillId="2" borderId="0" xfId="0" applyNumberFormat="1" applyFont="1" applyFill="1"/>
    <xf numFmtId="0" fontId="2" fillId="2" borderId="0" xfId="0" applyFont="1" applyFill="1"/>
    <xf numFmtId="14" fontId="1" fillId="0" borderId="0" xfId="0" applyNumberFormat="1" applyFont="1"/>
    <xf numFmtId="16" fontId="1" fillId="0" borderId="0" xfId="0" applyNumberFormat="1" applyFont="1"/>
    <xf numFmtId="0" fontId="2" fillId="0" borderId="0" xfId="0" applyFont="1"/>
  </cellXfs>
  <cellStyles count="1">
    <cellStyle name="Обычный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946"/>
  <sheetViews>
    <sheetView tabSelected="1" workbookViewId="0">
      <pane ySplit="2" topLeftCell="A3" activePane="bottomLeft" state="frozen"/>
      <selection pane="bottomLeft" activeCell="F10" sqref="F10"/>
    </sheetView>
  </sheetViews>
  <sheetFormatPr defaultColWidth="17.33203125" defaultRowHeight="15" customHeight="1"/>
  <cols>
    <col min="1" max="1" width="10.88671875" customWidth="1"/>
    <col min="2" max="2" width="15" customWidth="1"/>
    <col min="3" max="3" width="13.88671875" customWidth="1"/>
    <col min="4" max="4" width="15.33203125" customWidth="1"/>
    <col min="5" max="5" width="13.44140625" customWidth="1"/>
    <col min="6" max="6" width="13" customWidth="1"/>
    <col min="7" max="8" width="11.88671875" customWidth="1"/>
    <col min="9" max="9" width="12.109375" customWidth="1"/>
    <col min="10" max="10" width="8" customWidth="1"/>
    <col min="11" max="11" width="24.33203125" customWidth="1"/>
    <col min="12" max="12" width="17.6640625" customWidth="1"/>
    <col min="13" max="13" width="15.6640625" customWidth="1"/>
    <col min="14" max="14" width="7.88671875" customWidth="1"/>
    <col min="15" max="15" width="8.88671875" customWidth="1"/>
    <col min="16" max="16" width="18.88671875" customWidth="1"/>
    <col min="17" max="17" width="23.88671875" customWidth="1"/>
    <col min="18" max="26" width="8" customWidth="1"/>
  </cols>
  <sheetData>
    <row r="1" spans="1:17" ht="27" customHeight="1">
      <c r="A1" t="s">
        <v>1</v>
      </c>
      <c r="B1" t="s">
        <v>2</v>
      </c>
      <c r="C1" t="s">
        <v>3</v>
      </c>
      <c r="D1" t="s">
        <v>16</v>
      </c>
      <c r="E1" t="s">
        <v>19</v>
      </c>
      <c r="F1" t="s">
        <v>20</v>
      </c>
      <c r="H1" t="s">
        <v>23</v>
      </c>
    </row>
    <row r="2" spans="1:17" ht="13.5" customHeight="1">
      <c r="F2" t="s">
        <v>24</v>
      </c>
      <c r="G2" t="s">
        <v>27</v>
      </c>
      <c r="H2" t="s">
        <v>24</v>
      </c>
      <c r="I2" t="s">
        <v>27</v>
      </c>
      <c r="Q2" t="s">
        <v>32</v>
      </c>
    </row>
    <row r="3" spans="1:17" ht="12.75" customHeight="1"/>
    <row r="4" spans="1:17" ht="12.75" customHeight="1">
      <c r="A4">
        <v>43524</v>
      </c>
      <c r="B4" t="s">
        <v>35</v>
      </c>
      <c r="F4">
        <v>150000</v>
      </c>
    </row>
    <row r="5" spans="1:17" ht="12.75" customHeight="1">
      <c r="A5">
        <v>43525</v>
      </c>
      <c r="B5" t="s">
        <v>35</v>
      </c>
      <c r="F5">
        <v>150000</v>
      </c>
    </row>
    <row r="6" spans="1:17" ht="12.75" customHeight="1">
      <c r="A6">
        <v>43528</v>
      </c>
      <c r="B6" t="s">
        <v>36</v>
      </c>
      <c r="G6">
        <v>3000</v>
      </c>
    </row>
    <row r="7" spans="1:17" ht="12.75" customHeight="1">
      <c r="A7">
        <v>43529</v>
      </c>
      <c r="B7" t="s">
        <v>38</v>
      </c>
      <c r="G7">
        <v>300000</v>
      </c>
      <c r="H7">
        <v>300000</v>
      </c>
    </row>
    <row r="8" spans="1:17" ht="12.75" customHeight="1">
      <c r="A8">
        <v>43529</v>
      </c>
      <c r="B8" t="s">
        <v>37</v>
      </c>
      <c r="D8" t="s">
        <v>39</v>
      </c>
      <c r="I8">
        <v>10000</v>
      </c>
    </row>
    <row r="9" spans="1:17" ht="12.75" customHeight="1">
      <c r="A9">
        <v>43529</v>
      </c>
      <c r="B9" t="s">
        <v>40</v>
      </c>
      <c r="G9">
        <v>180</v>
      </c>
    </row>
    <row r="10" spans="1:17" ht="12.75" customHeight="1">
      <c r="A10">
        <v>43529</v>
      </c>
      <c r="B10" t="s">
        <v>40</v>
      </c>
      <c r="G10">
        <v>180</v>
      </c>
    </row>
    <row r="11" spans="1:17" ht="13.2">
      <c r="A11">
        <v>43530</v>
      </c>
      <c r="B11" t="s">
        <v>35</v>
      </c>
      <c r="F11">
        <v>150000</v>
      </c>
    </row>
    <row r="12" spans="1:17" ht="12.75" customHeight="1">
      <c r="A12">
        <v>43531</v>
      </c>
      <c r="B12" t="s">
        <v>41</v>
      </c>
      <c r="D12" t="s">
        <v>42</v>
      </c>
      <c r="G12">
        <v>3388</v>
      </c>
    </row>
    <row r="13" spans="1:17" ht="12.75" customHeight="1">
      <c r="A13">
        <v>43531</v>
      </c>
      <c r="B13" t="s">
        <v>41</v>
      </c>
      <c r="D13" t="s">
        <v>43</v>
      </c>
      <c r="G13">
        <v>16850</v>
      </c>
    </row>
    <row r="14" spans="1:17" ht="12.75" customHeight="1">
      <c r="A14">
        <v>43531</v>
      </c>
      <c r="B14" t="s">
        <v>37</v>
      </c>
      <c r="D14" t="s">
        <v>44</v>
      </c>
      <c r="I14">
        <v>50000</v>
      </c>
    </row>
    <row r="15" spans="1:17" ht="12.75" customHeight="1">
      <c r="A15">
        <v>43531</v>
      </c>
      <c r="B15" t="s">
        <v>37</v>
      </c>
      <c r="D15" t="s">
        <v>45</v>
      </c>
      <c r="I15">
        <v>50000</v>
      </c>
    </row>
    <row r="16" spans="1:17" ht="12.75" customHeight="1">
      <c r="A16">
        <v>43531</v>
      </c>
      <c r="B16" t="s">
        <v>46</v>
      </c>
      <c r="D16" t="s">
        <v>44</v>
      </c>
      <c r="I16">
        <v>13000</v>
      </c>
    </row>
    <row r="17" spans="1:9" ht="12.75" customHeight="1">
      <c r="A17">
        <v>43531</v>
      </c>
      <c r="B17" t="s">
        <v>47</v>
      </c>
      <c r="D17" t="s">
        <v>48</v>
      </c>
      <c r="I17">
        <v>20000</v>
      </c>
    </row>
    <row r="18" spans="1:9" ht="12.75" customHeight="1">
      <c r="A18">
        <v>43531</v>
      </c>
      <c r="B18" t="s">
        <v>47</v>
      </c>
      <c r="D18" t="s">
        <v>48</v>
      </c>
      <c r="I18">
        <v>20000</v>
      </c>
    </row>
    <row r="19" spans="1:9" ht="12.75" customHeight="1">
      <c r="A19">
        <v>43531</v>
      </c>
      <c r="B19" t="s">
        <v>40</v>
      </c>
      <c r="G19">
        <v>180</v>
      </c>
    </row>
    <row r="20" spans="1:9" ht="12.75" customHeight="1">
      <c r="A20">
        <v>43531</v>
      </c>
      <c r="B20" t="s">
        <v>40</v>
      </c>
      <c r="G20">
        <v>180</v>
      </c>
    </row>
    <row r="21" spans="1:9" ht="12.75" customHeight="1">
      <c r="A21">
        <v>43539</v>
      </c>
      <c r="B21" t="s">
        <v>40</v>
      </c>
      <c r="G21">
        <v>500</v>
      </c>
    </row>
    <row r="22" spans="1:9" ht="12.75" customHeight="1">
      <c r="A22">
        <v>43539</v>
      </c>
      <c r="B22" t="s">
        <v>38</v>
      </c>
      <c r="G22">
        <v>60000</v>
      </c>
      <c r="H22">
        <v>60000</v>
      </c>
    </row>
    <row r="23" spans="1:9" ht="12.75" customHeight="1">
      <c r="A23">
        <v>43542</v>
      </c>
      <c r="B23" t="s">
        <v>37</v>
      </c>
      <c r="D23" t="s">
        <v>44</v>
      </c>
      <c r="I23">
        <v>50000</v>
      </c>
    </row>
    <row r="24" spans="1:9" ht="12.75" customHeight="1">
      <c r="A24">
        <v>43542</v>
      </c>
      <c r="B24" t="s">
        <v>37</v>
      </c>
      <c r="I24">
        <v>60000</v>
      </c>
    </row>
    <row r="25" spans="1:9" ht="12.75" customHeight="1"/>
    <row r="26" spans="1:9" ht="12.75" customHeight="1"/>
    <row r="27" spans="1:9" ht="25.5" customHeight="1"/>
    <row r="28" spans="1:9" ht="25.5" customHeight="1"/>
    <row r="29" spans="1:9" ht="25.5" customHeight="1"/>
    <row r="30" spans="1:9" ht="25.5" customHeight="1"/>
    <row r="31" spans="1:9" ht="12.75" customHeight="1"/>
    <row r="32" spans="1:9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25.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25.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99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H87" sqref="H87"/>
    </sheetView>
  </sheetViews>
  <sheetFormatPr defaultColWidth="17.33203125" defaultRowHeight="15" customHeight="1"/>
  <cols>
    <col min="1" max="1" width="8" customWidth="1"/>
    <col min="2" max="2" width="51.33203125" customWidth="1"/>
    <col min="3" max="3" width="8.109375" customWidth="1"/>
    <col min="4" max="4" width="9.88671875" customWidth="1"/>
    <col min="5" max="13" width="8.109375" customWidth="1"/>
    <col min="14" max="14" width="9.88671875" customWidth="1"/>
  </cols>
  <sheetData>
    <row r="1" spans="1:14" ht="16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6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3.5" customHeight="1">
      <c r="A3" s="2" t="s">
        <v>4</v>
      </c>
      <c r="B3" s="2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  <c r="K3" s="1" t="s">
        <v>14</v>
      </c>
      <c r="L3" s="3" t="s">
        <v>15</v>
      </c>
      <c r="M3" s="1" t="s">
        <v>17</v>
      </c>
      <c r="N3" s="2" t="s">
        <v>18</v>
      </c>
    </row>
    <row r="4" spans="1:14" ht="22.5" customHeight="1">
      <c r="A4" s="2"/>
      <c r="B4" s="2"/>
      <c r="C4" s="4">
        <v>43497</v>
      </c>
      <c r="D4" s="4">
        <v>43525</v>
      </c>
      <c r="E4" s="4">
        <v>43556</v>
      </c>
      <c r="F4" s="4">
        <v>43586</v>
      </c>
      <c r="G4" s="4">
        <v>43617</v>
      </c>
      <c r="H4" s="4">
        <v>43647</v>
      </c>
      <c r="I4" s="4">
        <v>43678</v>
      </c>
      <c r="J4" s="4">
        <v>43709</v>
      </c>
      <c r="K4" s="4">
        <v>43739</v>
      </c>
      <c r="L4" s="4">
        <v>43770</v>
      </c>
      <c r="M4" s="4">
        <v>43800</v>
      </c>
      <c r="N4" s="2"/>
    </row>
    <row r="5" spans="1:14" ht="13.5" customHeight="1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34</v>
      </c>
    </row>
    <row r="6" spans="1:14" ht="13.5" customHeight="1">
      <c r="A6" s="2" t="s">
        <v>21</v>
      </c>
      <c r="B6" s="2" t="s">
        <v>22</v>
      </c>
      <c r="C6" s="5">
        <f>C7+C8</f>
        <v>10000</v>
      </c>
      <c r="D6" s="5">
        <f t="shared" ref="D6:M6" si="0">SUM(D7:D8)</f>
        <v>0</v>
      </c>
      <c r="E6" s="5">
        <f t="shared" si="0"/>
        <v>0</v>
      </c>
      <c r="F6" s="5">
        <f t="shared" si="0"/>
        <v>0</v>
      </c>
      <c r="G6" s="5">
        <f t="shared" si="0"/>
        <v>0</v>
      </c>
      <c r="H6" s="5">
        <f t="shared" si="0"/>
        <v>0</v>
      </c>
      <c r="I6" s="5">
        <f t="shared" si="0"/>
        <v>0</v>
      </c>
      <c r="J6" s="5">
        <f t="shared" si="0"/>
        <v>0</v>
      </c>
      <c r="K6" s="5">
        <f t="shared" si="0"/>
        <v>0</v>
      </c>
      <c r="L6" s="5">
        <f t="shared" si="0"/>
        <v>0</v>
      </c>
      <c r="M6" s="5">
        <f t="shared" si="0"/>
        <v>0</v>
      </c>
      <c r="N6" s="5"/>
    </row>
    <row r="7" spans="1:14" ht="26.25" customHeight="1">
      <c r="A7" s="2" t="s">
        <v>25</v>
      </c>
      <c r="B7" s="2" t="s">
        <v>26</v>
      </c>
      <c r="C7" s="6">
        <v>10000</v>
      </c>
      <c r="D7" s="7">
        <f t="shared" ref="D7:D8" si="1">C89</f>
        <v>0</v>
      </c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ht="13.5" customHeight="1">
      <c r="A8" s="2" t="s">
        <v>28</v>
      </c>
      <c r="B8" s="2" t="s">
        <v>29</v>
      </c>
      <c r="C8" s="6">
        <v>0</v>
      </c>
      <c r="D8" s="7">
        <f t="shared" si="1"/>
        <v>0</v>
      </c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ht="26.25" customHeight="1">
      <c r="A9" s="8" t="s">
        <v>30</v>
      </c>
      <c r="B9" s="8" t="s">
        <v>31</v>
      </c>
      <c r="C9" s="9">
        <f t="shared" ref="C9:M9" si="2">C10+C11</f>
        <v>0</v>
      </c>
      <c r="D9" s="9">
        <f t="shared" si="2"/>
        <v>0</v>
      </c>
      <c r="E9" s="9">
        <f t="shared" si="2"/>
        <v>0</v>
      </c>
      <c r="F9" s="9">
        <f t="shared" si="2"/>
        <v>0</v>
      </c>
      <c r="G9" s="9">
        <f t="shared" si="2"/>
        <v>0</v>
      </c>
      <c r="H9" s="9">
        <f t="shared" si="2"/>
        <v>0</v>
      </c>
      <c r="I9" s="9">
        <f t="shared" si="2"/>
        <v>0</v>
      </c>
      <c r="J9" s="9">
        <f t="shared" si="2"/>
        <v>0</v>
      </c>
      <c r="K9" s="9">
        <f t="shared" si="2"/>
        <v>0</v>
      </c>
      <c r="L9" s="9">
        <f t="shared" si="2"/>
        <v>0</v>
      </c>
      <c r="M9" s="9">
        <f t="shared" si="2"/>
        <v>0</v>
      </c>
      <c r="N9" s="9">
        <f>SUM(C9:M9)</f>
        <v>0</v>
      </c>
    </row>
    <row r="10" spans="1:14" ht="13.5" customHeight="1">
      <c r="A10" s="2" t="s">
        <v>33</v>
      </c>
      <c r="B10" s="1" t="s">
        <v>34</v>
      </c>
      <c r="C10" s="7">
        <f>SUMIFS('Касса 2019'!$F:$F, 'Касса 2019'!$B:$B, 'Касса 2019'!$P3, 'Касса 2019'!$A:$A, "&lt;="&amp;D4, 'Касса 2019'!$A:$A, "&gt;="&amp;C4)+
SUMIFS('Касса 2019'!$H:$H, 'Касса 2019'!$B:$B, 'Касса 2019'!$P3, 'Касса 2019'!$A:$A, "&lt;="&amp;D4, 'Касса 2019'!$A:$A, "&gt;="&amp;C4)</f>
        <v>0</v>
      </c>
      <c r="D10" s="7">
        <f>SUMIFS('Касса 2019'!$F:$F, 'Касса 2019'!$B:$B, 'Касса 2019'!$P3, 'Касса 2019'!$A:$A, "&lt;="&amp;E4, 'Касса 2019'!$A:$A, "&gt;="&amp;D4)</f>
        <v>0</v>
      </c>
      <c r="E10" s="7">
        <f>SUMIFS('Касса 2019'!$F:$F, 'Касса 2019'!$B:$B, 'Касса 2019'!$P3, 'Касса 2019'!$A:$A, "&lt;="&amp;F4, 'Касса 2019'!$A:$A, "&gt;="&amp;E4)+
SUMIFS('Касса 2019'!$H:$H, 'Касса 2019'!$B:$B, 'Касса 2019'!$P3, 'Касса 2019'!$A:$A, "&lt;="&amp;F4, 'Касса 2019'!$A:$A, "&gt;="&amp;E4)</f>
        <v>0</v>
      </c>
      <c r="F10" s="7">
        <f>SUMIFS('Касса 2019'!$F:$F, 'Касса 2019'!$B:$B, 'Касса 2019'!$P3, 'Касса 2019'!$A:$A, "&lt;="&amp;G4, 'Касса 2019'!$A:$A, "&gt;="&amp;F4)+
SUMIFS('Касса 2019'!$H:$H, 'Касса 2019'!$B:$B, 'Касса 2019'!$P3, 'Касса 2019'!$A:$A, "&lt;="&amp;G4, 'Касса 2019'!$A:$A, "&gt;="&amp;F4)</f>
        <v>0</v>
      </c>
      <c r="G10" s="7">
        <f>SUMIFS('Касса 2019'!$F:$F, 'Касса 2019'!$B:$B, 'Касса 2019'!$P3, 'Касса 2019'!$A:$A, "&lt;="&amp;H4, 'Касса 2019'!$A:$A, "&gt;="&amp;G4)+
SUMIFS('Касса 2019'!$H:$H, 'Касса 2019'!$B:$B, 'Касса 2019'!$P3, 'Касса 2019'!$A:$A, "&lt;="&amp;H4, 'Касса 2019'!$A:$A, "&gt;="&amp;G4)</f>
        <v>0</v>
      </c>
      <c r="H10" s="7">
        <f>SUMIFS('Касса 2019'!$F:$F, 'Касса 2019'!$B:$B, 'Касса 2019'!$P3, 'Касса 2019'!$A:$A, "&lt;="&amp;I4, 'Касса 2019'!$A:$A, "&gt;="&amp;H4)+
SUMIFS('Касса 2019'!$H:$H, 'Касса 2019'!$B:$B, 'Касса 2019'!$P3, 'Касса 2019'!$A:$A, "&lt;="&amp;I4, 'Касса 2019'!$A:$A, "&gt;="&amp;H4)</f>
        <v>0</v>
      </c>
      <c r="I10" s="7">
        <f>SUMIFS('Касса 2019'!$F:$F, 'Касса 2019'!$B:$B, 'Касса 2019'!$P3, 'Касса 2019'!$A:$A, "&lt;="&amp;J4, 'Касса 2019'!$A:$A, "&gt;="&amp;I4)+
SUMIFS('Касса 2019'!$H:$H, 'Касса 2019'!$B:$B, 'Касса 2019'!$P3, 'Касса 2019'!$A:$A, "&lt;="&amp;J4, 'Касса 2019'!$A:$A, "&gt;="&amp;I4)</f>
        <v>0</v>
      </c>
      <c r="J10" s="7">
        <f>SUMIFS('Касса 2019'!$F:$F, 'Касса 2019'!$B:$B, 'Касса 2019'!$P3, 'Касса 2019'!$A:$A, "&lt;="&amp;K4, 'Касса 2019'!$A:$A, "&gt;="&amp;J4)+
SUMIFS('Касса 2019'!$H:$H, 'Касса 2019'!$B:$B, 'Касса 2019'!$P3, 'Касса 2019'!$A:$A, "&lt;="&amp;K4, 'Касса 2019'!$A:$A, "&gt;="&amp;J4)</f>
        <v>0</v>
      </c>
      <c r="K10" s="7">
        <f>SUMIFS('Касса 2019'!$F:$F, 'Касса 2019'!$B:$B, 'Касса 2019'!$P3, 'Касса 2019'!$A:$A, "&lt;="&amp;L4, 'Касса 2019'!$A:$A, "&gt;="&amp;K4)+
SUMIFS('Касса 2019'!$H:$H, 'Касса 2019'!$B:$B, 'Касса 2019'!$P3, 'Касса 2019'!$A:$A, "&lt;="&amp;L4, 'Касса 2019'!$A:$A, "&gt;="&amp;K4)</f>
        <v>0</v>
      </c>
      <c r="L10" s="7">
        <f>SUMIFS('Касса 2019'!$F:$F, 'Касса 2019'!$B:$B, 'Касса 2019'!$P3, 'Касса 2019'!$A:$A, "&lt;="&amp;M4, 'Касса 2019'!$A:$A, "&gt;="&amp;L4)+
SUMIFS('Касса 2019'!$H:$H, 'Касса 2019'!$B:$B, 'Касса 2019'!$P3, 'Касса 2019'!$A:$A, "&lt;="&amp;M4, 'Касса 2019'!$A:$A, "&gt;="&amp;L4)</f>
        <v>0</v>
      </c>
      <c r="M10" s="7">
        <f>SUMIFS('Касса 2019'!$F:$F, 'Касса 2019'!$B:$B, 'Касса 2019'!$P3, 'Касса 2019'!$A:$A, "&lt;="&amp;N4, 'Касса 2019'!$A:$A, "&gt;="&amp;M4)+
SUMIFS('Касса 2019'!$H:$H, 'Касса 2019'!$B:$B, 'Касса 2019'!$P3, 'Касса 2019'!$A:$A, "&lt;="&amp;N4, 'Касса 2019'!$A:$A, "&gt;="&amp;M4)</f>
        <v>0</v>
      </c>
      <c r="N10" s="7">
        <f>SUMIFS('Касса 2019'!$F:$F, 'Касса 2019'!$B:$B, "=Оказание услуг", 'Касса 2019'!$A:$A, "&lt;="&amp;O4, 'Касса 2019'!$A:$A, "&gt;="&amp;N4)</f>
        <v>0</v>
      </c>
    </row>
    <row r="11" spans="1:14" ht="26.25" customHeight="1">
      <c r="A11" s="2" t="s">
        <v>49</v>
      </c>
      <c r="B11" s="2" t="s">
        <v>50</v>
      </c>
      <c r="C11" s="6">
        <v>0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 t="shared" ref="N11:N16" si="3">SUM(C11:M11)</f>
        <v>0</v>
      </c>
    </row>
    <row r="12" spans="1:14" ht="26.25" customHeight="1">
      <c r="A12" s="10" t="s">
        <v>51</v>
      </c>
      <c r="B12" s="10" t="s">
        <v>52</v>
      </c>
      <c r="C12" s="9">
        <f t="shared" ref="C12:M12" si="4">C13+C23+C38+C41+C47+C51+C56+C65</f>
        <v>0</v>
      </c>
      <c r="D12" s="9">
        <f t="shared" si="4"/>
        <v>173000</v>
      </c>
      <c r="E12" s="9">
        <f t="shared" si="4"/>
        <v>0</v>
      </c>
      <c r="F12" s="9">
        <f t="shared" si="4"/>
        <v>0</v>
      </c>
      <c r="G12" s="9">
        <f t="shared" si="4"/>
        <v>0</v>
      </c>
      <c r="H12" s="9">
        <f t="shared" si="4"/>
        <v>0</v>
      </c>
      <c r="I12" s="9">
        <f t="shared" si="4"/>
        <v>0</v>
      </c>
      <c r="J12" s="9">
        <f t="shared" si="4"/>
        <v>0</v>
      </c>
      <c r="K12" s="9">
        <f t="shared" si="4"/>
        <v>0</v>
      </c>
      <c r="L12" s="9">
        <f t="shared" si="4"/>
        <v>0</v>
      </c>
      <c r="M12" s="9">
        <f t="shared" si="4"/>
        <v>1859</v>
      </c>
      <c r="N12" s="9">
        <f t="shared" si="3"/>
        <v>174859</v>
      </c>
    </row>
    <row r="13" spans="1:14" ht="13.5" customHeight="1">
      <c r="A13" s="2" t="s">
        <v>53</v>
      </c>
      <c r="B13" s="2" t="s">
        <v>54</v>
      </c>
      <c r="C13" s="7">
        <f t="shared" ref="C13:M13" si="5">C14+C22</f>
        <v>0</v>
      </c>
      <c r="D13" s="7">
        <f t="shared" si="5"/>
        <v>173000</v>
      </c>
      <c r="E13" s="7">
        <f t="shared" si="5"/>
        <v>0</v>
      </c>
      <c r="F13" s="7">
        <f t="shared" si="5"/>
        <v>0</v>
      </c>
      <c r="G13" s="7">
        <f t="shared" si="5"/>
        <v>0</v>
      </c>
      <c r="H13" s="7">
        <f t="shared" si="5"/>
        <v>0</v>
      </c>
      <c r="I13" s="7">
        <f t="shared" si="5"/>
        <v>0</v>
      </c>
      <c r="J13" s="7">
        <f t="shared" si="5"/>
        <v>0</v>
      </c>
      <c r="K13" s="7">
        <f t="shared" si="5"/>
        <v>0</v>
      </c>
      <c r="L13" s="7">
        <f t="shared" si="5"/>
        <v>0</v>
      </c>
      <c r="M13" s="7">
        <f t="shared" si="5"/>
        <v>1859</v>
      </c>
      <c r="N13" s="7">
        <f t="shared" si="3"/>
        <v>174859</v>
      </c>
    </row>
    <row r="14" spans="1:14" ht="13.5" customHeight="1">
      <c r="A14" s="2" t="s">
        <v>55</v>
      </c>
      <c r="B14" s="1" t="s">
        <v>37</v>
      </c>
      <c r="C14" s="7">
        <f t="shared" ref="C14:M14" si="6">C15</f>
        <v>0</v>
      </c>
      <c r="D14" s="7">
        <f t="shared" si="6"/>
        <v>173000</v>
      </c>
      <c r="E14" s="7">
        <f t="shared" si="6"/>
        <v>0</v>
      </c>
      <c r="F14" s="7">
        <f t="shared" si="6"/>
        <v>0</v>
      </c>
      <c r="G14" s="7">
        <f t="shared" si="6"/>
        <v>0</v>
      </c>
      <c r="H14" s="7">
        <f t="shared" si="6"/>
        <v>0</v>
      </c>
      <c r="I14" s="7">
        <f t="shared" si="6"/>
        <v>0</v>
      </c>
      <c r="J14" s="7">
        <f t="shared" si="6"/>
        <v>0</v>
      </c>
      <c r="K14" s="7">
        <f t="shared" si="6"/>
        <v>0</v>
      </c>
      <c r="L14" s="7">
        <f t="shared" si="6"/>
        <v>0</v>
      </c>
      <c r="M14" s="7">
        <f t="shared" si="6"/>
        <v>1859</v>
      </c>
      <c r="N14" s="7">
        <f t="shared" si="3"/>
        <v>174859</v>
      </c>
    </row>
    <row r="15" spans="1:14" ht="15.75" customHeight="1">
      <c r="A15" s="2" t="s">
        <v>56</v>
      </c>
      <c r="B15" s="2" t="s">
        <v>57</v>
      </c>
      <c r="C15" s="7">
        <f t="shared" ref="C15:M15" si="7">SUM(C16:C21)</f>
        <v>0</v>
      </c>
      <c r="D15" s="7">
        <f t="shared" si="7"/>
        <v>173000</v>
      </c>
      <c r="E15" s="7">
        <f t="shared" si="7"/>
        <v>0</v>
      </c>
      <c r="F15" s="7">
        <f t="shared" si="7"/>
        <v>0</v>
      </c>
      <c r="G15" s="7">
        <f t="shared" si="7"/>
        <v>0</v>
      </c>
      <c r="H15" s="7">
        <f t="shared" si="7"/>
        <v>0</v>
      </c>
      <c r="I15" s="7">
        <f t="shared" si="7"/>
        <v>0</v>
      </c>
      <c r="J15" s="7">
        <f t="shared" si="7"/>
        <v>0</v>
      </c>
      <c r="K15" s="7">
        <f t="shared" si="7"/>
        <v>0</v>
      </c>
      <c r="L15" s="7">
        <f t="shared" si="7"/>
        <v>0</v>
      </c>
      <c r="M15" s="7">
        <f t="shared" si="7"/>
        <v>1859</v>
      </c>
      <c r="N15" s="7">
        <f t="shared" si="3"/>
        <v>174859</v>
      </c>
    </row>
    <row r="16" spans="1:14" ht="13.5" customHeight="1">
      <c r="A16" s="2"/>
      <c r="B16" s="1" t="s">
        <v>39</v>
      </c>
      <c r="C16" s="6">
        <v>0</v>
      </c>
      <c r="D16" s="7">
        <f>SUMIFS('Касса 2019'!$I:$I, 'Касса 2019'!$D:$D, "=Дизайнер", 'Касса 2019'!$A:$A, "&lt;="&amp;E4,'Касса 2019'!$A:$A, "&gt;="&amp;D4)</f>
        <v>10000</v>
      </c>
      <c r="E16" s="7">
        <f>SUMIFS('Касса 2019'!$I:$I, 'Касса 2019'!$D:$D, "=Дизайнер", 'Касса 2019'!$A:$A, "&lt;="&amp;F4,'Касса 2019'!$A:$A, "&gt;="&amp;E4)</f>
        <v>0</v>
      </c>
      <c r="F16" s="7">
        <f>SUMIFS('Касса 2019'!$I:$I, 'Касса 2019'!$D:$D, "=Дизайнер", 'Касса 2019'!$A:$A, "&lt;="&amp;G4,'Касса 2019'!$A:$A, "&gt;="&amp;F4)</f>
        <v>0</v>
      </c>
      <c r="G16" s="7">
        <f>SUMIFS('Касса 2019'!$I:$I, 'Касса 2019'!$D:$D, "=Дизайнер", 'Касса 2019'!$A:$A, "&lt;="&amp;H4,'Касса 2019'!$A:$A, "&gt;="&amp;G4)</f>
        <v>0</v>
      </c>
      <c r="H16" s="7">
        <f>SUMIFS('Касса 2019'!$I:$I, 'Касса 2019'!$D:$D, "=Дизайнер", 'Касса 2019'!$A:$A, "&lt;="&amp;I4,'Касса 2019'!$A:$A, "&gt;="&amp;H4)</f>
        <v>0</v>
      </c>
      <c r="I16" s="7">
        <f>SUMIFS('Касса 2019'!$I:$I, 'Касса 2019'!$D:$D, "=Дизайнер", 'Касса 2019'!$A:$A, "&lt;="&amp;J4,'Касса 2019'!$A:$A, "&gt;="&amp;I4)</f>
        <v>0</v>
      </c>
      <c r="J16" s="7">
        <f>SUMIFS('Касса 2019'!$I:$I, 'Касса 2019'!$D:$D, "=Дизайнер", 'Касса 2019'!$A:$A, "&lt;="&amp;K4,'Касса 2019'!$A:$A, "&gt;="&amp;J4)</f>
        <v>0</v>
      </c>
      <c r="K16" s="7">
        <f>SUMIFS('Касса 2019'!$I:$I, 'Касса 2019'!$D:$D, "=Дизайнер", 'Касса 2019'!$A:$A, "&lt;="&amp;L4,'Касса 2019'!$A:$A, "&gt;="&amp;K4)</f>
        <v>0</v>
      </c>
      <c r="L16" s="7">
        <f>SUMIFS('Касса 2019'!$I:$I, 'Касса 2019'!$D:$D, "=Дизайнер", 'Касса 2019'!$A:$A, "&lt;="&amp;M4,'Касса 2019'!$A:$A, "&gt;="&amp;L4)</f>
        <v>0</v>
      </c>
      <c r="M16" s="7">
        <f>SUMIFS('Касса 2019'!$I:$I, 'Касса 2019'!$D:$D, "=Дизайнер", 'Касса 2019'!$A:$A, "&lt;="&amp;#REF!,'Касса 2019'!$A:$A, "&gt;="&amp;M4)</f>
        <v>0</v>
      </c>
      <c r="N16" s="7">
        <f t="shared" si="3"/>
        <v>10000</v>
      </c>
    </row>
    <row r="17" spans="1:14" ht="13.5" customHeight="1">
      <c r="A17" s="2"/>
      <c r="B17" s="1" t="s">
        <v>58</v>
      </c>
      <c r="C17" s="7">
        <f>SUMIFS('Касса 2019'!$I:$I, 'Касса 2019'!$D:$D, "=Разработчик", 'Касса 2019'!$A:$A, "&lt;="&amp;D4,'Касса 2019'!$A:$A, "&gt;="&amp;C4)</f>
        <v>0</v>
      </c>
      <c r="D17" s="7">
        <f>SUMIFS('Касса 2019'!$I:$I, 'Касса 2019'!$D:$D, "=Разработчик", 'Касса 2019'!$A:$A, "&lt;="&amp;E4,'Касса 2019'!$A:$A, "&gt;="&amp;D4)</f>
        <v>0</v>
      </c>
      <c r="E17" s="7">
        <f>SUMIFS('Касса 2019'!$I:$I, 'Касса 2019'!$D:$D, "=Разработчик", 'Касса 2019'!$A:$A, "&lt;="&amp;F4,'Касса 2019'!$A:$A, "&gt;="&amp;E4)</f>
        <v>0</v>
      </c>
      <c r="F17" s="7">
        <f>SUMIFS('Касса 2019'!$I:$I, 'Касса 2019'!$D:$D, "=Разработчик", 'Касса 2019'!$A:$A, "&lt;="&amp;G4,'Касса 2019'!$A:$A, "&gt;="&amp;F4)</f>
        <v>0</v>
      </c>
      <c r="G17" s="7">
        <f>SUMIFS('Касса 2019'!$I:$I, 'Касса 2019'!$D:$D, "=Разработчик", 'Касса 2019'!$A:$A, "&lt;="&amp;H4,'Касса 2019'!$A:$A, "&gt;="&amp;G4)</f>
        <v>0</v>
      </c>
      <c r="H17" s="7">
        <f>SUMIFS('Касса 2019'!$I:$I, 'Касса 2019'!$D:$D, "=Разработчик", 'Касса 2019'!$A:$A, "&lt;="&amp;I4,'Касса 2019'!$A:$A, "&gt;="&amp;H4)</f>
        <v>0</v>
      </c>
      <c r="I17" s="7">
        <f>SUMIFS('Касса 2019'!$I:$I, 'Касса 2019'!$D:$D, "=Разработчик", 'Касса 2019'!$A:$A, "&lt;="&amp;J4,'Касса 2019'!$A:$A, "&gt;="&amp;I4)</f>
        <v>0</v>
      </c>
      <c r="J17" s="7">
        <f>SUMIFS('Касса 2019'!$I:$I, 'Касса 2019'!$D:$D, "=Разработчик", 'Касса 2019'!$A:$A, "&lt;="&amp;K4,'Касса 2019'!$A:$A, "&gt;="&amp;J4)</f>
        <v>0</v>
      </c>
      <c r="K17" s="7">
        <f>SUMIFS('Касса 2019'!$I:$I, 'Касса 2019'!$D:$D, "=Разработчик", 'Касса 2019'!$A:$A, "&lt;="&amp;L4,'Касса 2019'!$A:$A, "&gt;="&amp;K4)</f>
        <v>0</v>
      </c>
      <c r="L17" s="7">
        <f>SUMIFS('Касса 2019'!$I:$I, 'Касса 2019'!$D:$D, "=Разработчик", 'Касса 2019'!$A:$A, "&lt;="&amp;M4,'Касса 2019'!$A:$A, "&gt;="&amp;L4)</f>
        <v>0</v>
      </c>
      <c r="M17" s="7">
        <f>SUMIFS('Касса 2019'!$I:$I, 'Касса 2019'!$D:$D, "=Разработчик", 'Касса 2019'!$A:$A, "&lt;="&amp;#REF!,'Касса 2019'!$A:$A, "&gt;="&amp;M4)</f>
        <v>0</v>
      </c>
      <c r="N17" s="7"/>
    </row>
    <row r="18" spans="1:14" ht="13.5" customHeight="1">
      <c r="A18" s="2"/>
      <c r="B18" s="1" t="s">
        <v>44</v>
      </c>
      <c r="C18" s="7">
        <f>SUMIFS('Касса 2019'!$I:$I, 'Касса 2019'!$D:$D, "=Директор", 'Касса 2019'!$A:$A, "&lt;="&amp;D4,'Касса 2019'!$A:$A, "&gt;="&amp;C4)</f>
        <v>0</v>
      </c>
      <c r="D18" s="7">
        <f>SUMIFS('Касса 2019'!$I:$I, 'Касса 2019'!$D:$D, "=Директор", 'Касса 2019'!$A:$A, "&lt;="&amp;E4,'Касса 2019'!$A:$A, "&gt;="&amp;D4)</f>
        <v>113000</v>
      </c>
      <c r="E18" s="7">
        <f>SUMIFS('Касса 2019'!$I:$I, 'Касса 2019'!$D:$D, "=Директор", 'Касса 2019'!$A:$A, "&lt;="&amp;F4,'Касса 2019'!$A:$A, "&gt;="&amp;E4)</f>
        <v>0</v>
      </c>
      <c r="F18" s="7">
        <f>SUMIFS('Касса 2019'!$I:$I, 'Касса 2019'!$D:$D, "=Директор", 'Касса 2019'!$A:$A, "&lt;="&amp;G4,'Касса 2019'!$A:$A, "&gt;="&amp;F4)</f>
        <v>0</v>
      </c>
      <c r="G18" s="7">
        <f>SUMIFS('Касса 2019'!$I:$I, 'Касса 2019'!$D:$D, "=Директор", 'Касса 2019'!$A:$A, "&lt;="&amp;H4,'Касса 2019'!$A:$A, "&gt;="&amp;G4)</f>
        <v>0</v>
      </c>
      <c r="H18" s="7">
        <f>SUMIFS('Касса 2019'!$I:$I, 'Касса 2019'!$D:$D, "=Директор", 'Касса 2019'!$A:$A, "&lt;="&amp;I4,'Касса 2019'!$A:$A, "&gt;="&amp;H4)</f>
        <v>0</v>
      </c>
      <c r="I18" s="7">
        <f>SUMIFS('Касса 2019'!$I:$I, 'Касса 2019'!$D:$D, "=Директор", 'Касса 2019'!$A:$A, "&lt;="&amp;J4,'Касса 2019'!$A:$A, "&gt;="&amp;I4)</f>
        <v>0</v>
      </c>
      <c r="J18" s="7">
        <f>SUMIFS('Касса 2019'!$I:$I, 'Касса 2019'!$D:$D, "=Директор", 'Касса 2019'!$A:$A, "&lt;="&amp;K4,'Касса 2019'!$A:$A, "&gt;="&amp;J4)</f>
        <v>0</v>
      </c>
      <c r="K18" s="7">
        <f>SUMIFS('Касса 2019'!$I:$I, 'Касса 2019'!$D:$D, "=Директор", 'Касса 2019'!$A:$A, "&lt;="&amp;L4,'Касса 2019'!$A:$A, "&gt;="&amp;K4)</f>
        <v>0</v>
      </c>
      <c r="L18" s="7">
        <f>SUMIFS('Касса 2019'!$I:$I, 'Касса 2019'!$D:$D, "=Директор", 'Касса 2019'!$A:$A, "&lt;="&amp;M4,'Касса 2019'!$A:$A, "&gt;="&amp;L4)</f>
        <v>0</v>
      </c>
      <c r="M18" s="7">
        <f>SUMIFS('Касса 2019'!$I:$I, 'Касса 2019'!$D:$D, "=Директор", 'Касса 2019'!$A:$A, "&lt;="&amp;#REF!,'Касса 2019'!$A:$A, "&gt;="&amp;M4)</f>
        <v>0</v>
      </c>
      <c r="N18" s="7"/>
    </row>
    <row r="19" spans="1:14" ht="13.5" customHeight="1">
      <c r="A19" s="2"/>
      <c r="B19" s="1" t="s">
        <v>59</v>
      </c>
      <c r="C19" s="7">
        <f>SUMIFS('Касса 2019'!$I:$I, 'Касса 2019'!$D:$D, "=Проектный менеджер", 'Касса 2019'!$A:$A, "&lt;="&amp;D4,'Касса 2019'!$A:$A, "&gt;="&amp;C4)</f>
        <v>0</v>
      </c>
      <c r="D19" s="7">
        <f>SUMIFS('Касса 2019'!$I:$I, 'Касса 2019'!$D:$D, "=Проектный менеджер", 'Касса 2019'!$A:$A, "&lt;="&amp;E4,'Касса 2019'!$A:$A, "&gt;="&amp;D4)</f>
        <v>0</v>
      </c>
      <c r="E19" s="7">
        <f>SUMIFS('Касса 2019'!$I:$I, 'Касса 2019'!$D:$D, "=Проектный менеджер", 'Касса 2019'!$A:$A, "&lt;="&amp;F4,'Касса 2019'!$A:$A, "&gt;="&amp;E4)</f>
        <v>0</v>
      </c>
      <c r="F19" s="7">
        <f>SUMIFS('Касса 2019'!$I:$I, 'Касса 2019'!$D:$D, "=Проектный менеджер", 'Касса 2019'!$A:$A, "&lt;="&amp;G4,'Касса 2019'!$A:$A, "&gt;="&amp;F4)</f>
        <v>0</v>
      </c>
      <c r="G19" s="7">
        <f>SUMIFS('Касса 2019'!$I:$I, 'Касса 2019'!$D:$D, "=Проектный менеджер", 'Касса 2019'!$A:$A, "&lt;="&amp;H4,'Касса 2019'!$A:$A, "&gt;="&amp;G4)</f>
        <v>0</v>
      </c>
      <c r="H19" s="7">
        <f>SUMIFS('Касса 2019'!$I:$I, 'Касса 2019'!$D:$D, "=Проектный менеджер", 'Касса 2019'!$A:$A, "&lt;="&amp;I4,'Касса 2019'!$A:$A, "&gt;="&amp;H4)</f>
        <v>0</v>
      </c>
      <c r="I19" s="7">
        <f>SUMIFS('Касса 2019'!$I:$I, 'Касса 2019'!$D:$D, "=Проектный менеджер", 'Касса 2019'!$A:$A, "&lt;="&amp;J4,'Касса 2019'!$A:$A, "&gt;="&amp;I4)</f>
        <v>0</v>
      </c>
      <c r="J19" s="7">
        <f>SUMIFS('Касса 2019'!$I:$I, 'Касса 2019'!$D:$D, "=Проектный менеджер", 'Касса 2019'!$A:$A, "&lt;="&amp;K4,'Касса 2019'!$A:$A, "&gt;="&amp;J4)</f>
        <v>0</v>
      </c>
      <c r="K19" s="7">
        <f>SUMIFS('Касса 2019'!$I:$I, 'Касса 2019'!$D:$D, "=Проектный менеджер", 'Касса 2019'!$A:$A, "&lt;="&amp;L4,'Касса 2019'!$A:$A, "&gt;="&amp;K4)</f>
        <v>0</v>
      </c>
      <c r="L19" s="7">
        <f>SUMIFS('Касса 2019'!$I:$I, 'Касса 2019'!$D:$D, "=Проектный менеджер", 'Касса 2019'!$A:$A, "&lt;="&amp;M4,'Касса 2019'!$A:$A, "&gt;="&amp;L4)</f>
        <v>0</v>
      </c>
      <c r="M19" s="7">
        <f>SUMIFS('Касса 2019'!$I:$I, 'Касса 2019'!$D:$D, "=Проектный менеджер", 'Касса 2019'!$A:$A, "&lt;="&amp;#REF!,'Касса 2019'!$A:$A, "&gt;="&amp;M4)</f>
        <v>0</v>
      </c>
      <c r="N19" s="7">
        <f>SUM(C19:M19)</f>
        <v>0</v>
      </c>
    </row>
    <row r="20" spans="1:14" ht="13.5" customHeight="1">
      <c r="A20" s="2"/>
      <c r="B20" s="1" t="s">
        <v>45</v>
      </c>
      <c r="C20" s="7">
        <f>SUMIFS('Касса 2019'!$I:$I, 'Касса 2019'!$D:$D, "=Сейлз", 'Касса 2019'!$A:$A, "&lt;="&amp;D4,'Касса 2019'!$A:$A, "&gt;="&amp;C4)</f>
        <v>0</v>
      </c>
      <c r="D20" s="7">
        <f>SUMIFS('Касса 2019'!$I:$I, 'Касса 2019'!$D:$D, "=Сейлз", 'Касса 2019'!$A:$A, "&lt;="&amp;E4,'Касса 2019'!$A:$A, "&gt;="&amp;D4)</f>
        <v>50000</v>
      </c>
      <c r="E20" s="7">
        <f>SUMIFS('Касса 2019'!$I:$I, 'Касса 2019'!$D:$D, "=Сейлз", 'Касса 2019'!$A:$A, "&lt;="&amp;F4,'Касса 2019'!$A:$A, "&gt;="&amp;E4)</f>
        <v>0</v>
      </c>
      <c r="F20" s="7">
        <f>SUMIFS('Касса 2019'!$I:$I, 'Касса 2019'!$D:$D, "=Сейлз", 'Касса 2019'!$A:$A, "&lt;="&amp;G4,'Касса 2019'!$A:$A, "&gt;="&amp;F4)</f>
        <v>0</v>
      </c>
      <c r="G20" s="7">
        <f>SUMIFS('Касса 2019'!$I:$I, 'Касса 2019'!$D:$D, "=Сейлз", 'Касса 2019'!$A:$A, "&lt;="&amp;H4,'Касса 2019'!$A:$A, "&gt;="&amp;G4)</f>
        <v>0</v>
      </c>
      <c r="H20" s="7">
        <f>SUMIFS('Касса 2019'!$I:$I, 'Касса 2019'!$D:$D, "=Сейлз", 'Касса 2019'!$A:$A, "&lt;="&amp;I4,'Касса 2019'!$A:$A, "&gt;="&amp;H4)</f>
        <v>0</v>
      </c>
      <c r="I20" s="7">
        <f>SUMIFS('Касса 2019'!$I:$I, 'Касса 2019'!$D:$D, "=Сейлз", 'Касса 2019'!$A:$A, "&lt;="&amp;J4,'Касса 2019'!$A:$A, "&gt;="&amp;I4)</f>
        <v>0</v>
      </c>
      <c r="J20" s="7">
        <f>SUMIFS('Касса 2019'!$I:$I, 'Касса 2019'!$D:$D, "=Сейлз", 'Касса 2019'!$A:$A, "&lt;="&amp;K4,'Касса 2019'!$A:$A, "&gt;="&amp;J4)</f>
        <v>0</v>
      </c>
      <c r="K20" s="7">
        <f>SUMIFS('Касса 2019'!$I:$I, 'Касса 2019'!$D:$D, "=Сейлз", 'Касса 2019'!$A:$A, "&lt;="&amp;L4,'Касса 2019'!$A:$A, "&gt;="&amp;K4)</f>
        <v>0</v>
      </c>
      <c r="L20" s="7">
        <f>SUMIFS('Касса 2019'!$I:$I, 'Касса 2019'!$D:$D, "=Сейлз", 'Касса 2019'!$A:$A, "&lt;="&amp;M4,'Касса 2019'!$A:$A, "&gt;="&amp;L4)</f>
        <v>0</v>
      </c>
      <c r="M20" s="7">
        <f>SUMIFS('Касса 2019'!$I:$I, 'Касса 2019'!$D:$D, "=Сейлз", 'Касса 2019'!$A:$A, "&lt;="&amp;#REF!,'Касса 2019'!$A:$A, "&gt;="&amp;M4)</f>
        <v>0</v>
      </c>
      <c r="N20" s="7"/>
    </row>
    <row r="21" spans="1:14" ht="13.5" customHeight="1">
      <c r="A21" s="2"/>
      <c r="B21" s="1" t="s">
        <v>60</v>
      </c>
      <c r="C21" s="6">
        <v>0</v>
      </c>
      <c r="D21" s="7"/>
      <c r="E21" s="7"/>
      <c r="F21" s="7"/>
      <c r="G21" s="7"/>
      <c r="H21" s="7"/>
      <c r="I21" s="7"/>
      <c r="J21" s="7"/>
      <c r="K21" s="7"/>
      <c r="L21" s="7"/>
      <c r="M21" s="7">
        <v>1859</v>
      </c>
      <c r="N21" s="7"/>
    </row>
    <row r="22" spans="1:14" ht="13.5" customHeight="1">
      <c r="A22" s="2" t="s">
        <v>61</v>
      </c>
      <c r="B22" s="2" t="s">
        <v>62</v>
      </c>
      <c r="C22" s="6">
        <v>0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>
        <f t="shared" ref="N22:N86" si="8">SUM(C22:M22)</f>
        <v>0</v>
      </c>
    </row>
    <row r="23" spans="1:14" ht="13.5" customHeight="1">
      <c r="A23" s="2" t="s">
        <v>63</v>
      </c>
      <c r="B23" s="2" t="s">
        <v>64</v>
      </c>
      <c r="C23" s="7">
        <f t="shared" ref="C23:M23" si="9">C24+C28+C29+C30+C35</f>
        <v>0</v>
      </c>
      <c r="D23" s="7">
        <f t="shared" si="9"/>
        <v>0</v>
      </c>
      <c r="E23" s="7">
        <f t="shared" si="9"/>
        <v>0</v>
      </c>
      <c r="F23" s="7">
        <f t="shared" si="9"/>
        <v>0</v>
      </c>
      <c r="G23" s="7">
        <f t="shared" si="9"/>
        <v>0</v>
      </c>
      <c r="H23" s="7">
        <f t="shared" si="9"/>
        <v>0</v>
      </c>
      <c r="I23" s="7">
        <f t="shared" si="9"/>
        <v>0</v>
      </c>
      <c r="J23" s="7">
        <f t="shared" si="9"/>
        <v>0</v>
      </c>
      <c r="K23" s="7">
        <f t="shared" si="9"/>
        <v>0</v>
      </c>
      <c r="L23" s="7">
        <f t="shared" si="9"/>
        <v>0</v>
      </c>
      <c r="M23" s="7">
        <f t="shared" si="9"/>
        <v>0</v>
      </c>
      <c r="N23" s="7">
        <f t="shared" si="8"/>
        <v>0</v>
      </c>
    </row>
    <row r="24" spans="1:14" ht="13.5" customHeight="1">
      <c r="A24" s="2" t="s">
        <v>65</v>
      </c>
      <c r="B24" s="2" t="s">
        <v>66</v>
      </c>
      <c r="C24" s="7">
        <f t="shared" ref="C24:M24" si="10">SUM(C25:C27)</f>
        <v>0</v>
      </c>
      <c r="D24" s="7">
        <f t="shared" si="10"/>
        <v>0</v>
      </c>
      <c r="E24" s="7">
        <f t="shared" si="10"/>
        <v>0</v>
      </c>
      <c r="F24" s="7">
        <f t="shared" si="10"/>
        <v>0</v>
      </c>
      <c r="G24" s="7">
        <f t="shared" si="10"/>
        <v>0</v>
      </c>
      <c r="H24" s="7">
        <f t="shared" si="10"/>
        <v>0</v>
      </c>
      <c r="I24" s="7">
        <f t="shared" si="10"/>
        <v>0</v>
      </c>
      <c r="J24" s="7">
        <f t="shared" si="10"/>
        <v>0</v>
      </c>
      <c r="K24" s="7">
        <f t="shared" si="10"/>
        <v>0</v>
      </c>
      <c r="L24" s="7">
        <f t="shared" si="10"/>
        <v>0</v>
      </c>
      <c r="M24" s="7">
        <f t="shared" si="10"/>
        <v>0</v>
      </c>
      <c r="N24" s="7">
        <f t="shared" si="8"/>
        <v>0</v>
      </c>
    </row>
    <row r="25" spans="1:14" ht="13.5" customHeight="1">
      <c r="A25" s="2" t="s">
        <v>67</v>
      </c>
      <c r="B25" s="2" t="s">
        <v>68</v>
      </c>
      <c r="C25" s="6">
        <v>0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>
        <f t="shared" si="8"/>
        <v>0</v>
      </c>
    </row>
    <row r="26" spans="1:14" ht="17.25" customHeight="1">
      <c r="A26" s="2" t="s">
        <v>69</v>
      </c>
      <c r="B26" s="2" t="s">
        <v>70</v>
      </c>
      <c r="C26" s="6">
        <v>0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>
        <f t="shared" si="8"/>
        <v>0</v>
      </c>
    </row>
    <row r="27" spans="1:14" ht="17.25" customHeight="1">
      <c r="A27" s="2" t="s">
        <v>71</v>
      </c>
      <c r="B27" s="2" t="s">
        <v>72</v>
      </c>
      <c r="C27" s="6">
        <v>0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>
        <f t="shared" si="8"/>
        <v>0</v>
      </c>
    </row>
    <row r="28" spans="1:14" ht="20.25" customHeight="1">
      <c r="A28" s="2" t="s">
        <v>73</v>
      </c>
      <c r="B28" s="2" t="s">
        <v>74</v>
      </c>
      <c r="C28" s="6">
        <v>0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>
        <f t="shared" si="8"/>
        <v>0</v>
      </c>
    </row>
    <row r="29" spans="1:14" ht="17.25" customHeight="1">
      <c r="A29" s="2" t="s">
        <v>75</v>
      </c>
      <c r="B29" s="2" t="s">
        <v>76</v>
      </c>
      <c r="C29" s="6">
        <v>0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>
        <f t="shared" si="8"/>
        <v>0</v>
      </c>
    </row>
    <row r="30" spans="1:14" ht="13.5" customHeight="1">
      <c r="A30" s="2" t="s">
        <v>77</v>
      </c>
      <c r="B30" s="2" t="s">
        <v>78</v>
      </c>
      <c r="C30" s="7">
        <f t="shared" ref="C30:M30" si="11">SUM(C31:C34)</f>
        <v>0</v>
      </c>
      <c r="D30" s="7">
        <f t="shared" si="11"/>
        <v>0</v>
      </c>
      <c r="E30" s="7">
        <f t="shared" si="11"/>
        <v>0</v>
      </c>
      <c r="F30" s="7">
        <f t="shared" si="11"/>
        <v>0</v>
      </c>
      <c r="G30" s="7">
        <f t="shared" si="11"/>
        <v>0</v>
      </c>
      <c r="H30" s="7">
        <f t="shared" si="11"/>
        <v>0</v>
      </c>
      <c r="I30" s="7">
        <f t="shared" si="11"/>
        <v>0</v>
      </c>
      <c r="J30" s="7">
        <f t="shared" si="11"/>
        <v>0</v>
      </c>
      <c r="K30" s="7">
        <f t="shared" si="11"/>
        <v>0</v>
      </c>
      <c r="L30" s="7">
        <f t="shared" si="11"/>
        <v>0</v>
      </c>
      <c r="M30" s="7">
        <f t="shared" si="11"/>
        <v>0</v>
      </c>
      <c r="N30" s="7">
        <f t="shared" si="8"/>
        <v>0</v>
      </c>
    </row>
    <row r="31" spans="1:14" ht="13.5" customHeight="1">
      <c r="A31" s="2" t="s">
        <v>79</v>
      </c>
      <c r="B31" s="2" t="s">
        <v>80</v>
      </c>
      <c r="C31" s="6">
        <v>0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>
        <f t="shared" si="8"/>
        <v>0</v>
      </c>
    </row>
    <row r="32" spans="1:14" ht="13.5" customHeight="1">
      <c r="A32" s="2" t="s">
        <v>81</v>
      </c>
      <c r="B32" s="2" t="s">
        <v>82</v>
      </c>
      <c r="C32" s="6">
        <v>0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>
        <f t="shared" si="8"/>
        <v>0</v>
      </c>
    </row>
    <row r="33" spans="1:14" ht="13.5" customHeight="1">
      <c r="A33" s="2" t="s">
        <v>83</v>
      </c>
      <c r="B33" s="2" t="s">
        <v>84</v>
      </c>
      <c r="C33" s="6">
        <v>0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>
        <f t="shared" si="8"/>
        <v>0</v>
      </c>
    </row>
    <row r="34" spans="1:14" ht="13.5" customHeight="1">
      <c r="A34" s="2" t="s">
        <v>85</v>
      </c>
      <c r="B34" s="2" t="s">
        <v>86</v>
      </c>
      <c r="C34" s="6">
        <v>0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>
        <f t="shared" si="8"/>
        <v>0</v>
      </c>
    </row>
    <row r="35" spans="1:14" ht="13.5" customHeight="1">
      <c r="A35" s="2" t="s">
        <v>87</v>
      </c>
      <c r="B35" s="2" t="s">
        <v>88</v>
      </c>
      <c r="C35" s="7">
        <f t="shared" ref="C35:M35" si="12">SUM(C36:C37)</f>
        <v>0</v>
      </c>
      <c r="D35" s="7">
        <f t="shared" si="12"/>
        <v>0</v>
      </c>
      <c r="E35" s="7">
        <f t="shared" si="12"/>
        <v>0</v>
      </c>
      <c r="F35" s="7">
        <f t="shared" si="12"/>
        <v>0</v>
      </c>
      <c r="G35" s="7">
        <f t="shared" si="12"/>
        <v>0</v>
      </c>
      <c r="H35" s="7">
        <f t="shared" si="12"/>
        <v>0</v>
      </c>
      <c r="I35" s="7">
        <f t="shared" si="12"/>
        <v>0</v>
      </c>
      <c r="J35" s="7">
        <f t="shared" si="12"/>
        <v>0</v>
      </c>
      <c r="K35" s="7">
        <f t="shared" si="12"/>
        <v>0</v>
      </c>
      <c r="L35" s="7">
        <f t="shared" si="12"/>
        <v>0</v>
      </c>
      <c r="M35" s="7">
        <f t="shared" si="12"/>
        <v>0</v>
      </c>
      <c r="N35" s="7">
        <f t="shared" si="8"/>
        <v>0</v>
      </c>
    </row>
    <row r="36" spans="1:14" ht="13.5" customHeight="1">
      <c r="A36" s="2" t="s">
        <v>89</v>
      </c>
      <c r="B36" s="2" t="s">
        <v>90</v>
      </c>
      <c r="C36" s="6">
        <v>0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>
        <f t="shared" si="8"/>
        <v>0</v>
      </c>
    </row>
    <row r="37" spans="1:14" ht="13.5" customHeight="1">
      <c r="A37" s="2" t="s">
        <v>91</v>
      </c>
      <c r="B37" s="2" t="s">
        <v>92</v>
      </c>
      <c r="C37" s="6">
        <v>0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>
        <f t="shared" si="8"/>
        <v>0</v>
      </c>
    </row>
    <row r="38" spans="1:14" ht="13.5" customHeight="1">
      <c r="A38" s="2" t="s">
        <v>93</v>
      </c>
      <c r="B38" s="2" t="s">
        <v>94</v>
      </c>
      <c r="C38" s="7">
        <f t="shared" ref="C38:M38" si="13">C39+C40</f>
        <v>0</v>
      </c>
      <c r="D38" s="7">
        <f t="shared" si="13"/>
        <v>0</v>
      </c>
      <c r="E38" s="7">
        <f t="shared" si="13"/>
        <v>0</v>
      </c>
      <c r="F38" s="7">
        <f t="shared" si="13"/>
        <v>0</v>
      </c>
      <c r="G38" s="7">
        <f t="shared" si="13"/>
        <v>0</v>
      </c>
      <c r="H38" s="7">
        <f t="shared" si="13"/>
        <v>0</v>
      </c>
      <c r="I38" s="7">
        <f t="shared" si="13"/>
        <v>0</v>
      </c>
      <c r="J38" s="7">
        <f t="shared" si="13"/>
        <v>0</v>
      </c>
      <c r="K38" s="7">
        <f t="shared" si="13"/>
        <v>0</v>
      </c>
      <c r="L38" s="7">
        <f t="shared" si="13"/>
        <v>0</v>
      </c>
      <c r="M38" s="7">
        <f t="shared" si="13"/>
        <v>0</v>
      </c>
      <c r="N38" s="7">
        <f t="shared" si="8"/>
        <v>0</v>
      </c>
    </row>
    <row r="39" spans="1:14" ht="13.5" customHeight="1">
      <c r="A39" s="2" t="s">
        <v>95</v>
      </c>
      <c r="B39" s="2" t="s">
        <v>96</v>
      </c>
      <c r="C39" s="6">
        <v>0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>
        <f t="shared" si="8"/>
        <v>0</v>
      </c>
    </row>
    <row r="40" spans="1:14" ht="13.5" customHeight="1">
      <c r="A40" s="2" t="s">
        <v>97</v>
      </c>
      <c r="B40" s="2" t="s">
        <v>98</v>
      </c>
      <c r="C40" s="6">
        <v>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>
        <f t="shared" si="8"/>
        <v>0</v>
      </c>
    </row>
    <row r="41" spans="1:14" ht="13.5" customHeight="1">
      <c r="A41" s="2" t="s">
        <v>99</v>
      </c>
      <c r="B41" s="2" t="s">
        <v>100</v>
      </c>
      <c r="C41" s="7">
        <f t="shared" ref="C41:M41" si="14">SUM(C42:C46)</f>
        <v>0</v>
      </c>
      <c r="D41" s="7">
        <f t="shared" si="14"/>
        <v>0</v>
      </c>
      <c r="E41" s="7">
        <f t="shared" si="14"/>
        <v>0</v>
      </c>
      <c r="F41" s="7">
        <f t="shared" si="14"/>
        <v>0</v>
      </c>
      <c r="G41" s="7">
        <f t="shared" si="14"/>
        <v>0</v>
      </c>
      <c r="H41" s="7">
        <f t="shared" si="14"/>
        <v>0</v>
      </c>
      <c r="I41" s="7">
        <f t="shared" si="14"/>
        <v>0</v>
      </c>
      <c r="J41" s="7">
        <f t="shared" si="14"/>
        <v>0</v>
      </c>
      <c r="K41" s="7">
        <f t="shared" si="14"/>
        <v>0</v>
      </c>
      <c r="L41" s="7">
        <f t="shared" si="14"/>
        <v>0</v>
      </c>
      <c r="M41" s="7">
        <f t="shared" si="14"/>
        <v>0</v>
      </c>
      <c r="N41" s="7">
        <f t="shared" si="8"/>
        <v>0</v>
      </c>
    </row>
    <row r="42" spans="1:14" ht="13.5" customHeight="1">
      <c r="A42" s="2" t="s">
        <v>101</v>
      </c>
      <c r="B42" s="2" t="s">
        <v>102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>
        <f t="shared" si="8"/>
        <v>0</v>
      </c>
    </row>
    <row r="43" spans="1:14" ht="15.75" customHeight="1">
      <c r="A43" s="2"/>
      <c r="B43" s="2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1:14" ht="13.5" customHeight="1">
      <c r="A44" s="2"/>
      <c r="B44" s="2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1:14" ht="13.5" customHeight="1">
      <c r="A45" s="2"/>
      <c r="B45" s="2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1:14" ht="15" customHeight="1">
      <c r="A46" s="2"/>
      <c r="B46" s="2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</row>
    <row r="47" spans="1:14" ht="13.5" customHeight="1">
      <c r="A47" s="2"/>
      <c r="B47" s="2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</row>
    <row r="48" spans="1:14" ht="13.5" customHeight="1">
      <c r="A48" s="2"/>
      <c r="B48" s="2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1:14" ht="13.5" customHeight="1">
      <c r="A49" s="2"/>
      <c r="B49" s="2"/>
      <c r="C49" s="6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</row>
    <row r="50" spans="1:14" ht="13.5" customHeight="1">
      <c r="A50" s="2"/>
      <c r="B50" s="2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</row>
    <row r="51" spans="1:14" ht="13.5" customHeight="1">
      <c r="A51" s="2"/>
      <c r="B51" s="2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</row>
    <row r="52" spans="1:14" ht="13.5" customHeight="1">
      <c r="A52" s="2"/>
      <c r="B52" s="2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</row>
    <row r="53" spans="1:14" ht="15" customHeight="1">
      <c r="A53" s="2"/>
      <c r="B53" s="2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</row>
    <row r="54" spans="1:14" ht="13.5" customHeight="1">
      <c r="A54" s="2"/>
      <c r="B54" s="2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</row>
    <row r="55" spans="1:14" ht="13.5" customHeight="1">
      <c r="A55" s="2"/>
      <c r="B55" s="2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</row>
    <row r="56" spans="1:14" ht="13.5" customHeight="1">
      <c r="A56" s="2"/>
      <c r="B56" s="2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</row>
    <row r="57" spans="1:14" ht="13.5" customHeight="1">
      <c r="A57" s="2"/>
      <c r="B57" s="1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</row>
    <row r="58" spans="1:14" ht="13.5" customHeight="1">
      <c r="A58" s="2"/>
      <c r="B58" s="1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</row>
    <row r="59" spans="1:14" ht="13.5" customHeight="1">
      <c r="A59" s="2"/>
      <c r="B59" s="2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14" ht="13.5" customHeight="1">
      <c r="A60" s="2"/>
      <c r="B60" s="2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</row>
    <row r="61" spans="1:14" ht="13.5" customHeight="1">
      <c r="A61" s="2"/>
      <c r="B61" s="2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</row>
    <row r="62" spans="1:14" ht="13.5" customHeight="1">
      <c r="A62" s="2"/>
      <c r="B62" s="1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14" ht="13.5" customHeight="1">
      <c r="A63" s="2"/>
      <c r="B63" s="1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</row>
    <row r="64" spans="1:14" ht="13.5" customHeight="1">
      <c r="A64" s="2"/>
      <c r="B64" s="2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</row>
    <row r="65" spans="1:14" ht="13.5" customHeight="1">
      <c r="A65" s="2"/>
      <c r="B65" s="2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</row>
    <row r="66" spans="1:14" ht="24" customHeight="1">
      <c r="A66" s="10"/>
      <c r="B66" s="10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</row>
    <row r="67" spans="1:14" ht="24" customHeight="1">
      <c r="A67" s="10"/>
      <c r="B67" s="10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</row>
    <row r="68" spans="1:14" ht="13.5" customHeight="1">
      <c r="A68" s="2"/>
      <c r="B68" s="2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</row>
    <row r="69" spans="1:14" ht="12.75" customHeight="1">
      <c r="A69" s="2"/>
      <c r="B69" s="2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</row>
    <row r="70" spans="1:14" ht="25.5" customHeight="1">
      <c r="A70" s="10"/>
      <c r="B70" s="10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</row>
    <row r="71" spans="1:14" ht="13.5" customHeight="1">
      <c r="A71" s="2"/>
      <c r="B71" s="2"/>
      <c r="C71" s="6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</row>
    <row r="72" spans="1:14" ht="13.5" customHeight="1">
      <c r="A72" s="2"/>
      <c r="B72" s="2"/>
      <c r="C72" s="6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</row>
    <row r="73" spans="1:14" ht="17.25" customHeight="1">
      <c r="A73" s="2"/>
      <c r="B73" s="2"/>
      <c r="C73" s="6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</row>
    <row r="74" spans="1:14" ht="15" customHeight="1">
      <c r="A74" s="11"/>
      <c r="B74" s="2"/>
      <c r="C74" s="6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</row>
    <row r="75" spans="1:14" ht="13.5" customHeight="1">
      <c r="A75" s="2"/>
      <c r="B75" s="2"/>
      <c r="C75" s="6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</row>
    <row r="76" spans="1:14" ht="13.5" customHeight="1">
      <c r="A76" s="2"/>
      <c r="B76" s="2"/>
      <c r="C76" s="6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</row>
    <row r="77" spans="1:14" ht="13.5" customHeight="1">
      <c r="A77" s="2"/>
      <c r="B77" s="2"/>
      <c r="C77" s="6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</row>
    <row r="78" spans="1:14" ht="26.25" customHeight="1">
      <c r="A78" s="10"/>
      <c r="B78" s="10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</row>
    <row r="79" spans="1:14" ht="27.75" customHeight="1">
      <c r="A79" s="10"/>
      <c r="B79" s="10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</row>
    <row r="80" spans="1:14" ht="13.5" customHeight="1">
      <c r="A80" s="2"/>
      <c r="B80" s="2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</row>
    <row r="81" spans="1:14" ht="13.5" customHeight="1">
      <c r="A81" s="12"/>
      <c r="B81" s="2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</row>
    <row r="82" spans="1:14" ht="28.5" customHeight="1">
      <c r="A82" s="10"/>
      <c r="B82" s="10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</row>
    <row r="83" spans="1:14" ht="13.5" customHeight="1">
      <c r="A83" s="2"/>
      <c r="B83" s="2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</row>
    <row r="84" spans="1:14" ht="13.5" customHeight="1">
      <c r="A84" s="2"/>
      <c r="B84" s="2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</row>
    <row r="85" spans="1:14" ht="13.5" customHeight="1">
      <c r="A85" s="2"/>
      <c r="B85" s="2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</row>
    <row r="86" spans="1:14" ht="22.5" customHeight="1">
      <c r="A86" s="10"/>
      <c r="B86" s="10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</row>
    <row r="87" spans="1:14" ht="23.25" customHeight="1">
      <c r="A87" s="13"/>
      <c r="B87" s="13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</row>
    <row r="88" spans="1:14" ht="25.5" customHeight="1">
      <c r="A88" s="13"/>
      <c r="B88" s="13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</row>
    <row r="89" spans="1:14" ht="25.5" customHeight="1">
      <c r="A89" s="13"/>
      <c r="B89" s="13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</row>
    <row r="90" spans="1:14" ht="24" customHeight="1">
      <c r="A90" s="13"/>
      <c r="B90" s="13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</row>
    <row r="91" spans="1:14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ht="12.75" customHeight="1">
      <c r="A92" s="2"/>
      <c r="B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14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1:14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1:14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1:14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1:14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1:1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1:14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1:14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1:14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1:14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spans="1:14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1:14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</row>
    <row r="161" spans="1:14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spans="1:14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spans="1:14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spans="1:1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1:14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spans="1:14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spans="1:14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spans="1:14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spans="1:14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spans="1:14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spans="1:14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1:14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1:14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spans="1:1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spans="1:14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spans="1:14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</row>
    <row r="177" spans="1:14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spans="1:14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</row>
    <row r="179" spans="1:14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</row>
    <row r="180" spans="1:14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</row>
    <row r="181" spans="1:14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1:14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spans="1:1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1:14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</row>
    <row r="186" spans="1:14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spans="1:14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</row>
    <row r="188" spans="1:14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spans="1:14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</row>
    <row r="190" spans="1:14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spans="1:14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</row>
    <row r="192" spans="1:14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193" spans="1:14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</row>
    <row r="194" spans="1:1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</row>
    <row r="195" spans="1:14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spans="1:14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</row>
    <row r="197" spans="1:14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spans="1:14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spans="1:14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</row>
    <row r="200" spans="1:14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</row>
    <row r="201" spans="1:14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</row>
    <row r="202" spans="1:14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</row>
    <row r="203" spans="1:14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</row>
    <row r="204" spans="1:1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05" spans="1:14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1:14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spans="1:14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</row>
    <row r="212" spans="1:14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</row>
    <row r="213" spans="1:14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</row>
    <row r="214" spans="1: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</row>
    <row r="215" spans="1:14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</row>
    <row r="216" spans="1:14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1:14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</row>
    <row r="218" spans="1:14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</row>
    <row r="219" spans="1:14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1:14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</row>
    <row r="221" spans="1:14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</row>
    <row r="222" spans="1:14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</row>
    <row r="223" spans="1:14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</row>
    <row r="224" spans="1:1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</row>
    <row r="225" spans="1:14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</row>
    <row r="226" spans="1:14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</row>
    <row r="227" spans="1:14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</row>
    <row r="228" spans="1:14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</row>
    <row r="229" spans="1:14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</row>
    <row r="230" spans="1:14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</row>
    <row r="231" spans="1:14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</row>
    <row r="232" spans="1:14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</row>
    <row r="233" spans="1:14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</row>
    <row r="234" spans="1:1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</row>
    <row r="235" spans="1:14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</row>
    <row r="236" spans="1:14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</row>
    <row r="237" spans="1:14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</row>
    <row r="238" spans="1:14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</row>
    <row r="239" spans="1:14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</row>
    <row r="240" spans="1:14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</row>
    <row r="241" spans="1:14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</row>
    <row r="242" spans="1:14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</row>
    <row r="243" spans="1:14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</row>
    <row r="244" spans="1:1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</row>
    <row r="245" spans="1:14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</row>
    <row r="246" spans="1:14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</row>
    <row r="247" spans="1:14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</row>
    <row r="248" spans="1:14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</row>
    <row r="249" spans="1:14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</row>
    <row r="250" spans="1:14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</row>
    <row r="251" spans="1:14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</row>
    <row r="252" spans="1:14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</row>
    <row r="253" spans="1:14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</row>
    <row r="254" spans="1:1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</row>
    <row r="255" spans="1:14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</row>
    <row r="256" spans="1:14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</row>
    <row r="257" spans="1:14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</row>
    <row r="258" spans="1:14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</row>
    <row r="259" spans="1:14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</row>
    <row r="260" spans="1:14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</row>
    <row r="261" spans="1:14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</row>
    <row r="262" spans="1:14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</row>
    <row r="263" spans="1:14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</row>
    <row r="264" spans="1:1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</row>
    <row r="265" spans="1:14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</row>
    <row r="266" spans="1:14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</row>
    <row r="267" spans="1:14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</row>
    <row r="268" spans="1:14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</row>
    <row r="269" spans="1:14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</row>
    <row r="270" spans="1:14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</row>
    <row r="271" spans="1:14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</row>
    <row r="272" spans="1:14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</row>
    <row r="273" spans="1:14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</row>
    <row r="274" spans="1:1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</row>
    <row r="275" spans="1:14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</row>
    <row r="276" spans="1:14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</row>
    <row r="277" spans="1:14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</row>
    <row r="278" spans="1:14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</row>
    <row r="279" spans="1:14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</row>
    <row r="280" spans="1:14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1:14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1:14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1:14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1:14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1:14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1:14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1:14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1:14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1:14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1:14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1:14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1:14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1:14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1:14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1:14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1:14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1:14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1:14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1:14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1:14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1:14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1:14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1:14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1:14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1:14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1:14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1:14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1:14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1:14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1:14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1:14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1:14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1:14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1:14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1:14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1:14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1:14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1:14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1:14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1:14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1:14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1:14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1:14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1:14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1:14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1:14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1:14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1:14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1:14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1:14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1:14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1:14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1:14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1:14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1:14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1:14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1:14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1:14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1:14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spans="1:14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spans="1:14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spans="1:14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spans="1:14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spans="1:14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1:14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1:14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spans="1:14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spans="1:14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spans="1:14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spans="1:14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spans="1:14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spans="1:14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spans="1:14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spans="1:14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spans="1:14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spans="1:14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spans="1:14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1:14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1:14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spans="1:14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spans="1:14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spans="1:14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spans="1:14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spans="1:14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spans="1:14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spans="1:14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spans="1:14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spans="1:14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1:14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spans="1:14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spans="1:14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spans="1:14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spans="1:14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spans="1:14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spans="1:14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spans="1:14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spans="1:14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spans="1:14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spans="1:14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spans="1:14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spans="1:14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spans="1:14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spans="1:14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spans="1:14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spans="1:14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1:14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1:14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1:14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1:14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1:14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spans="1:14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spans="1:14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1:14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1:14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4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spans="1:14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spans="1:14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spans="1:14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spans="1:14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spans="1:14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spans="1:14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spans="1:14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spans="1:14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spans="1:14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spans="1:14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spans="1:14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spans="1:14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spans="1:14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spans="1:14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spans="1:14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spans="1:14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spans="1:14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1:14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spans="1:14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spans="1:14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spans="1:14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spans="1:14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spans="1:14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spans="1:14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spans="1:14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1:14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1:14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1:14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1:14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1:14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1:14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1:14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1:14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1:14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1:14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1:14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1:14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2" spans="1:14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</row>
    <row r="473" spans="1:14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</row>
    <row r="474" spans="1:14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</row>
    <row r="475" spans="1:14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</row>
    <row r="476" spans="1:14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</row>
    <row r="477" spans="1:14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</row>
    <row r="478" spans="1:14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</row>
    <row r="479" spans="1:14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</row>
    <row r="480" spans="1:14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</row>
    <row r="481" spans="1:14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</row>
    <row r="482" spans="1:14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</row>
    <row r="483" spans="1:14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</row>
    <row r="484" spans="1:14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</row>
    <row r="485" spans="1:14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</row>
    <row r="486" spans="1:14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</row>
    <row r="487" spans="1:14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</row>
    <row r="488" spans="1:14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</row>
    <row r="489" spans="1:14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</row>
    <row r="490" spans="1:14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</row>
    <row r="491" spans="1:14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</row>
    <row r="492" spans="1:14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</row>
    <row r="493" spans="1:14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</row>
    <row r="494" spans="1:14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</row>
    <row r="495" spans="1:14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</row>
    <row r="496" spans="1:14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</row>
    <row r="497" spans="1:14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</row>
    <row r="498" spans="1:14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</row>
    <row r="499" spans="1:14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</row>
    <row r="500" spans="1:14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</row>
    <row r="501" spans="1:14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</row>
    <row r="502" spans="1:14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</row>
    <row r="503" spans="1:14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</row>
    <row r="504" spans="1:14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</row>
    <row r="505" spans="1:14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</row>
    <row r="506" spans="1:14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</row>
    <row r="507" spans="1:14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</row>
    <row r="508" spans="1:14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</row>
    <row r="509" spans="1:14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</row>
    <row r="510" spans="1:14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</row>
    <row r="511" spans="1:14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</row>
    <row r="512" spans="1:14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</row>
    <row r="513" spans="1:14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</row>
    <row r="514" spans="1:14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</row>
    <row r="515" spans="1:14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</row>
    <row r="516" spans="1:14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</row>
    <row r="517" spans="1:14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</row>
    <row r="518" spans="1:14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</row>
    <row r="519" spans="1:14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</row>
    <row r="520" spans="1:14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</row>
    <row r="521" spans="1:14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</row>
    <row r="522" spans="1:14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</row>
    <row r="523" spans="1:14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</row>
    <row r="524" spans="1:14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</row>
    <row r="525" spans="1:14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</row>
    <row r="526" spans="1:14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</row>
    <row r="527" spans="1:14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</row>
    <row r="528" spans="1:14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</row>
    <row r="529" spans="1:14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</row>
    <row r="530" spans="1:14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</row>
    <row r="531" spans="1:14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</row>
    <row r="532" spans="1:14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</row>
    <row r="533" spans="1:14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</row>
    <row r="534" spans="1:14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</row>
    <row r="535" spans="1:14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</row>
    <row r="536" spans="1:14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</row>
    <row r="537" spans="1:14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</row>
    <row r="538" spans="1:14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</row>
    <row r="539" spans="1:14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</row>
    <row r="540" spans="1:14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</row>
    <row r="541" spans="1:14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</row>
    <row r="542" spans="1:14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</row>
    <row r="543" spans="1:14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</row>
    <row r="544" spans="1:14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</row>
    <row r="545" spans="1:14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</row>
    <row r="546" spans="1:14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</row>
    <row r="547" spans="1:14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</row>
    <row r="548" spans="1:14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</row>
    <row r="549" spans="1:14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</row>
    <row r="550" spans="1:14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</row>
    <row r="551" spans="1:14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</row>
    <row r="552" spans="1:14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</row>
    <row r="553" spans="1:14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</row>
    <row r="554" spans="1:14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</row>
    <row r="555" spans="1:14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</row>
    <row r="556" spans="1:14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</row>
    <row r="557" spans="1:14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</row>
    <row r="558" spans="1:14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</row>
    <row r="559" spans="1:14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</row>
    <row r="560" spans="1:14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</row>
    <row r="561" spans="1:14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</row>
    <row r="562" spans="1:14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</row>
    <row r="563" spans="1:14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</row>
    <row r="564" spans="1:14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</row>
    <row r="565" spans="1:14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</row>
    <row r="566" spans="1:14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</row>
    <row r="567" spans="1:14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</row>
    <row r="568" spans="1:14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</row>
    <row r="569" spans="1:14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</row>
    <row r="570" spans="1:14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</row>
    <row r="571" spans="1:14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</row>
    <row r="572" spans="1:14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</row>
    <row r="573" spans="1:14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</row>
    <row r="574" spans="1:14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</row>
    <row r="575" spans="1:14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</row>
    <row r="576" spans="1:14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</row>
    <row r="577" spans="1:14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</row>
    <row r="578" spans="1:14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</row>
    <row r="579" spans="1:14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</row>
    <row r="580" spans="1:14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</row>
    <row r="581" spans="1:14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</row>
    <row r="582" spans="1:14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</row>
    <row r="583" spans="1:14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</row>
    <row r="584" spans="1:14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</row>
    <row r="585" spans="1:14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</row>
    <row r="586" spans="1:14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</row>
    <row r="587" spans="1:14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</row>
    <row r="588" spans="1:14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</row>
    <row r="589" spans="1:14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</row>
    <row r="590" spans="1:14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</row>
    <row r="591" spans="1:14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</row>
    <row r="592" spans="1:14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</row>
    <row r="593" spans="1:14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</row>
    <row r="594" spans="1:14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</row>
    <row r="595" spans="1:14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</row>
    <row r="596" spans="1:14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</row>
    <row r="597" spans="1:14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</row>
    <row r="598" spans="1:14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</row>
    <row r="599" spans="1:14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</row>
    <row r="600" spans="1:14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</row>
    <row r="601" spans="1:14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</row>
    <row r="602" spans="1:14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</row>
    <row r="603" spans="1:14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</row>
    <row r="604" spans="1:14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</row>
    <row r="605" spans="1:14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</row>
    <row r="606" spans="1:14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</row>
    <row r="607" spans="1:14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</row>
    <row r="608" spans="1:14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</row>
    <row r="609" spans="1:14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</row>
    <row r="610" spans="1:14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</row>
    <row r="611" spans="1:14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</row>
    <row r="612" spans="1:14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</row>
    <row r="613" spans="1:14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</row>
    <row r="614" spans="1:14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</row>
    <row r="615" spans="1:14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</row>
    <row r="616" spans="1:14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</row>
    <row r="617" spans="1:14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</row>
    <row r="618" spans="1:14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</row>
    <row r="619" spans="1:14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</row>
    <row r="620" spans="1:14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</row>
    <row r="621" spans="1:14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</row>
    <row r="622" spans="1:14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</row>
    <row r="623" spans="1:14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</row>
    <row r="624" spans="1:14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</row>
    <row r="625" spans="1:14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</row>
    <row r="626" spans="1:14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</row>
    <row r="627" spans="1:14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</row>
    <row r="628" spans="1:14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</row>
    <row r="629" spans="1:14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</row>
    <row r="630" spans="1:14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</row>
    <row r="631" spans="1:14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</row>
    <row r="632" spans="1:14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</row>
    <row r="633" spans="1:14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</row>
    <row r="634" spans="1:14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</row>
    <row r="635" spans="1:14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</row>
    <row r="636" spans="1:14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</row>
    <row r="637" spans="1:14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</row>
    <row r="638" spans="1:14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</row>
    <row r="639" spans="1:14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</row>
    <row r="640" spans="1:14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</row>
    <row r="641" spans="1:14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</row>
    <row r="642" spans="1:14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</row>
    <row r="643" spans="1:14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</row>
    <row r="644" spans="1:14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</row>
    <row r="645" spans="1:14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</row>
    <row r="646" spans="1:14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</row>
    <row r="647" spans="1:14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</row>
    <row r="648" spans="1:14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</row>
    <row r="649" spans="1:14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</row>
    <row r="650" spans="1:14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</row>
    <row r="651" spans="1:14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</row>
    <row r="652" spans="1:14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</row>
    <row r="653" spans="1:14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</row>
    <row r="654" spans="1:14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</row>
    <row r="655" spans="1:14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</row>
    <row r="656" spans="1:14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</row>
    <row r="657" spans="1:14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</row>
    <row r="658" spans="1:14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</row>
    <row r="659" spans="1:14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</row>
    <row r="660" spans="1:14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</row>
    <row r="661" spans="1:14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</row>
    <row r="662" spans="1:14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</row>
    <row r="663" spans="1:14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</row>
    <row r="664" spans="1:14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</row>
    <row r="665" spans="1:14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</row>
    <row r="666" spans="1:14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</row>
    <row r="667" spans="1:14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</row>
    <row r="668" spans="1:14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</row>
    <row r="669" spans="1:14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</row>
    <row r="670" spans="1:14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</row>
    <row r="671" spans="1:14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</row>
    <row r="672" spans="1:14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</row>
    <row r="673" spans="1:14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</row>
    <row r="674" spans="1:14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</row>
    <row r="675" spans="1:14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</row>
    <row r="676" spans="1:14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</row>
    <row r="677" spans="1:14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</row>
    <row r="678" spans="1:14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</row>
    <row r="679" spans="1:14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</row>
    <row r="680" spans="1:14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</row>
    <row r="681" spans="1:14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</row>
    <row r="682" spans="1:14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</row>
    <row r="683" spans="1:14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</row>
    <row r="684" spans="1:14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</row>
    <row r="685" spans="1:14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</row>
    <row r="686" spans="1:14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</row>
    <row r="687" spans="1:14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</row>
    <row r="688" spans="1:14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</row>
    <row r="689" spans="1:14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</row>
    <row r="690" spans="1:14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</row>
    <row r="691" spans="1:14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</row>
    <row r="692" spans="1:14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</row>
    <row r="693" spans="1:14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</row>
    <row r="694" spans="1:14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</row>
    <row r="695" spans="1:14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</row>
    <row r="696" spans="1:14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</row>
    <row r="697" spans="1:14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</row>
    <row r="698" spans="1:14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</row>
    <row r="699" spans="1:14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</row>
    <row r="700" spans="1:14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</row>
    <row r="701" spans="1:14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</row>
    <row r="702" spans="1:14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</row>
    <row r="703" spans="1:14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</row>
    <row r="704" spans="1:14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</row>
    <row r="705" spans="1:14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</row>
    <row r="706" spans="1:14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</row>
    <row r="707" spans="1:14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</row>
    <row r="708" spans="1:14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</row>
    <row r="709" spans="1:14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</row>
    <row r="710" spans="1:14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</row>
    <row r="711" spans="1:14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</row>
    <row r="712" spans="1:14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</row>
    <row r="713" spans="1:14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</row>
    <row r="714" spans="1:14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</row>
    <row r="715" spans="1:14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</row>
    <row r="716" spans="1:14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</row>
    <row r="717" spans="1:14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</row>
    <row r="718" spans="1:14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</row>
    <row r="719" spans="1:14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</row>
    <row r="720" spans="1:14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</row>
    <row r="721" spans="1:14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</row>
    <row r="722" spans="1:14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</row>
    <row r="723" spans="1:14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</row>
    <row r="724" spans="1:14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</row>
    <row r="725" spans="1:14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</row>
    <row r="726" spans="1:14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</row>
    <row r="727" spans="1:14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</row>
    <row r="728" spans="1:14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</row>
    <row r="729" spans="1:14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</row>
    <row r="730" spans="1:14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</row>
    <row r="731" spans="1:14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</row>
    <row r="732" spans="1:14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</row>
    <row r="733" spans="1:14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</row>
    <row r="734" spans="1:14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</row>
    <row r="735" spans="1:14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</row>
    <row r="736" spans="1:14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</row>
    <row r="737" spans="1:14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</row>
    <row r="738" spans="1:14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</row>
    <row r="739" spans="1:14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</row>
    <row r="740" spans="1:14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</row>
    <row r="741" spans="1:14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</row>
    <row r="742" spans="1:14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</row>
    <row r="743" spans="1:14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</row>
    <row r="744" spans="1:14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</row>
    <row r="745" spans="1:14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</row>
    <row r="746" spans="1:14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</row>
    <row r="747" spans="1:14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</row>
    <row r="748" spans="1:14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</row>
    <row r="749" spans="1:14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</row>
    <row r="750" spans="1:14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</row>
    <row r="751" spans="1:14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</row>
    <row r="752" spans="1:14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</row>
    <row r="753" spans="1:14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</row>
    <row r="754" spans="1:14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</row>
    <row r="755" spans="1:14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</row>
    <row r="756" spans="1:14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</row>
    <row r="757" spans="1:14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</row>
    <row r="758" spans="1:14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</row>
    <row r="759" spans="1:14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</row>
    <row r="760" spans="1:14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</row>
    <row r="761" spans="1:14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</row>
    <row r="762" spans="1:14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</row>
    <row r="763" spans="1:14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</row>
    <row r="764" spans="1:14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</row>
    <row r="765" spans="1:14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</row>
    <row r="766" spans="1:14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</row>
    <row r="767" spans="1:14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</row>
    <row r="768" spans="1:14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</row>
    <row r="769" spans="1:14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</row>
    <row r="770" spans="1:14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</row>
    <row r="771" spans="1:14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</row>
    <row r="772" spans="1:14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</row>
    <row r="773" spans="1:14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</row>
    <row r="774" spans="1:14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</row>
    <row r="775" spans="1:14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</row>
    <row r="776" spans="1:14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</row>
    <row r="777" spans="1:14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</row>
    <row r="778" spans="1:14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</row>
    <row r="779" spans="1:14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</row>
    <row r="780" spans="1:14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</row>
    <row r="781" spans="1:14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</row>
    <row r="782" spans="1:14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</row>
    <row r="783" spans="1:14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</row>
    <row r="784" spans="1:14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</row>
    <row r="785" spans="1:14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</row>
    <row r="786" spans="1:14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</row>
    <row r="787" spans="1:14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</row>
    <row r="788" spans="1:14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</row>
    <row r="789" spans="1:14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</row>
    <row r="790" spans="1:14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</row>
    <row r="791" spans="1:14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</row>
    <row r="792" spans="1:14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</row>
    <row r="793" spans="1:14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</row>
    <row r="794" spans="1:14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</row>
    <row r="795" spans="1:14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</row>
    <row r="796" spans="1:14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</row>
    <row r="797" spans="1:14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</row>
    <row r="798" spans="1:14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</row>
    <row r="799" spans="1:14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</row>
    <row r="800" spans="1:14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</row>
    <row r="801" spans="1:14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</row>
    <row r="802" spans="1:14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</row>
    <row r="803" spans="1:14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</row>
    <row r="804" spans="1:14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</row>
    <row r="805" spans="1:14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</row>
    <row r="806" spans="1:14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</row>
    <row r="807" spans="1:14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</row>
    <row r="808" spans="1:14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</row>
    <row r="809" spans="1:14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</row>
    <row r="810" spans="1:14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</row>
    <row r="811" spans="1:14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</row>
    <row r="812" spans="1:14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</row>
    <row r="813" spans="1:14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</row>
    <row r="814" spans="1:14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</row>
    <row r="815" spans="1:14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</row>
    <row r="816" spans="1:14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</row>
    <row r="817" spans="1:14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</row>
    <row r="818" spans="1:14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</row>
    <row r="819" spans="1:14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</row>
    <row r="820" spans="1:14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</row>
    <row r="821" spans="1:14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</row>
    <row r="822" spans="1:14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</row>
    <row r="823" spans="1:14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</row>
    <row r="824" spans="1:14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</row>
    <row r="825" spans="1:14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</row>
    <row r="826" spans="1:14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</row>
    <row r="827" spans="1:14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</row>
    <row r="828" spans="1:14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</row>
    <row r="829" spans="1:14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</row>
    <row r="830" spans="1:14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</row>
    <row r="831" spans="1:14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</row>
    <row r="832" spans="1:14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</row>
    <row r="833" spans="1:14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</row>
    <row r="834" spans="1:14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</row>
    <row r="835" spans="1:14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</row>
    <row r="836" spans="1:14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</row>
    <row r="837" spans="1:14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</row>
    <row r="838" spans="1:14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</row>
    <row r="839" spans="1:14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</row>
    <row r="840" spans="1:14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</row>
    <row r="841" spans="1:14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</row>
    <row r="842" spans="1:14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</row>
    <row r="843" spans="1:14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</row>
    <row r="844" spans="1:14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</row>
    <row r="845" spans="1:14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</row>
    <row r="846" spans="1:14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</row>
    <row r="847" spans="1:14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</row>
    <row r="848" spans="1:14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</row>
    <row r="849" spans="1:14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</row>
    <row r="850" spans="1:14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</row>
    <row r="851" spans="1:14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</row>
    <row r="852" spans="1:14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</row>
    <row r="853" spans="1:14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</row>
    <row r="854" spans="1:14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</row>
    <row r="855" spans="1:14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</row>
    <row r="856" spans="1:14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</row>
    <row r="857" spans="1:14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</row>
    <row r="858" spans="1:14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</row>
    <row r="859" spans="1:14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</row>
    <row r="860" spans="1:14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</row>
    <row r="861" spans="1:14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</row>
    <row r="862" spans="1:14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</row>
    <row r="863" spans="1:14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</row>
    <row r="864" spans="1:14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</row>
    <row r="865" spans="1:14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</row>
    <row r="866" spans="1:14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</row>
    <row r="867" spans="1:14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</row>
    <row r="868" spans="1:14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</row>
    <row r="869" spans="1:14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</row>
    <row r="870" spans="1:14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</row>
    <row r="871" spans="1:14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</row>
    <row r="872" spans="1:14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</row>
    <row r="873" spans="1:14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</row>
    <row r="874" spans="1:14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</row>
    <row r="875" spans="1:14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</row>
    <row r="876" spans="1:14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</row>
    <row r="877" spans="1:14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</row>
    <row r="878" spans="1:14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</row>
    <row r="879" spans="1:14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</row>
    <row r="880" spans="1:14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</row>
    <row r="881" spans="1:14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</row>
    <row r="882" spans="1:14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</row>
    <row r="883" spans="1:14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</row>
    <row r="884" spans="1:14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</row>
    <row r="885" spans="1:14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</row>
    <row r="886" spans="1:14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</row>
    <row r="887" spans="1:14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</row>
    <row r="888" spans="1:14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</row>
    <row r="889" spans="1:14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</row>
    <row r="890" spans="1:14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</row>
    <row r="891" spans="1:14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</row>
    <row r="892" spans="1:14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</row>
    <row r="893" spans="1:14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</row>
    <row r="894" spans="1:14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</row>
    <row r="895" spans="1:14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</row>
    <row r="896" spans="1:14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</row>
    <row r="897" spans="1:14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</row>
    <row r="898" spans="1:14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</row>
    <row r="899" spans="1:14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</row>
    <row r="900" spans="1:14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</row>
    <row r="901" spans="1:14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</row>
    <row r="902" spans="1:14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</row>
    <row r="903" spans="1:14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</row>
    <row r="904" spans="1:14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</row>
    <row r="905" spans="1:14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</row>
    <row r="906" spans="1:14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</row>
    <row r="907" spans="1:14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</row>
    <row r="908" spans="1:14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</row>
    <row r="909" spans="1:14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</row>
    <row r="910" spans="1:14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</row>
    <row r="911" spans="1:14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</row>
    <row r="912" spans="1:14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</row>
    <row r="913" spans="1:14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</row>
    <row r="914" spans="1:14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</row>
    <row r="915" spans="1:14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</row>
    <row r="916" spans="1:14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</row>
    <row r="917" spans="1:14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</row>
    <row r="918" spans="1:14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</row>
    <row r="919" spans="1:14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</row>
    <row r="920" spans="1:14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</row>
    <row r="921" spans="1:14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</row>
    <row r="922" spans="1:14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</row>
    <row r="923" spans="1:14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</row>
    <row r="924" spans="1:14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</row>
    <row r="925" spans="1:14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</row>
    <row r="926" spans="1:14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</row>
    <row r="927" spans="1:14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</row>
    <row r="928" spans="1:14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</row>
    <row r="929" spans="1:14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</row>
    <row r="930" spans="1:14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</row>
    <row r="931" spans="1:14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</row>
    <row r="932" spans="1:14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</row>
    <row r="933" spans="1:14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</row>
    <row r="934" spans="1:14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</row>
    <row r="935" spans="1:14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</row>
    <row r="936" spans="1:14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</row>
    <row r="937" spans="1:14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</row>
    <row r="938" spans="1:14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</row>
    <row r="939" spans="1:14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</row>
    <row r="940" spans="1:14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</row>
    <row r="941" spans="1:14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</row>
    <row r="942" spans="1:14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</row>
    <row r="943" spans="1:14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</row>
    <row r="944" spans="1:14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</row>
    <row r="945" spans="1:14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</row>
    <row r="946" spans="1:14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</row>
    <row r="947" spans="1:14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</row>
    <row r="948" spans="1:14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</row>
    <row r="949" spans="1:14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</row>
    <row r="950" spans="1:14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</row>
    <row r="951" spans="1:14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</row>
    <row r="952" spans="1:14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</row>
    <row r="953" spans="1:14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</row>
    <row r="954" spans="1:14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</row>
    <row r="955" spans="1:14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</row>
    <row r="956" spans="1:14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</row>
    <row r="957" spans="1:14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</row>
    <row r="958" spans="1:14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</row>
    <row r="959" spans="1:14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</row>
    <row r="960" spans="1:14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</row>
    <row r="961" spans="1:14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</row>
    <row r="962" spans="1:14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</row>
    <row r="963" spans="1:14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</row>
    <row r="964" spans="1:14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</row>
    <row r="965" spans="1:14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</row>
    <row r="966" spans="1:14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</row>
    <row r="967" spans="1:14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</row>
    <row r="968" spans="1:14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</row>
    <row r="969" spans="1:14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</row>
    <row r="970" spans="1:14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</row>
    <row r="971" spans="1:14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</row>
    <row r="972" spans="1:14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</row>
    <row r="973" spans="1:14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</row>
    <row r="974" spans="1:14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</row>
    <row r="975" spans="1:14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</row>
    <row r="976" spans="1:14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</row>
    <row r="977" spans="1:14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</row>
    <row r="978" spans="1:14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</row>
    <row r="979" spans="1:14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</row>
    <row r="980" spans="1:14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</row>
    <row r="981" spans="1:14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</row>
    <row r="982" spans="1:14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</row>
    <row r="983" spans="1:14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</row>
    <row r="984" spans="1:14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</row>
    <row r="985" spans="1:14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</row>
    <row r="986" spans="1:14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</row>
    <row r="987" spans="1:14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</row>
    <row r="988" spans="1:14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</row>
    <row r="989" spans="1:14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</row>
    <row r="990" spans="1:14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</row>
    <row r="991" spans="1:14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</row>
    <row r="992" spans="1:14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</row>
  </sheetData>
  <autoFilter ref="A9:B6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Касса 2019</vt:lpstr>
      <vt:lpstr>Кешфлоу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Bolshezolota</cp:lastModifiedBy>
  <dcterms:modified xsi:type="dcterms:W3CDTF">2019-03-19T13:03:45Z</dcterms:modified>
</cp:coreProperties>
</file>