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5345" windowHeight="4545" activeTab="1"/>
  </bookViews>
  <sheets>
    <sheet name="Реестр" sheetId="1" r:id="rId1"/>
    <sheet name="Реализация" sheetId="4" r:id="rId2"/>
  </sheets>
  <definedNames>
    <definedName name="_xlnm._FilterDatabase" localSheetId="0" hidden="1">Реестр!$A$1:$F$1</definedName>
    <definedName name="ArrangedDateAray">SMALL(IF(DateArray&lt;&gt;"",DateArray+ROW(DateArray)%%),ROW(Реестр!$B$1:INDEX(Реестр!$B:$B,COUNT(DateArray))))</definedName>
    <definedName name="DateArray">INDEX(Реестр!$B:$B,MonthStartRow):'Реестр'!$B$1000</definedName>
    <definedName name="MonthStartRow">MATCH(Реализация!$B1,Реестр!$C:$C)</definedName>
    <definedName name="SpecRow">LOOKUP(Реализация!$B1,INT(ArrangedDateAray),MOD(ArrangedDateAray,1)/1%%)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4" l="1"/>
  <c r="E25" i="4"/>
  <c r="E19" i="4"/>
  <c r="E13" i="4"/>
  <c r="E7" i="4"/>
  <c r="D31" i="4"/>
  <c r="D25" i="4"/>
  <c r="D19" i="4"/>
  <c r="D13" i="4"/>
  <c r="D7" i="4"/>
  <c r="F7" i="4" l="1"/>
  <c r="F31" i="4" l="1"/>
  <c r="F25" i="4"/>
  <c r="F19" i="4"/>
  <c r="F13" i="4"/>
  <c r="E18" i="1" l="1"/>
  <c r="F18" i="1" s="1"/>
  <c r="E28" i="1"/>
  <c r="F28" i="1" s="1"/>
  <c r="E23" i="1"/>
  <c r="F23" i="1" s="1"/>
  <c r="E8" i="1"/>
  <c r="F8" i="1" s="1"/>
  <c r="E13" i="1"/>
  <c r="F13" i="1" s="1"/>
  <c r="E3" i="1"/>
  <c r="F3" i="1" s="1"/>
</calcChain>
</file>

<file path=xl/sharedStrings.xml><?xml version="1.0" encoding="utf-8"?>
<sst xmlns="http://schemas.openxmlformats.org/spreadsheetml/2006/main" count="49" uniqueCount="23">
  <si>
    <t>Спецификация №46</t>
  </si>
  <si>
    <t>Грузополучатель</t>
  </si>
  <si>
    <t>Объем поставки</t>
  </si>
  <si>
    <t>Спецификация №48</t>
  </si>
  <si>
    <t>Наименование документа</t>
  </si>
  <si>
    <t>Дата документа</t>
  </si>
  <si>
    <t>Спецификация №47</t>
  </si>
  <si>
    <t>Спецификация №49</t>
  </si>
  <si>
    <t>Спецификация №50</t>
  </si>
  <si>
    <t>ДС №1 к СП №48</t>
  </si>
  <si>
    <t>Период поставки</t>
  </si>
  <si>
    <t>Базовая цена 
(без НДС)</t>
  </si>
  <si>
    <t>Дата отгрузки</t>
  </si>
  <si>
    <t>вес по уд.качества, тн</t>
  </si>
  <si>
    <t>Стоимость партии товара с НДС</t>
  </si>
  <si>
    <t>Всего</t>
  </si>
  <si>
    <t>цена по договору без НДС</t>
  </si>
  <si>
    <t>Основание документ</t>
  </si>
  <si>
    <t>Компания 1</t>
  </si>
  <si>
    <t>Компания 2</t>
  </si>
  <si>
    <t>Компания 3</t>
  </si>
  <si>
    <t>Компания 4</t>
  </si>
  <si>
    <t xml:space="preserve">Договор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</si>
</sst>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[$-419]mmmm\ yyyy;@"/>
  </numFmts>
  <fonts count="5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/>
    <xf numFmtId="3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left" vertical="center" indent="1"/>
    </xf>
    <xf numFmtId="3" fontId="2" fillId="0" borderId="4" xfId="0" applyNumberFormat="1" applyFont="1" applyFill="1" applyBorder="1" applyAlignment="1">
      <alignment horizontal="left" vertical="center" indent="1"/>
    </xf>
    <xf numFmtId="3" fontId="2" fillId="0" borderId="5" xfId="0" applyNumberFormat="1" applyFont="1" applyFill="1" applyBorder="1" applyAlignment="1">
      <alignment horizontal="left" vertical="center" indent="1"/>
    </xf>
    <xf numFmtId="14" fontId="2" fillId="0" borderId="3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left" vertical="center" wrapText="1" indent="1"/>
    </xf>
    <xf numFmtId="3" fontId="2" fillId="0" borderId="4" xfId="0" applyNumberFormat="1" applyFont="1" applyFill="1" applyBorder="1" applyAlignment="1">
      <alignment horizontal="left" vertical="center" wrapText="1" indent="1"/>
    </xf>
    <xf numFmtId="3" fontId="2" fillId="0" borderId="5" xfId="0" applyNumberFormat="1" applyFont="1" applyFill="1" applyBorder="1" applyAlignment="1">
      <alignment horizontal="left" vertical="center" wrapText="1" inden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/>
  </sheetPr>
  <dimension ref="A1:F32"/>
  <sheetViews>
    <sheetView workbookViewId="0">
      <pane ySplit="1" topLeftCell="A9" activePane="bottomLeft" state="frozen"/>
      <selection pane="bottomLeft" activeCell="D30" sqref="D30"/>
    </sheetView>
  </sheetViews>
  <sheetFormatPr defaultRowHeight="12" outlineLevelRow="3" x14ac:dyDescent="0.2"/>
  <cols>
    <col min="1" max="1" width="20.140625" style="1" customWidth="1"/>
    <col min="2" max="2" width="10.5703125" style="1" customWidth="1"/>
    <col min="3" max="3" width="15.140625" style="1" customWidth="1"/>
    <col min="4" max="4" width="18.42578125" style="1" customWidth="1"/>
    <col min="5" max="5" width="9.140625" style="1"/>
    <col min="6" max="6" width="9.28515625" style="1" customWidth="1"/>
    <col min="7" max="16384" width="9.140625" style="1"/>
  </cols>
  <sheetData>
    <row r="1" spans="1:6" s="2" customFormat="1" ht="41.25" customHeight="1" x14ac:dyDescent="0.25">
      <c r="A1" s="8" t="s">
        <v>4</v>
      </c>
      <c r="B1" s="8" t="s">
        <v>5</v>
      </c>
      <c r="C1" s="8" t="s">
        <v>10</v>
      </c>
      <c r="D1" s="8" t="s">
        <v>1</v>
      </c>
      <c r="E1" s="8" t="s">
        <v>2</v>
      </c>
      <c r="F1" s="8" t="s">
        <v>11</v>
      </c>
    </row>
    <row r="2" spans="1:6" x14ac:dyDescent="0.2">
      <c r="A2" s="3" t="s">
        <v>22</v>
      </c>
      <c r="B2" s="4">
        <v>42795</v>
      </c>
      <c r="C2" s="5"/>
      <c r="D2" s="5"/>
      <c r="E2" s="5"/>
      <c r="F2" s="5"/>
    </row>
    <row r="3" spans="1:6" outlineLevel="1" x14ac:dyDescent="0.2">
      <c r="A3" s="11" t="s">
        <v>0</v>
      </c>
      <c r="B3" s="12">
        <v>43463</v>
      </c>
      <c r="C3" s="13">
        <v>43466</v>
      </c>
      <c r="D3" s="5" t="s">
        <v>15</v>
      </c>
      <c r="E3" s="6">
        <f>SUM(E4:E7)</f>
        <v>83400</v>
      </c>
      <c r="F3" s="6">
        <f>SUMPRODUCT(E4:E7,F4:F7)/E3</f>
        <v>5923.5371702637885</v>
      </c>
    </row>
    <row r="4" spans="1:6" outlineLevel="2" x14ac:dyDescent="0.2">
      <c r="A4" s="11"/>
      <c r="B4" s="12"/>
      <c r="C4" s="13"/>
      <c r="D4" s="5" t="s">
        <v>18</v>
      </c>
      <c r="E4" s="6">
        <v>9400</v>
      </c>
      <c r="F4" s="6">
        <v>5720</v>
      </c>
    </row>
    <row r="5" spans="1:6" outlineLevel="2" x14ac:dyDescent="0.2">
      <c r="A5" s="11"/>
      <c r="B5" s="12"/>
      <c r="C5" s="13"/>
      <c r="D5" s="5" t="s">
        <v>19</v>
      </c>
      <c r="E5" s="6">
        <v>23500</v>
      </c>
      <c r="F5" s="6">
        <v>6070</v>
      </c>
    </row>
    <row r="6" spans="1:6" outlineLevel="2" x14ac:dyDescent="0.2">
      <c r="A6" s="11"/>
      <c r="B6" s="12"/>
      <c r="C6" s="13"/>
      <c r="D6" s="5" t="s">
        <v>20</v>
      </c>
      <c r="E6" s="6">
        <v>27000</v>
      </c>
      <c r="F6" s="6">
        <v>5870</v>
      </c>
    </row>
    <row r="7" spans="1:6" outlineLevel="2" x14ac:dyDescent="0.2">
      <c r="A7" s="11"/>
      <c r="B7" s="12"/>
      <c r="C7" s="13"/>
      <c r="D7" s="5" t="s">
        <v>21</v>
      </c>
      <c r="E7" s="6">
        <v>23500</v>
      </c>
      <c r="F7" s="6">
        <v>5920</v>
      </c>
    </row>
    <row r="8" spans="1:6" outlineLevel="1" x14ac:dyDescent="0.2">
      <c r="A8" s="11" t="s">
        <v>6</v>
      </c>
      <c r="B8" s="12">
        <v>43463</v>
      </c>
      <c r="C8" s="13">
        <v>43497</v>
      </c>
      <c r="D8" s="5" t="s">
        <v>15</v>
      </c>
      <c r="E8" s="6">
        <f>SUM(E9:E12)</f>
        <v>83400</v>
      </c>
      <c r="F8" s="6">
        <f>SUMPRODUCT(E9:E12,F9:F12)/E8</f>
        <v>5923.5371702637885</v>
      </c>
    </row>
    <row r="9" spans="1:6" outlineLevel="2" x14ac:dyDescent="0.2">
      <c r="A9" s="11"/>
      <c r="B9" s="12"/>
      <c r="C9" s="13"/>
      <c r="D9" s="5" t="s">
        <v>18</v>
      </c>
      <c r="E9" s="6">
        <v>9400</v>
      </c>
      <c r="F9" s="6">
        <v>5720</v>
      </c>
    </row>
    <row r="10" spans="1:6" outlineLevel="2" x14ac:dyDescent="0.2">
      <c r="A10" s="11"/>
      <c r="B10" s="12"/>
      <c r="C10" s="13"/>
      <c r="D10" s="5" t="s">
        <v>19</v>
      </c>
      <c r="E10" s="6">
        <v>23500</v>
      </c>
      <c r="F10" s="6">
        <v>6070</v>
      </c>
    </row>
    <row r="11" spans="1:6" outlineLevel="2" x14ac:dyDescent="0.2">
      <c r="A11" s="11"/>
      <c r="B11" s="12"/>
      <c r="C11" s="13"/>
      <c r="D11" s="5" t="s">
        <v>20</v>
      </c>
      <c r="E11" s="6">
        <v>27000</v>
      </c>
      <c r="F11" s="6">
        <v>5870</v>
      </c>
    </row>
    <row r="12" spans="1:6" outlineLevel="2" x14ac:dyDescent="0.2">
      <c r="A12" s="11"/>
      <c r="B12" s="12"/>
      <c r="C12" s="13"/>
      <c r="D12" s="5" t="s">
        <v>21</v>
      </c>
      <c r="E12" s="6">
        <v>23500</v>
      </c>
      <c r="F12" s="6">
        <v>5920</v>
      </c>
    </row>
    <row r="13" spans="1:6" outlineLevel="1" x14ac:dyDescent="0.2">
      <c r="A13" s="11" t="s">
        <v>3</v>
      </c>
      <c r="B13" s="12">
        <v>43523</v>
      </c>
      <c r="C13" s="13">
        <v>43525</v>
      </c>
      <c r="D13" s="5" t="s">
        <v>15</v>
      </c>
      <c r="E13" s="6">
        <f>SUM(E14:E17)</f>
        <v>109500</v>
      </c>
      <c r="F13" s="6">
        <f>SUMPRODUCT(E14:E17,F14:F17)/E13</f>
        <v>5766.5296803652964</v>
      </c>
    </row>
    <row r="14" spans="1:6" outlineLevel="2" x14ac:dyDescent="0.2">
      <c r="A14" s="11"/>
      <c r="B14" s="12"/>
      <c r="C14" s="13"/>
      <c r="D14" s="5" t="s">
        <v>18</v>
      </c>
      <c r="E14" s="6">
        <v>18800</v>
      </c>
      <c r="F14" s="6">
        <v>5950</v>
      </c>
    </row>
    <row r="15" spans="1:6" outlineLevel="2" x14ac:dyDescent="0.2">
      <c r="A15" s="11"/>
      <c r="B15" s="12"/>
      <c r="C15" s="13"/>
      <c r="D15" s="5" t="s">
        <v>19</v>
      </c>
      <c r="E15" s="6">
        <v>39000</v>
      </c>
      <c r="F15" s="6">
        <v>5700</v>
      </c>
    </row>
    <row r="16" spans="1:6" outlineLevel="2" x14ac:dyDescent="0.2">
      <c r="A16" s="11"/>
      <c r="B16" s="12"/>
      <c r="C16" s="13"/>
      <c r="D16" s="5" t="s">
        <v>20</v>
      </c>
      <c r="E16" s="6">
        <v>51700</v>
      </c>
      <c r="F16" s="6">
        <v>5750</v>
      </c>
    </row>
    <row r="17" spans="1:6" outlineLevel="2" x14ac:dyDescent="0.2">
      <c r="A17" s="11"/>
      <c r="B17" s="12"/>
      <c r="C17" s="13"/>
      <c r="D17" s="5" t="s">
        <v>21</v>
      </c>
      <c r="E17" s="5"/>
      <c r="F17" s="5"/>
    </row>
    <row r="18" spans="1:6" outlineLevel="2" x14ac:dyDescent="0.2">
      <c r="A18" s="11" t="s">
        <v>9</v>
      </c>
      <c r="B18" s="12">
        <v>43530</v>
      </c>
      <c r="C18" s="13"/>
      <c r="D18" s="5"/>
      <c r="E18" s="7">
        <f>SUM(E19:E22)</f>
        <v>97800</v>
      </c>
      <c r="F18" s="7">
        <f>SUMPRODUCT(E19:E22,F19:F22)/E18</f>
        <v>5801.1860940695296</v>
      </c>
    </row>
    <row r="19" spans="1:6" outlineLevel="3" x14ac:dyDescent="0.2">
      <c r="A19" s="11"/>
      <c r="B19" s="12"/>
      <c r="C19" s="13"/>
      <c r="D19" s="5" t="s">
        <v>18</v>
      </c>
      <c r="E19" s="7">
        <v>18800</v>
      </c>
      <c r="F19" s="7">
        <v>6120</v>
      </c>
    </row>
    <row r="20" spans="1:6" outlineLevel="3" x14ac:dyDescent="0.2">
      <c r="A20" s="11"/>
      <c r="B20" s="12"/>
      <c r="C20" s="13"/>
      <c r="D20" s="5" t="s">
        <v>19</v>
      </c>
      <c r="E20" s="7">
        <v>39000</v>
      </c>
      <c r="F20" s="7">
        <v>5700</v>
      </c>
    </row>
    <row r="21" spans="1:6" outlineLevel="3" x14ac:dyDescent="0.2">
      <c r="A21" s="11"/>
      <c r="B21" s="12"/>
      <c r="C21" s="13"/>
      <c r="D21" s="5" t="s">
        <v>20</v>
      </c>
      <c r="E21" s="7">
        <v>40000</v>
      </c>
      <c r="F21" s="7">
        <v>5750</v>
      </c>
    </row>
    <row r="22" spans="1:6" outlineLevel="3" x14ac:dyDescent="0.2">
      <c r="A22" s="11"/>
      <c r="B22" s="12"/>
      <c r="C22" s="13"/>
      <c r="D22" s="5" t="s">
        <v>21</v>
      </c>
      <c r="E22" s="5"/>
      <c r="F22" s="5"/>
    </row>
    <row r="23" spans="1:6" outlineLevel="1" x14ac:dyDescent="0.2">
      <c r="A23" s="11" t="s">
        <v>7</v>
      </c>
      <c r="B23" s="12">
        <v>43524</v>
      </c>
      <c r="C23" s="14">
        <v>43525</v>
      </c>
      <c r="D23" s="5" t="s">
        <v>15</v>
      </c>
      <c r="E23" s="6">
        <f>SUM(E24:E27)</f>
        <v>27000</v>
      </c>
      <c r="F23" s="6">
        <f>SUMPRODUCT(E24:E27,F24:F27)/E23</f>
        <v>5870</v>
      </c>
    </row>
    <row r="24" spans="1:6" outlineLevel="2" x14ac:dyDescent="0.2">
      <c r="A24" s="11"/>
      <c r="B24" s="12"/>
      <c r="C24" s="14"/>
      <c r="D24" s="5" t="s">
        <v>18</v>
      </c>
      <c r="E24" s="6">
        <v>27000</v>
      </c>
      <c r="F24" s="6">
        <v>5870</v>
      </c>
    </row>
    <row r="25" spans="1:6" outlineLevel="2" x14ac:dyDescent="0.2">
      <c r="A25" s="11"/>
      <c r="B25" s="12"/>
      <c r="C25" s="14"/>
      <c r="D25" s="5" t="s">
        <v>19</v>
      </c>
      <c r="E25" s="6"/>
      <c r="F25" s="6"/>
    </row>
    <row r="26" spans="1:6" outlineLevel="2" x14ac:dyDescent="0.2">
      <c r="A26" s="11"/>
      <c r="B26" s="12"/>
      <c r="C26" s="14"/>
      <c r="D26" s="5" t="s">
        <v>20</v>
      </c>
      <c r="E26" s="5"/>
      <c r="F26" s="5"/>
    </row>
    <row r="27" spans="1:6" outlineLevel="2" x14ac:dyDescent="0.2">
      <c r="A27" s="11"/>
      <c r="B27" s="12"/>
      <c r="C27" s="14"/>
      <c r="D27" s="5" t="s">
        <v>21</v>
      </c>
      <c r="E27" s="6"/>
      <c r="F27" s="6"/>
    </row>
    <row r="28" spans="1:6" outlineLevel="1" x14ac:dyDescent="0.2">
      <c r="A28" s="11" t="s">
        <v>8</v>
      </c>
      <c r="B28" s="12">
        <v>43528</v>
      </c>
      <c r="C28" s="14">
        <v>43525</v>
      </c>
      <c r="D28" s="5" t="s">
        <v>15</v>
      </c>
      <c r="E28" s="6">
        <f>SUM(E29:E32)</f>
        <v>9000</v>
      </c>
      <c r="F28" s="6">
        <f>SUMPRODUCT(E29:E32,F29:F32)/E28</f>
        <v>2010</v>
      </c>
    </row>
    <row r="29" spans="1:6" outlineLevel="2" x14ac:dyDescent="0.2">
      <c r="A29" s="11"/>
      <c r="B29" s="12"/>
      <c r="C29" s="14"/>
      <c r="D29" s="5"/>
      <c r="E29" s="6">
        <v>9000</v>
      </c>
      <c r="F29" s="6">
        <v>2010</v>
      </c>
    </row>
    <row r="30" spans="1:6" outlineLevel="2" x14ac:dyDescent="0.2">
      <c r="A30" s="11"/>
      <c r="B30" s="12"/>
      <c r="C30" s="14"/>
      <c r="D30" s="5"/>
      <c r="E30" s="6"/>
      <c r="F30" s="6"/>
    </row>
    <row r="31" spans="1:6" outlineLevel="2" x14ac:dyDescent="0.2">
      <c r="A31" s="11"/>
      <c r="B31" s="12"/>
      <c r="C31" s="14"/>
      <c r="D31" s="5"/>
      <c r="E31" s="5"/>
      <c r="F31" s="5"/>
    </row>
    <row r="32" spans="1:6" outlineLevel="2" x14ac:dyDescent="0.2">
      <c r="A32" s="11"/>
      <c r="B32" s="12"/>
      <c r="C32" s="14"/>
      <c r="D32" s="5"/>
      <c r="E32" s="6"/>
      <c r="F32" s="6"/>
    </row>
  </sheetData>
  <autoFilter ref="A1:F1"/>
  <mergeCells count="17">
    <mergeCell ref="C3:C7"/>
    <mergeCell ref="B8:B12"/>
    <mergeCell ref="C8:C12"/>
    <mergeCell ref="A3:A7"/>
    <mergeCell ref="B3:B7"/>
    <mergeCell ref="A13:A17"/>
    <mergeCell ref="B13:B17"/>
    <mergeCell ref="A8:A12"/>
    <mergeCell ref="A18:A22"/>
    <mergeCell ref="B18:B22"/>
    <mergeCell ref="C13:C22"/>
    <mergeCell ref="A28:A32"/>
    <mergeCell ref="B28:B32"/>
    <mergeCell ref="C28:C32"/>
    <mergeCell ref="A23:A27"/>
    <mergeCell ref="B23:B27"/>
    <mergeCell ref="C23:C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37"/>
  <sheetViews>
    <sheetView tabSelected="1" topLeftCell="A4" zoomScale="90" zoomScaleNormal="90" workbookViewId="0">
      <selection activeCell="E19" sqref="E19:E24"/>
    </sheetView>
  </sheetViews>
  <sheetFormatPr defaultRowHeight="15" x14ac:dyDescent="0.25"/>
  <cols>
    <col min="1" max="1" width="25.85546875" customWidth="1"/>
    <col min="2" max="2" width="13.7109375" customWidth="1"/>
    <col min="3" max="4" width="19.85546875" customWidth="1"/>
    <col min="5" max="5" width="12" customWidth="1"/>
    <col min="6" max="6" width="16.7109375" customWidth="1"/>
    <col min="10" max="10" width="11" bestFit="1" customWidth="1"/>
  </cols>
  <sheetData>
    <row r="1" spans="1:10" ht="36" x14ac:dyDescent="0.25">
      <c r="A1" s="9" t="s">
        <v>1</v>
      </c>
      <c r="B1" s="9" t="s">
        <v>12</v>
      </c>
      <c r="C1" s="9" t="s">
        <v>13</v>
      </c>
      <c r="D1" s="9" t="s">
        <v>17</v>
      </c>
      <c r="E1" s="9" t="s">
        <v>16</v>
      </c>
      <c r="F1" s="9" t="s">
        <v>14</v>
      </c>
    </row>
    <row r="7" spans="1:10" x14ac:dyDescent="0.25">
      <c r="A7" s="15" t="s">
        <v>18</v>
      </c>
      <c r="B7" s="18">
        <v>43472</v>
      </c>
      <c r="C7" s="21">
        <v>4654.1000000000004</v>
      </c>
      <c r="D7" s="18" t="str">
        <f>INDEX(Реестр!A:A,SpecRow)</f>
        <v>Спецификация №47</v>
      </c>
      <c r="E7" s="21">
        <f>INDEX(Реестр!F:F,MATCH(A7,INDEX(Реестр!D:D,SpecRow):'Реестр'!$D$1000,)+SpecRow-1)</f>
        <v>5720</v>
      </c>
      <c r="F7" s="21">
        <f>C7*E7*1.2</f>
        <v>31945742.400000002</v>
      </c>
      <c r="H7" s="1"/>
      <c r="J7" s="29"/>
    </row>
    <row r="8" spans="1:10" x14ac:dyDescent="0.25">
      <c r="A8" s="16"/>
      <c r="B8" s="19"/>
      <c r="C8" s="22"/>
      <c r="D8" s="27"/>
      <c r="E8" s="22"/>
      <c r="F8" s="22"/>
    </row>
    <row r="9" spans="1:10" x14ac:dyDescent="0.25">
      <c r="A9" s="16"/>
      <c r="B9" s="19"/>
      <c r="C9" s="22"/>
      <c r="D9" s="27"/>
      <c r="E9" s="22"/>
      <c r="F9" s="22"/>
    </row>
    <row r="10" spans="1:10" x14ac:dyDescent="0.25">
      <c r="A10" s="16"/>
      <c r="B10" s="19"/>
      <c r="C10" s="22"/>
      <c r="D10" s="27"/>
      <c r="E10" s="22"/>
      <c r="F10" s="22"/>
    </row>
    <row r="11" spans="1:10" x14ac:dyDescent="0.25">
      <c r="A11" s="16"/>
      <c r="B11" s="19"/>
      <c r="C11" s="22"/>
      <c r="D11" s="27"/>
      <c r="E11" s="22"/>
      <c r="F11" s="22"/>
    </row>
    <row r="12" spans="1:10" x14ac:dyDescent="0.25">
      <c r="A12" s="17"/>
      <c r="B12" s="20"/>
      <c r="C12" s="23"/>
      <c r="D12" s="28"/>
      <c r="E12" s="23"/>
      <c r="F12" s="23"/>
    </row>
    <row r="13" spans="1:10" x14ac:dyDescent="0.25">
      <c r="A13" s="24" t="s">
        <v>19</v>
      </c>
      <c r="B13" s="18">
        <v>43504</v>
      </c>
      <c r="C13" s="21">
        <v>2979.75</v>
      </c>
      <c r="D13" s="18" t="str">
        <f>INDEX(Реестр!A:A,SpecRow)</f>
        <v>Спецификация №47</v>
      </c>
      <c r="E13" s="21">
        <f>INDEX(Реестр!F:F,MATCH(A13,INDEX(Реестр!D:D,SpecRow):'Реестр'!$D$1000,)+SpecRow-1)</f>
        <v>6070</v>
      </c>
      <c r="F13" s="21">
        <f>C13*E13*1.2</f>
        <v>21704499</v>
      </c>
    </row>
    <row r="14" spans="1:10" x14ac:dyDescent="0.25">
      <c r="A14" s="25"/>
      <c r="B14" s="19"/>
      <c r="C14" s="22"/>
      <c r="D14" s="27"/>
      <c r="E14" s="22"/>
      <c r="F14" s="22"/>
    </row>
    <row r="15" spans="1:10" x14ac:dyDescent="0.25">
      <c r="A15" s="25"/>
      <c r="B15" s="19"/>
      <c r="C15" s="22"/>
      <c r="D15" s="27"/>
      <c r="E15" s="22"/>
      <c r="F15" s="22"/>
    </row>
    <row r="16" spans="1:10" x14ac:dyDescent="0.25">
      <c r="A16" s="25"/>
      <c r="B16" s="19"/>
      <c r="C16" s="22"/>
      <c r="D16" s="27"/>
      <c r="E16" s="22"/>
      <c r="F16" s="22"/>
    </row>
    <row r="17" spans="1:6" x14ac:dyDescent="0.25">
      <c r="A17" s="25"/>
      <c r="B17" s="19"/>
      <c r="C17" s="22"/>
      <c r="D17" s="27"/>
      <c r="E17" s="22"/>
      <c r="F17" s="22"/>
    </row>
    <row r="18" spans="1:6" x14ac:dyDescent="0.25">
      <c r="A18" s="26"/>
      <c r="B18" s="20"/>
      <c r="C18" s="23"/>
      <c r="D18" s="28"/>
      <c r="E18" s="23"/>
      <c r="F18" s="23"/>
    </row>
    <row r="19" spans="1:6" x14ac:dyDescent="0.25">
      <c r="A19" s="24" t="s">
        <v>20</v>
      </c>
      <c r="B19" s="18">
        <v>43533</v>
      </c>
      <c r="C19" s="21">
        <v>4692.3</v>
      </c>
      <c r="D19" s="18" t="str">
        <f>INDEX(Реестр!A:A,SpecRow)</f>
        <v>Спецификация №50</v>
      </c>
      <c r="E19" s="21" t="e">
        <f>INDEX(Реестр!F:F,MATCH(A19,INDEX(Реестр!D:D,SpecRow):'Реестр'!$D$1000,)+SpecRow-1)</f>
        <v>#N/A</v>
      </c>
      <c r="F19" s="21" t="e">
        <f>C19*E19*1.2</f>
        <v>#N/A</v>
      </c>
    </row>
    <row r="20" spans="1:6" x14ac:dyDescent="0.25">
      <c r="A20" s="25"/>
      <c r="B20" s="19"/>
      <c r="C20" s="22"/>
      <c r="D20" s="27"/>
      <c r="E20" s="22"/>
      <c r="F20" s="22"/>
    </row>
    <row r="21" spans="1:6" x14ac:dyDescent="0.25">
      <c r="A21" s="25"/>
      <c r="B21" s="19"/>
      <c r="C21" s="22"/>
      <c r="D21" s="27"/>
      <c r="E21" s="22"/>
      <c r="F21" s="22"/>
    </row>
    <row r="22" spans="1:6" x14ac:dyDescent="0.25">
      <c r="A22" s="25"/>
      <c r="B22" s="19"/>
      <c r="C22" s="22"/>
      <c r="D22" s="27"/>
      <c r="E22" s="22"/>
      <c r="F22" s="22"/>
    </row>
    <row r="23" spans="1:6" x14ac:dyDescent="0.25">
      <c r="A23" s="25"/>
      <c r="B23" s="19"/>
      <c r="C23" s="22"/>
      <c r="D23" s="27"/>
      <c r="E23" s="22"/>
      <c r="F23" s="22"/>
    </row>
    <row r="24" spans="1:6" x14ac:dyDescent="0.25">
      <c r="A24" s="26"/>
      <c r="B24" s="20"/>
      <c r="C24" s="23"/>
      <c r="D24" s="28"/>
      <c r="E24" s="23"/>
      <c r="F24" s="23"/>
    </row>
    <row r="25" spans="1:6" x14ac:dyDescent="0.25">
      <c r="A25" s="24" t="s">
        <v>21</v>
      </c>
      <c r="B25" s="18">
        <v>43533</v>
      </c>
      <c r="C25" s="21">
        <v>4698.1499999999996</v>
      </c>
      <c r="D25" s="18" t="str">
        <f>INDEX(Реестр!A:A,SpecRow)</f>
        <v>Спецификация №50</v>
      </c>
      <c r="E25" s="21" t="e">
        <f>INDEX(Реестр!F:F,MATCH(A25,INDEX(Реестр!D:D,SpecRow):'Реестр'!$D$1000,)+SpecRow-1)</f>
        <v>#N/A</v>
      </c>
      <c r="F25" s="21" t="e">
        <f>C25*E25*1.2</f>
        <v>#N/A</v>
      </c>
    </row>
    <row r="26" spans="1:6" x14ac:dyDescent="0.25">
      <c r="A26" s="25"/>
      <c r="B26" s="19"/>
      <c r="C26" s="22"/>
      <c r="D26" s="27"/>
      <c r="E26" s="22"/>
      <c r="F26" s="22"/>
    </row>
    <row r="27" spans="1:6" x14ac:dyDescent="0.25">
      <c r="A27" s="25"/>
      <c r="B27" s="19"/>
      <c r="C27" s="22"/>
      <c r="D27" s="27"/>
      <c r="E27" s="22"/>
      <c r="F27" s="22"/>
    </row>
    <row r="28" spans="1:6" x14ac:dyDescent="0.25">
      <c r="A28" s="25"/>
      <c r="B28" s="19"/>
      <c r="C28" s="22"/>
      <c r="D28" s="27"/>
      <c r="E28" s="22"/>
      <c r="F28" s="22"/>
    </row>
    <row r="29" spans="1:6" x14ac:dyDescent="0.25">
      <c r="A29" s="25"/>
      <c r="B29" s="19"/>
      <c r="C29" s="22"/>
      <c r="D29" s="27"/>
      <c r="E29" s="22"/>
      <c r="F29" s="22"/>
    </row>
    <row r="30" spans="1:6" x14ac:dyDescent="0.25">
      <c r="A30" s="26"/>
      <c r="B30" s="20"/>
      <c r="C30" s="23"/>
      <c r="D30" s="28"/>
      <c r="E30" s="23"/>
      <c r="F30" s="23"/>
    </row>
    <row r="31" spans="1:6" x14ac:dyDescent="0.25">
      <c r="A31" s="24" t="s">
        <v>18</v>
      </c>
      <c r="B31" s="18">
        <v>43534</v>
      </c>
      <c r="C31" s="21">
        <v>4824.8999999999996</v>
      </c>
      <c r="D31" s="18" t="str">
        <f>INDEX(Реестр!A:A,SpecRow)</f>
        <v>Спецификация №50</v>
      </c>
      <c r="E31" s="21" t="e">
        <f>INDEX(Реестр!F:F,MATCH(A31,INDEX(Реестр!D:D,SpecRow):'Реестр'!$D$1000,)+SpecRow-1)</f>
        <v>#N/A</v>
      </c>
      <c r="F31" s="21" t="e">
        <f>C31*E31*1.2</f>
        <v>#N/A</v>
      </c>
    </row>
    <row r="32" spans="1:6" x14ac:dyDescent="0.25">
      <c r="A32" s="25"/>
      <c r="B32" s="19"/>
      <c r="C32" s="22"/>
      <c r="D32" s="27"/>
      <c r="E32" s="22"/>
      <c r="F32" s="22"/>
    </row>
    <row r="33" spans="1:6" x14ac:dyDescent="0.25">
      <c r="A33" s="25"/>
      <c r="B33" s="19"/>
      <c r="C33" s="22"/>
      <c r="D33" s="27"/>
      <c r="E33" s="22"/>
      <c r="F33" s="22"/>
    </row>
    <row r="34" spans="1:6" x14ac:dyDescent="0.25">
      <c r="A34" s="25"/>
      <c r="B34" s="19"/>
      <c r="C34" s="22"/>
      <c r="D34" s="27"/>
      <c r="E34" s="22"/>
      <c r="F34" s="22"/>
    </row>
    <row r="35" spans="1:6" x14ac:dyDescent="0.25">
      <c r="A35" s="25"/>
      <c r="B35" s="19"/>
      <c r="C35" s="22"/>
      <c r="D35" s="27"/>
      <c r="E35" s="22"/>
      <c r="F35" s="22"/>
    </row>
    <row r="36" spans="1:6" x14ac:dyDescent="0.25">
      <c r="A36" s="26"/>
      <c r="B36" s="20"/>
      <c r="C36" s="23"/>
      <c r="D36" s="28"/>
      <c r="E36" s="23"/>
      <c r="F36" s="23"/>
    </row>
    <row r="37" spans="1:6" x14ac:dyDescent="0.25">
      <c r="D37" s="10"/>
    </row>
  </sheetData>
  <mergeCells count="30">
    <mergeCell ref="A19:A24"/>
    <mergeCell ref="F19:F24"/>
    <mergeCell ref="E19:E24"/>
    <mergeCell ref="D19:D24"/>
    <mergeCell ref="D25:D30"/>
    <mergeCell ref="D31:D36"/>
    <mergeCell ref="C19:C24"/>
    <mergeCell ref="B19:B24"/>
    <mergeCell ref="A31:A36"/>
    <mergeCell ref="B31:B36"/>
    <mergeCell ref="C31:C36"/>
    <mergeCell ref="E31:E36"/>
    <mergeCell ref="F31:F36"/>
    <mergeCell ref="A25:A30"/>
    <mergeCell ref="B25:B30"/>
    <mergeCell ref="C25:C30"/>
    <mergeCell ref="E25:E30"/>
    <mergeCell ref="F25:F30"/>
    <mergeCell ref="A13:A18"/>
    <mergeCell ref="B13:B18"/>
    <mergeCell ref="C13:C18"/>
    <mergeCell ref="E13:E18"/>
    <mergeCell ref="F13:F18"/>
    <mergeCell ref="D13:D18"/>
    <mergeCell ref="A7:A12"/>
    <mergeCell ref="B7:B12"/>
    <mergeCell ref="C7:C12"/>
    <mergeCell ref="E7:E12"/>
    <mergeCell ref="F7:F12"/>
    <mergeCell ref="D7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Реестр</vt:lpstr>
      <vt:lpstr>Реализация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Аземов И.А.</dc:creator>
  <cp:lastModifiedBy>Michael Bliznuk</cp:lastModifiedBy>
  <dcterms:created xsi:type="dcterms:W3CDTF">2019-03-13T03:45:50Z</dcterms:created>
  <dcterms:modified xsi:type="dcterms:W3CDTF">2019-03-16T12:06:27Z</dcterms:modified>
</cp:coreProperties>
</file>