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9885" tabRatio="805" activeTab="1"/>
  </bookViews>
  <sheets>
    <sheet name="Лист 1" sheetId="7" r:id="rId1"/>
    <sheet name="Кол-во месяцев расхода" sheetId="12" r:id="rId2"/>
  </sheets>
  <definedNames>
    <definedName name="_xlnm._FilterDatabase" localSheetId="1" hidden="1">'Кол-во месяцев расхода'!$A$1:$D$13</definedName>
    <definedName name="_xlnm._FilterDatabase" localSheetId="0" hidden="1">'Лист 1'!$A$1:$K$2</definedName>
  </definedNames>
  <calcPr calcId="162913"/>
</workbook>
</file>

<file path=xl/calcChain.xml><?xml version="1.0" encoding="utf-8"?>
<calcChain xmlns="http://schemas.openxmlformats.org/spreadsheetml/2006/main">
  <c r="N4" i="7" l="1"/>
  <c r="N3" i="7"/>
  <c r="H2" i="12"/>
  <c r="H9" i="12"/>
  <c r="H8" i="12" s="1"/>
  <c r="H7" i="12" s="1"/>
  <c r="H6" i="12" s="1"/>
  <c r="H5" i="12" s="1"/>
  <c r="H4" i="12" s="1"/>
  <c r="H3" i="12" s="1"/>
  <c r="H13" i="12"/>
  <c r="H12" i="12" s="1"/>
  <c r="H11" i="12" s="1"/>
  <c r="H10" i="12" s="1"/>
  <c r="H14" i="12"/>
  <c r="G9" i="12" l="1"/>
  <c r="G8" i="12" s="1"/>
  <c r="G7" i="12" s="1"/>
  <c r="G6" i="12" s="1"/>
  <c r="G5" i="12" s="1"/>
  <c r="G4" i="12" s="1"/>
  <c r="G3" i="12" s="1"/>
  <c r="G2" i="12" s="1"/>
  <c r="G13" i="12"/>
  <c r="G12" i="12" s="1"/>
  <c r="G11" i="12" s="1"/>
  <c r="G10" i="12" s="1"/>
  <c r="F12" i="12"/>
  <c r="F11" i="12" s="1"/>
  <c r="F10" i="12" s="1"/>
  <c r="F9" i="12" s="1"/>
  <c r="F8" i="12" s="1"/>
  <c r="F7" i="12" s="1"/>
  <c r="F6" i="12" s="1"/>
  <c r="F5" i="12" s="1"/>
  <c r="F4" i="12" s="1"/>
  <c r="F3" i="12" s="1"/>
  <c r="F2" i="12" s="1"/>
  <c r="M3" i="7" s="1"/>
  <c r="M4" i="7" l="1"/>
  <c r="E4" i="12"/>
  <c r="E5" i="12"/>
  <c r="E6" i="12"/>
  <c r="E7" i="12"/>
  <c r="E8" i="12"/>
  <c r="E9" i="12"/>
  <c r="E10" i="12"/>
  <c r="E11" i="12" s="1"/>
  <c r="E12" i="12" s="1"/>
  <c r="E2" i="12"/>
  <c r="E3" i="12" s="1"/>
  <c r="B2" i="7"/>
  <c r="C2" i="7"/>
  <c r="D2" i="7"/>
  <c r="E2" i="7"/>
  <c r="F2" i="7" s="1"/>
  <c r="G2" i="7" s="1"/>
  <c r="I2" i="7"/>
  <c r="L4" i="7" l="1"/>
  <c r="L3" i="7"/>
</calcChain>
</file>

<file path=xl/sharedStrings.xml><?xml version="1.0" encoding="utf-8"?>
<sst xmlns="http://schemas.openxmlformats.org/spreadsheetml/2006/main" count="55" uniqueCount="31">
  <si>
    <t>Наименование нефинансового актива</t>
  </si>
  <si>
    <t>№ п/п</t>
  </si>
  <si>
    <t>Наименование</t>
  </si>
  <si>
    <t>Единица измерения</t>
  </si>
  <si>
    <t xml:space="preserve">Остаток на </t>
  </si>
  <si>
    <t>Отметка</t>
  </si>
  <si>
    <t>Остаток на 01.01.2018 (в количественном выражении)</t>
  </si>
  <si>
    <t>Поступление за 2018 год (в количественном выражении)</t>
  </si>
  <si>
    <t>Расход за 2018 год (в количественном выражении)</t>
  </si>
  <si>
    <t>Количество месяцев расхода в 2018 году</t>
  </si>
  <si>
    <t>Дата списания</t>
  </si>
  <si>
    <t>Дата прихода</t>
  </si>
  <si>
    <t>Кол-во месяцев</t>
  </si>
  <si>
    <t>31.05.2018</t>
  </si>
  <si>
    <t/>
  </si>
  <si>
    <t>31.03.2018</t>
  </si>
  <si>
    <t>30.09.2018</t>
  </si>
  <si>
    <t>31.10.2018</t>
  </si>
  <si>
    <t>31.12.2018</t>
  </si>
  <si>
    <t>30.06.2018</t>
  </si>
  <si>
    <t>31.08.2018</t>
  </si>
  <si>
    <t>30.04.2018</t>
  </si>
  <si>
    <t>30.11.2018</t>
  </si>
  <si>
    <t>28.08.2018</t>
  </si>
  <si>
    <t>01.10.2018</t>
  </si>
  <si>
    <t>Амоксициллин</t>
  </si>
  <si>
    <t>Антиген кардиолипиновый для РМП</t>
  </si>
  <si>
    <t>10.05.2018</t>
  </si>
  <si>
    <t>Остаток на 31.12.2018 (в количественном выражении</t>
  </si>
  <si>
    <t>Обеспеченность на 31.12.2018 за счет остатка (гр.7/(гр.6/гр.8)) (кол-во месяцев)</t>
  </si>
  <si>
    <t>Приход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</si>
</sst>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1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0" fillId="3" borderId="0" xfId="0" applyFill="1"/>
    <xf numFmtId="0" fontId="1" fillId="3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4"/>
  <sheetViews>
    <sheetView topLeftCell="E1" zoomScaleSheetLayoutView="100" zoomScalePageLayoutView="130" workbookViewId="0">
      <pane ySplit="1" topLeftCell="A2" activePane="bottomLeft" state="frozen"/>
      <selection pane="bottomLeft" activeCell="N3" sqref="N3"/>
    </sheetView>
  </sheetViews>
  <sheetFormatPr defaultRowHeight="12.75" x14ac:dyDescent="0.2"/>
  <cols>
    <col min="1" max="1" width="7.28515625" style="1" customWidth="1"/>
    <col min="2" max="2" width="44" style="1" customWidth="1"/>
    <col min="3" max="3" width="9.42578125" style="1" customWidth="1"/>
    <col min="4" max="7" width="10.7109375" style="1" customWidth="1"/>
    <col min="8" max="8" width="10.7109375" style="9" customWidth="1"/>
    <col min="9" max="9" width="10.7109375" style="1" customWidth="1"/>
    <col min="10" max="10" width="9.140625" style="1"/>
    <col min="11" max="11" width="9.140625" style="8"/>
    <col min="12" max="12" width="26.42578125" style="1" bestFit="1" customWidth="1"/>
    <col min="13" max="13" width="21" style="1" customWidth="1"/>
    <col min="14" max="16384" width="9.140625" style="1"/>
  </cols>
  <sheetData>
    <row r="1" spans="1:14" ht="73.5" x14ac:dyDescent="0.2">
      <c r="A1" s="2" t="s">
        <v>1</v>
      </c>
      <c r="B1" s="3" t="s">
        <v>0</v>
      </c>
      <c r="C1" s="3" t="s">
        <v>3</v>
      </c>
      <c r="D1" s="3" t="s">
        <v>6</v>
      </c>
      <c r="E1" s="3" t="s">
        <v>7</v>
      </c>
      <c r="F1" s="3" t="s">
        <v>8</v>
      </c>
      <c r="G1" s="3" t="s">
        <v>28</v>
      </c>
      <c r="H1" s="3" t="s">
        <v>9</v>
      </c>
      <c r="I1" s="3" t="s">
        <v>29</v>
      </c>
      <c r="J1" s="5" t="s">
        <v>4</v>
      </c>
      <c r="K1" s="5" t="s">
        <v>5</v>
      </c>
      <c r="L1" s="5" t="s">
        <v>30</v>
      </c>
    </row>
    <row r="2" spans="1:14" x14ac:dyDescent="0.2">
      <c r="A2" s="10">
        <v>1</v>
      </c>
      <c r="B2" s="11">
        <f>A2+1</f>
        <v>2</v>
      </c>
      <c r="C2" s="11">
        <f t="shared" ref="C2:I2" si="0">B2+1</f>
        <v>3</v>
      </c>
      <c r="D2" s="11">
        <f t="shared" si="0"/>
        <v>4</v>
      </c>
      <c r="E2" s="11">
        <f t="shared" si="0"/>
        <v>5</v>
      </c>
      <c r="F2" s="11">
        <f t="shared" si="0"/>
        <v>6</v>
      </c>
      <c r="G2" s="11">
        <f t="shared" si="0"/>
        <v>7</v>
      </c>
      <c r="H2" s="12">
        <v>8</v>
      </c>
      <c r="I2" s="11">
        <f t="shared" si="0"/>
        <v>9</v>
      </c>
      <c r="J2" s="13"/>
      <c r="K2" s="11"/>
    </row>
    <row r="3" spans="1:14" x14ac:dyDescent="0.2">
      <c r="A3" s="6"/>
      <c r="B3" s="6" t="s">
        <v>25</v>
      </c>
      <c r="C3" s="6"/>
      <c r="D3" s="6"/>
      <c r="E3" s="6"/>
      <c r="F3" s="6"/>
      <c r="G3" s="6"/>
      <c r="H3" s="14"/>
      <c r="I3" s="6"/>
      <c r="J3" s="6"/>
      <c r="K3" s="4"/>
      <c r="L3" s="6" t="str">
        <f>LOOKUP(2,1/('Кол-во месяцев расхода'!$A$1:$A$13=B3)/('Кол-во месяцев расхода'!$E$1:$E$12&lt;&gt;""),'Кол-во месяцев расхода'!$E$1:$E$13)</f>
        <v>31.08.2018, 28.08.2018</v>
      </c>
      <c r="M3" s="16" t="str">
        <f>VLOOKUP(B3,'Кол-во месяцев расхода'!A$1:F$9999,6,)&amp;""</f>
        <v>31.08.2018, 28.08.2018</v>
      </c>
      <c r="N3" s="1" t="str">
        <f>SUBSTITUTE(VLOOKUP(B3,'Кол-во месяцев расхода'!A$1:H$9999,8,)&amp;",",", ,","")</f>
        <v>31.08.2018, 28.08.2018</v>
      </c>
    </row>
    <row r="4" spans="1:14" x14ac:dyDescent="0.2">
      <c r="A4" s="6"/>
      <c r="B4" s="6" t="s">
        <v>26</v>
      </c>
      <c r="C4" s="6"/>
      <c r="D4" s="6"/>
      <c r="E4" s="6"/>
      <c r="F4" s="6"/>
      <c r="G4" s="6"/>
      <c r="H4" s="14"/>
      <c r="I4" s="6"/>
      <c r="J4" s="6"/>
      <c r="K4" s="4"/>
      <c r="L4" s="6" t="str">
        <f>LOOKUP(2,1/('Кол-во месяцев расхода'!$A$1:$A$13=B4)/('Кол-во месяцев расхода'!$E$1:$E$12&lt;&gt;""),'Кол-во месяцев расхода'!$E$1:$E$13)</f>
        <v>10.05.2018, 31.08.2018, 01.10.2018</v>
      </c>
      <c r="M4" s="16" t="str">
        <f>VLOOKUP(B4,'Кол-во месяцев расхода'!A$1:F$9999,6,)&amp;""</f>
        <v>10.05.2018, 31.08.2018, 01.10.2018</v>
      </c>
      <c r="N4" s="1" t="str">
        <f>SUBSTITUTE(VLOOKUP(B4,'Кол-во месяцев расхода'!A$1:H$9999,8,)&amp;",",", ,","")</f>
        <v>10.05.2018, 31.08.2018, 01.10.2018</v>
      </c>
    </row>
  </sheetData>
  <autoFilter ref="A1:K2"/>
  <pageMargins left="0.78740157480314965" right="0.39370078740157483" top="0.59055118110236227" bottom="0.78740157480314965" header="0.51181102362204722" footer="0.51181102362204722"/>
  <pageSetup paperSize="9" scale="76" fitToHeight="9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4"/>
  <sheetViews>
    <sheetView tabSelected="1" topLeftCell="C1" workbookViewId="0">
      <selection activeCell="H2" sqref="H2"/>
    </sheetView>
  </sheetViews>
  <sheetFormatPr defaultRowHeight="12.75" x14ac:dyDescent="0.2"/>
  <cols>
    <col min="1" max="1" width="78.140625" customWidth="1"/>
    <col min="2" max="2" width="16.42578125" bestFit="1" customWidth="1"/>
    <col min="3" max="3" width="15.85546875" bestFit="1" customWidth="1"/>
    <col min="4" max="4" width="15.5703125" bestFit="1" customWidth="1"/>
    <col min="5" max="5" width="32.28515625" customWidth="1"/>
    <col min="6" max="6" width="26.85546875" customWidth="1"/>
    <col min="7" max="7" width="32.5703125" bestFit="1" customWidth="1"/>
  </cols>
  <sheetData>
    <row r="1" spans="1:8" x14ac:dyDescent="0.2">
      <c r="A1" t="s">
        <v>2</v>
      </c>
      <c r="B1" t="s">
        <v>10</v>
      </c>
      <c r="C1" t="s">
        <v>11</v>
      </c>
      <c r="D1" t="s">
        <v>12</v>
      </c>
    </row>
    <row r="2" spans="1:8" x14ac:dyDescent="0.2">
      <c r="A2" s="7" t="s">
        <v>25</v>
      </c>
      <c r="B2" t="s">
        <v>15</v>
      </c>
      <c r="C2" t="s">
        <v>20</v>
      </c>
      <c r="D2">
        <v>7</v>
      </c>
      <c r="E2" t="str">
        <f>IF(C2&lt;&gt;"",IFERROR(LOOKUP(2,1/($A$1:A1=A2)/($C$1:C1&lt;&gt;""),$E$1:E1&amp;", "),"")&amp;C2,"")</f>
        <v>31.08.2018</v>
      </c>
      <c r="F2" s="15" t="str">
        <f t="shared" ref="F2:F12" si="0">C2&amp;IF((F3="")+(A2&lt;&gt;A3),"",", "&amp;F3)</f>
        <v>31.08.2018, 28.08.2018</v>
      </c>
      <c r="G2" t="str">
        <f t="shared" ref="G2:G13" si="1">C2&amp;IF(A2=A3,IF((C2="")+(G3=""),"",", ")&amp;G3,"")</f>
        <v>31.08.2018, 28.08.2018</v>
      </c>
      <c r="H2" t="str">
        <f>IF(C2&lt;&gt;"",C2&amp;", ","")&amp;IFERROR(INDEX(H3:$H$14,MATCH(A2,A3:$A$14,)),"")</f>
        <v xml:space="preserve">31.08.2018, 28.08.2018, </v>
      </c>
    </row>
    <row r="3" spans="1:8" x14ac:dyDescent="0.2">
      <c r="A3" s="7" t="s">
        <v>25</v>
      </c>
      <c r="B3" t="s">
        <v>21</v>
      </c>
      <c r="C3" t="s">
        <v>23</v>
      </c>
      <c r="D3" t="s">
        <v>14</v>
      </c>
      <c r="E3" t="str">
        <f>IF(C3&lt;&gt;"",IFERROR(LOOKUP(2,1/($A$1:A2=A3)/($C$1:C2&lt;&gt;""),$E$1:E2&amp;", "),"")&amp;C3,"")</f>
        <v>31.08.2018, 28.08.2018</v>
      </c>
      <c r="F3" s="15" t="str">
        <f t="shared" si="0"/>
        <v>28.08.2018</v>
      </c>
      <c r="G3" t="str">
        <f t="shared" si="1"/>
        <v>28.08.2018</v>
      </c>
      <c r="H3" t="str">
        <f>IF(C3&lt;&gt;"",C3&amp;", ","")&amp;IFERROR(INDEX(H4:$H$14,MATCH(A3,A4:$A$14,)),"")</f>
        <v xml:space="preserve">28.08.2018, </v>
      </c>
    </row>
    <row r="4" spans="1:8" x14ac:dyDescent="0.2">
      <c r="A4" s="7" t="s">
        <v>25</v>
      </c>
      <c r="B4" t="s">
        <v>13</v>
      </c>
      <c r="D4" t="s">
        <v>14</v>
      </c>
      <c r="E4" t="str">
        <f>IF(C4&lt;&gt;"",IFERROR(LOOKUP(2,1/($A$1:A3=A4)/($C$1:C3&lt;&gt;""),$E$1:E3&amp;", "),"")&amp;C4,"")</f>
        <v/>
      </c>
      <c r="F4" s="15" t="str">
        <f t="shared" si="0"/>
        <v/>
      </c>
      <c r="G4" t="str">
        <f t="shared" si="1"/>
        <v/>
      </c>
      <c r="H4" t="str">
        <f>IF(C4&lt;&gt;"",C4&amp;", ","")&amp;IFERROR(INDEX(H5:$H$14,MATCH(A4,A5:$A$14,)),"")</f>
        <v/>
      </c>
    </row>
    <row r="5" spans="1:8" x14ac:dyDescent="0.2">
      <c r="A5" s="7" t="s">
        <v>25</v>
      </c>
      <c r="B5" t="s">
        <v>19</v>
      </c>
      <c r="D5" t="s">
        <v>14</v>
      </c>
      <c r="E5" t="str">
        <f>IF(C5&lt;&gt;"",IFERROR(LOOKUP(2,1/($A$1:A4=A5)/($C$1:C4&lt;&gt;""),$E$1:E4&amp;", "),"")&amp;C5,"")</f>
        <v/>
      </c>
      <c r="F5" s="15" t="str">
        <f t="shared" si="0"/>
        <v/>
      </c>
      <c r="G5" t="str">
        <f t="shared" si="1"/>
        <v/>
      </c>
      <c r="H5" t="str">
        <f>IF(C5&lt;&gt;"",C5&amp;", ","")&amp;IFERROR(INDEX(H6:$H$14,MATCH(A5,A6:$A$14,)),"")</f>
        <v/>
      </c>
    </row>
    <row r="6" spans="1:8" x14ac:dyDescent="0.2">
      <c r="A6" s="7" t="s">
        <v>25</v>
      </c>
      <c r="B6" t="s">
        <v>17</v>
      </c>
      <c r="D6" t="s">
        <v>14</v>
      </c>
      <c r="E6" t="str">
        <f>IF(C6&lt;&gt;"",IFERROR(LOOKUP(2,1/($A$1:A5=A6)/($C$1:C5&lt;&gt;""),$E$1:E5&amp;", "),"")&amp;C6,"")</f>
        <v/>
      </c>
      <c r="F6" s="15" t="str">
        <f t="shared" si="0"/>
        <v/>
      </c>
      <c r="G6" t="str">
        <f>C6&amp;IF(A6=A7,IF((C6="")+(G7=""),"",", ")&amp;G7,"")</f>
        <v/>
      </c>
      <c r="H6" t="str">
        <f>IF(C6&lt;&gt;"",C6&amp;", ","")&amp;IFERROR(INDEX(H7:$H$14,MATCH(A6,A7:$A$14,)),"")</f>
        <v/>
      </c>
    </row>
    <row r="7" spans="1:8" x14ac:dyDescent="0.2">
      <c r="A7" s="7" t="s">
        <v>25</v>
      </c>
      <c r="B7" t="s">
        <v>22</v>
      </c>
      <c r="D7" t="s">
        <v>14</v>
      </c>
      <c r="E7" t="str">
        <f>IF(C7&lt;&gt;"",IFERROR(LOOKUP(2,1/($A$1:A6=A7)/($C$1:C6&lt;&gt;""),$E$1:E6&amp;", "),"")&amp;C7,"")</f>
        <v/>
      </c>
      <c r="F7" s="15" t="str">
        <f t="shared" si="0"/>
        <v/>
      </c>
      <c r="G7" t="str">
        <f t="shared" si="1"/>
        <v/>
      </c>
      <c r="H7" t="str">
        <f>IF(C7&lt;&gt;"",C7&amp;", ","")&amp;IFERROR(INDEX(H8:$H$14,MATCH(A7,A8:$A$14,)),"")</f>
        <v/>
      </c>
    </row>
    <row r="8" spans="1:8" x14ac:dyDescent="0.2">
      <c r="A8" s="7" t="s">
        <v>25</v>
      </c>
      <c r="B8" t="s">
        <v>18</v>
      </c>
      <c r="D8" t="s">
        <v>14</v>
      </c>
      <c r="E8" t="str">
        <f>IF(C8&lt;&gt;"",IFERROR(LOOKUP(2,1/($A$1:A7=A8)/($C$1:C7&lt;&gt;""),$E$1:E7&amp;", "),"")&amp;C8,"")</f>
        <v/>
      </c>
      <c r="F8" s="15" t="str">
        <f t="shared" si="0"/>
        <v/>
      </c>
      <c r="G8" t="str">
        <f t="shared" si="1"/>
        <v/>
      </c>
      <c r="H8" t="str">
        <f>IF(C8&lt;&gt;"",C8&amp;", ","")&amp;IFERROR(INDEX(H9:$H$14,MATCH(A8,A9:$A$14,)),"")</f>
        <v/>
      </c>
    </row>
    <row r="9" spans="1:8" x14ac:dyDescent="0.2">
      <c r="A9" s="7" t="s">
        <v>25</v>
      </c>
      <c r="D9" t="s">
        <v>14</v>
      </c>
      <c r="E9" t="str">
        <f>IF(C9&lt;&gt;"",IFERROR(LOOKUP(2,1/($A$1:A8=A9)/($C$1:C8&lt;&gt;""),$E$1:E8&amp;", "),"")&amp;C9,"")</f>
        <v/>
      </c>
      <c r="F9" s="15" t="str">
        <f>C9&amp;IF((F10="")+(A9&lt;&gt;A10),"",", "&amp;F10)</f>
        <v/>
      </c>
      <c r="G9" t="str">
        <f t="shared" si="1"/>
        <v/>
      </c>
      <c r="H9" t="str">
        <f>IF(C9&lt;&gt;"",C9&amp;", ","")&amp;IFERROR(INDEX(H10:$H$14,MATCH(A9,A10:$A$14,)),"")</f>
        <v/>
      </c>
    </row>
    <row r="10" spans="1:8" x14ac:dyDescent="0.2">
      <c r="A10" s="7" t="s">
        <v>26</v>
      </c>
      <c r="B10" t="s">
        <v>13</v>
      </c>
      <c r="C10" t="s">
        <v>27</v>
      </c>
      <c r="D10">
        <v>3</v>
      </c>
      <c r="E10" t="str">
        <f>IF(C10&lt;&gt;"",IFERROR(LOOKUP(2,1/($A$1:A9=A10)/($C$1:C9&lt;&gt;""),$E$1:E9&amp;", "),"")&amp;C10,"")</f>
        <v>10.05.2018</v>
      </c>
      <c r="F10" s="15" t="str">
        <f t="shared" si="0"/>
        <v>10.05.2018, 31.08.2018, 01.10.2018</v>
      </c>
      <c r="G10" t="str">
        <f t="shared" si="1"/>
        <v>10.05.2018, 31.08.2018, 01.10.2018</v>
      </c>
      <c r="H10" t="str">
        <f>IF(C10&lt;&gt;"",C10&amp;", ","")&amp;IFERROR(INDEX(H11:$H$14,MATCH(A10,A11:$A$14,)),"")</f>
        <v xml:space="preserve">10.05.2018, 31.08.2018, 01.10.2018, </v>
      </c>
    </row>
    <row r="11" spans="1:8" x14ac:dyDescent="0.2">
      <c r="A11" s="7" t="s">
        <v>26</v>
      </c>
      <c r="B11" t="s">
        <v>16</v>
      </c>
      <c r="C11" t="s">
        <v>20</v>
      </c>
      <c r="D11" t="s">
        <v>14</v>
      </c>
      <c r="E11" t="str">
        <f>IF(C11&lt;&gt;"",IFERROR(LOOKUP(2,1/($A$1:A10=A11)/($C$1:C10&lt;&gt;""),$E$1:E10&amp;", "),"")&amp;C11,"")</f>
        <v>10.05.2018, 31.08.2018</v>
      </c>
      <c r="F11" s="15" t="str">
        <f t="shared" si="0"/>
        <v>31.08.2018, 01.10.2018</v>
      </c>
      <c r="G11" t="str">
        <f t="shared" si="1"/>
        <v>31.08.2018, 01.10.2018</v>
      </c>
      <c r="H11" t="str">
        <f>IF(C11&lt;&gt;"",C11&amp;", ","")&amp;IFERROR(INDEX(H12:$H$14,MATCH(A11,A12:$A$14,)),"")</f>
        <v xml:space="preserve">31.08.2018, 01.10.2018, </v>
      </c>
    </row>
    <row r="12" spans="1:8" x14ac:dyDescent="0.2">
      <c r="A12" s="7" t="s">
        <v>26</v>
      </c>
      <c r="B12" t="s">
        <v>17</v>
      </c>
      <c r="C12" t="s">
        <v>24</v>
      </c>
      <c r="D12" t="s">
        <v>14</v>
      </c>
      <c r="E12" t="str">
        <f>IF(C12&lt;&gt;"",IFERROR(LOOKUP(2,1/($A$1:A11=A12)/($C$1:C11&lt;&gt;""),$E$1:E11&amp;", "),"")&amp;C12,"")</f>
        <v>10.05.2018, 31.08.2018, 01.10.2018</v>
      </c>
      <c r="F12" s="15" t="str">
        <f t="shared" si="0"/>
        <v>01.10.2018</v>
      </c>
      <c r="G12" t="str">
        <f t="shared" si="1"/>
        <v>01.10.2018</v>
      </c>
      <c r="H12" t="str">
        <f>IF(C12&lt;&gt;"",C12&amp;", ","")&amp;IFERROR(INDEX(H13:$H$14,MATCH(A12,A13:$A$14,)),"")</f>
        <v xml:space="preserve">01.10.2018, </v>
      </c>
    </row>
    <row r="13" spans="1:8" x14ac:dyDescent="0.2">
      <c r="A13" s="7" t="s">
        <v>26</v>
      </c>
      <c r="D13" t="s">
        <v>14</v>
      </c>
      <c r="F13" s="15"/>
      <c r="G13" t="str">
        <f t="shared" si="1"/>
        <v/>
      </c>
      <c r="H13" t="str">
        <f>IF(C13&lt;&gt;"",C13&amp;", ","")&amp;IFERROR(INDEX(H14:$H$14,MATCH(A13,A14:$A$14,)),"")</f>
        <v/>
      </c>
    </row>
    <row r="14" spans="1:8" x14ac:dyDescent="0.2">
      <c r="H14" t="str">
        <f>IF(C14&lt;&gt;"",C14&amp;", ","")&amp;IFERROR(INDEX(H$14:$H15,MATCH(A14,A$14:$A15,)),"")</f>
        <v/>
      </c>
    </row>
  </sheetData>
  <autoFilter ref="A1:D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 1</vt:lpstr>
      <vt:lpstr>Кол-во месяцев расхода</vt:lpstr>
    </vt:vector>
  </TitlesOfParts>
  <Company>Компания "Референт"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Компания "Референт"</dc:creator>
  <cp:lastModifiedBy>Michael Bliznuk</cp:lastModifiedBy>
  <cp:lastPrinted>2017-07-26T07:52:59Z</cp:lastPrinted>
  <dcterms:created xsi:type="dcterms:W3CDTF">2005-11-10T13:40:43Z</dcterms:created>
  <dcterms:modified xsi:type="dcterms:W3CDTF">2019-03-16T21:02:08Z</dcterms:modified>
</cp:coreProperties>
</file>