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codeName="ЭтаКнига" defaultThemeVersion="124226"/>
  <mc:AlternateContent xmlns:mc="http://schemas.openxmlformats.org/markup-compatibility/2006">
    <mc:Choice Requires="x15">
      <x15ac:absPath xmlns:x15ac="http://schemas.microsoft.com/office/spreadsheetml/2010/11/ac" url="X:\ОТЧЕТЫ МАРТ 2019г\"/>
    </mc:Choice>
  </mc:AlternateContent>
  <xr:revisionPtr revIDLastSave="0" documentId="13_ncr:1_{12F3126D-49F3-4190-A946-8F5F56100BF1}" xr6:coauthVersionLast="41" xr6:coauthVersionMax="41" xr10:uidLastSave="{00000000-0000-0000-0000-000000000000}"/>
  <bookViews>
    <workbookView xWindow="-120" yWindow="-120" windowWidth="29040" windowHeight="15840" tabRatio="303" xr2:uid="{00000000-000D-0000-FFFF-FFFF00000000}"/>
  </bookViews>
  <sheets>
    <sheet name="ООО &quot;ГПНО&quot;" sheetId="3" r:id="rId1"/>
    <sheet name="Лист1" sheetId="4" state="hidden" r:id="rId2"/>
    <sheet name="Лист2" sheetId="5" state="hidden" r:id="rId3"/>
    <sheet name="Лист3" sheetId="6" r:id="rId4"/>
  </sheets>
  <externalReferences>
    <externalReference r:id="rId5"/>
  </externalReferences>
  <definedNames>
    <definedName name="_xlnm._FilterDatabase" localSheetId="1" hidden="1">Лист1!$A$4:$B$4</definedName>
    <definedName name="_xlnm._FilterDatabase" localSheetId="0" hidden="1">'ООО "ГПНО"'!$A$11:$V$50</definedName>
    <definedName name="_xlnm.Print_Area" localSheetId="0">'ООО "ГПНО"'!$A$1:$AB$50</definedName>
  </definedNames>
  <calcPr calcId="181029"/>
</workbook>
</file>

<file path=xl/calcChain.xml><?xml version="1.0" encoding="utf-8"?>
<calcChain xmlns="http://schemas.openxmlformats.org/spreadsheetml/2006/main">
  <c r="B28" i="5" l="1"/>
  <c r="B27" i="5"/>
  <c r="U108" i="4"/>
  <c r="L106" i="4" l="1"/>
  <c r="B154" i="4"/>
  <c r="J106" i="4"/>
  <c r="B23" i="4"/>
  <c r="B150" i="4" l="1"/>
  <c r="G106" i="4"/>
  <c r="B19" i="4"/>
  <c r="AA11" i="3" l="1"/>
  <c r="B4" i="5" l="1"/>
  <c r="J31" i="4" l="1"/>
  <c r="J33" i="4"/>
  <c r="J35" i="4"/>
  <c r="J37" i="4"/>
  <c r="J39" i="4"/>
  <c r="J41" i="4"/>
  <c r="J43" i="4"/>
  <c r="J45" i="4"/>
  <c r="J47" i="4"/>
  <c r="J49" i="4"/>
  <c r="H51" i="4"/>
  <c r="B26" i="5" l="1"/>
  <c r="B49" i="4"/>
  <c r="C87" i="4" l="1"/>
  <c r="B47" i="4"/>
  <c r="B25" i="5"/>
  <c r="B24" i="5"/>
  <c r="C86" i="4" l="1"/>
  <c r="B45" i="4"/>
  <c r="B23" i="5"/>
  <c r="C85" i="4" l="1"/>
  <c r="X11" i="3"/>
  <c r="Y11" i="3"/>
  <c r="W11" i="3"/>
  <c r="K3" i="3" s="1"/>
  <c r="N3" i="3" l="1"/>
  <c r="L3" i="3"/>
  <c r="Q11" i="3"/>
  <c r="S11" i="3"/>
  <c r="B43" i="4" l="1"/>
  <c r="C84" i="4" s="1"/>
  <c r="B7" i="5" l="1"/>
  <c r="B22" i="5"/>
  <c r="B21" i="5"/>
  <c r="B20" i="5"/>
  <c r="B19" i="5"/>
  <c r="B18" i="5"/>
  <c r="B17" i="5"/>
  <c r="B16" i="5"/>
  <c r="B15" i="5"/>
  <c r="B14" i="5"/>
  <c r="B13" i="5"/>
  <c r="B12" i="5"/>
  <c r="B11" i="5"/>
  <c r="B10" i="5"/>
  <c r="B9" i="5"/>
  <c r="B8" i="5"/>
  <c r="B6" i="5"/>
  <c r="B5" i="5"/>
  <c r="B5" i="4" l="1"/>
  <c r="B17" i="4"/>
  <c r="B41" i="4" l="1"/>
  <c r="C83" i="4" l="1"/>
  <c r="T106" i="4" l="1"/>
  <c r="B39" i="4"/>
  <c r="B37" i="4"/>
  <c r="C81" i="4" l="1"/>
  <c r="C82" i="4"/>
  <c r="S106" i="4"/>
  <c r="B35" i="4"/>
  <c r="C80" i="4" l="1"/>
  <c r="R106" i="4" l="1"/>
  <c r="Q106" i="4"/>
  <c r="V11" i="3" l="1"/>
  <c r="I51" i="4" l="1"/>
  <c r="J51" i="4"/>
  <c r="H53" i="4"/>
  <c r="I53" i="4"/>
  <c r="J53" i="4"/>
  <c r="H55" i="4"/>
  <c r="I55" i="4"/>
  <c r="J55" i="4"/>
  <c r="H57" i="4"/>
  <c r="I57" i="4"/>
  <c r="J57" i="4"/>
  <c r="H59" i="4"/>
  <c r="I59" i="4"/>
  <c r="J59" i="4"/>
  <c r="B164" i="4" l="1"/>
  <c r="B162" i="4"/>
  <c r="B160" i="4"/>
  <c r="B158" i="4"/>
  <c r="B156" i="4"/>
  <c r="B152" i="4"/>
  <c r="B148" i="4"/>
  <c r="B146" i="4"/>
  <c r="B144" i="4"/>
  <c r="B142" i="4"/>
  <c r="B140" i="4"/>
  <c r="B138" i="4"/>
  <c r="B136" i="4"/>
  <c r="P106" i="4" l="1"/>
  <c r="O106" i="4"/>
  <c r="N106" i="4"/>
  <c r="M106" i="4"/>
  <c r="K106" i="4"/>
  <c r="I106" i="4"/>
  <c r="H106" i="4"/>
  <c r="F106" i="4"/>
  <c r="AB11" i="3" l="1"/>
  <c r="E106" i="4" l="1"/>
  <c r="D106" i="4"/>
  <c r="C106" i="4"/>
  <c r="B33" i="4"/>
  <c r="B31" i="4"/>
  <c r="B29" i="4"/>
  <c r="B27" i="4"/>
  <c r="B25" i="4"/>
  <c r="B21" i="4"/>
  <c r="B15" i="4"/>
  <c r="B13" i="4"/>
  <c r="B11" i="4"/>
  <c r="B9" i="4"/>
  <c r="B7" i="4"/>
  <c r="J29" i="4"/>
  <c r="J27" i="4"/>
  <c r="J25" i="4"/>
  <c r="J23" i="4"/>
  <c r="J21" i="4"/>
  <c r="J19" i="4"/>
  <c r="J17" i="4"/>
  <c r="J15" i="4"/>
  <c r="J13" i="4"/>
  <c r="J11" i="4"/>
  <c r="J9" i="4"/>
  <c r="J7" i="4"/>
  <c r="J5" i="4"/>
  <c r="C66" i="4" l="1"/>
  <c r="C70" i="4"/>
  <c r="C74" i="4"/>
  <c r="C78" i="4"/>
  <c r="C67" i="4"/>
  <c r="C71" i="4"/>
  <c r="C75" i="4"/>
  <c r="C69" i="4"/>
  <c r="C73" i="4"/>
  <c r="C77" i="4"/>
  <c r="C68" i="4"/>
  <c r="C72" i="4"/>
  <c r="C76" i="4"/>
  <c r="C65" i="4"/>
  <c r="C79" i="4"/>
  <c r="Z11" i="3" l="1"/>
  <c r="I3" i="3" l="1"/>
  <c r="U11" i="3"/>
  <c r="H3" i="3" s="1"/>
  <c r="T11" i="3"/>
  <c r="G3" i="3" s="1"/>
  <c r="F3" i="3"/>
  <c r="R11" i="3"/>
  <c r="D3" i="3" s="1"/>
  <c r="C3" i="3"/>
  <c r="K4" i="3" l="1"/>
  <c r="D4" i="3"/>
  <c r="G4" i="3"/>
  <c r="W108" i="4" s="1"/>
  <c r="I4" i="3"/>
  <c r="N4" i="3"/>
  <c r="L4" i="3"/>
  <c r="C4" i="3"/>
  <c r="I5" i="5" s="1"/>
  <c r="F4" i="3"/>
  <c r="V108" i="4" s="1"/>
  <c r="H4" i="3"/>
  <c r="X108" i="4" s="1"/>
  <c r="I28" i="5" l="1"/>
  <c r="C27" i="5"/>
  <c r="I27" i="5"/>
  <c r="G30" i="5"/>
  <c r="H30" i="5"/>
  <c r="C28" i="5"/>
  <c r="F28" i="5"/>
  <c r="E30" i="5"/>
  <c r="F31" i="5"/>
  <c r="F29" i="5"/>
  <c r="D28" i="5"/>
  <c r="I31" i="5"/>
  <c r="C30" i="5"/>
  <c r="G27" i="5"/>
  <c r="I29" i="5"/>
  <c r="E27" i="5"/>
  <c r="D30" i="5"/>
  <c r="H27" i="5"/>
  <c r="J30" i="5"/>
  <c r="J28" i="5"/>
  <c r="E28" i="5"/>
  <c r="G31" i="5"/>
  <c r="G29" i="5"/>
  <c r="E31" i="5"/>
  <c r="E29" i="5"/>
  <c r="H31" i="5"/>
  <c r="H29" i="5"/>
  <c r="D27" i="5"/>
  <c r="F30" i="5"/>
  <c r="J27" i="5"/>
  <c r="H28" i="5"/>
  <c r="C31" i="5"/>
  <c r="C29" i="5"/>
  <c r="I30" i="5"/>
  <c r="G28" i="5"/>
  <c r="D31" i="5"/>
  <c r="D29" i="5"/>
  <c r="J31" i="5"/>
  <c r="J29" i="5"/>
  <c r="F27" i="5"/>
  <c r="W107" i="4"/>
  <c r="S110" i="4"/>
  <c r="R109" i="4"/>
  <c r="T117" i="4"/>
  <c r="R123" i="4"/>
  <c r="S122" i="4"/>
  <c r="T113" i="4"/>
  <c r="R117" i="4"/>
  <c r="S111" i="4"/>
  <c r="T112" i="4"/>
  <c r="V107" i="4"/>
  <c r="R121" i="4"/>
  <c r="S115" i="4"/>
  <c r="T115" i="4"/>
  <c r="Y124" i="4"/>
  <c r="Y108" i="4"/>
  <c r="Y119" i="4"/>
  <c r="Y118" i="4"/>
  <c r="Y113" i="4"/>
  <c r="Y120" i="4"/>
  <c r="Y122" i="4"/>
  <c r="Y115" i="4"/>
  <c r="Y110" i="4"/>
  <c r="Y109" i="4"/>
  <c r="Y123" i="4"/>
  <c r="Y117" i="4"/>
  <c r="Y116" i="4"/>
  <c r="Y114" i="4"/>
  <c r="Y111" i="4"/>
  <c r="Y121" i="4"/>
  <c r="Y112" i="4"/>
  <c r="Y107" i="4"/>
  <c r="R119" i="4"/>
  <c r="R116" i="4"/>
  <c r="R111" i="4"/>
  <c r="R115" i="4"/>
  <c r="S113" i="4"/>
  <c r="S123" i="4"/>
  <c r="S114" i="4"/>
  <c r="S118" i="4"/>
  <c r="T122" i="4"/>
  <c r="T110" i="4"/>
  <c r="T120" i="4"/>
  <c r="T118" i="4"/>
  <c r="R113" i="4"/>
  <c r="R110" i="4"/>
  <c r="R118" i="4"/>
  <c r="R122" i="4"/>
  <c r="S119" i="4"/>
  <c r="S116" i="4"/>
  <c r="S120" i="4"/>
  <c r="S124" i="4"/>
  <c r="T123" i="4"/>
  <c r="T121" i="4"/>
  <c r="T114" i="4"/>
  <c r="T124" i="4"/>
  <c r="R114" i="4"/>
  <c r="R112" i="4"/>
  <c r="R120" i="4"/>
  <c r="R124" i="4"/>
  <c r="S112" i="4"/>
  <c r="S117" i="4"/>
  <c r="S121" i="4"/>
  <c r="T119" i="4"/>
  <c r="T116" i="4"/>
  <c r="T109" i="4"/>
  <c r="T111" i="4"/>
  <c r="T108" i="4"/>
  <c r="X107" i="4"/>
  <c r="R108" i="4"/>
  <c r="S108" i="4"/>
  <c r="F5" i="6"/>
  <c r="D8" i="6"/>
  <c r="C11" i="6"/>
  <c r="D4" i="6"/>
  <c r="F7" i="6"/>
  <c r="D10" i="6"/>
  <c r="C13" i="6"/>
  <c r="F16" i="6"/>
  <c r="D19" i="6"/>
  <c r="F14" i="6"/>
  <c r="C4" i="6"/>
  <c r="D15" i="6"/>
  <c r="C18" i="6"/>
  <c r="D16" i="6"/>
  <c r="D17" i="6"/>
  <c r="C6" i="6"/>
  <c r="C8" i="6"/>
  <c r="D14" i="6"/>
  <c r="F20" i="6"/>
  <c r="F4" i="6"/>
  <c r="C5" i="6"/>
  <c r="D11" i="6"/>
  <c r="F10" i="6"/>
  <c r="D13" i="6"/>
  <c r="F19" i="6"/>
  <c r="C14" i="6"/>
  <c r="F9" i="6"/>
  <c r="D12" i="6"/>
  <c r="C15" i="6"/>
  <c r="C12" i="6"/>
  <c r="F15" i="6"/>
  <c r="D18" i="6"/>
  <c r="F18" i="6"/>
  <c r="D5" i="6"/>
  <c r="D6" i="6"/>
  <c r="C9" i="6"/>
  <c r="F12" i="6"/>
  <c r="F13" i="6"/>
  <c r="C19" i="6"/>
  <c r="C20" i="6"/>
  <c r="D7" i="6"/>
  <c r="F6" i="6"/>
  <c r="D9" i="6"/>
  <c r="F11" i="6"/>
  <c r="C17" i="6"/>
  <c r="F17" i="6"/>
  <c r="C7" i="6"/>
  <c r="F8" i="6"/>
  <c r="C10" i="6"/>
  <c r="C16" i="6"/>
  <c r="D20" i="6"/>
  <c r="F50" i="4"/>
  <c r="F49" i="4"/>
  <c r="D50" i="4"/>
  <c r="D49" i="4"/>
  <c r="H49" i="4" s="1"/>
  <c r="M178" i="4"/>
  <c r="L178" i="4"/>
  <c r="J178" i="4"/>
  <c r="F178" i="4"/>
  <c r="G178" i="4"/>
  <c r="E178" i="4"/>
  <c r="D178" i="4"/>
  <c r="N178" i="4"/>
  <c r="K178" i="4"/>
  <c r="I178" i="4"/>
  <c r="H178" i="4"/>
  <c r="O178" i="4"/>
  <c r="X110" i="4"/>
  <c r="F47" i="4"/>
  <c r="X119" i="4"/>
  <c r="D47" i="4"/>
  <c r="H47" i="4" s="1"/>
  <c r="X115" i="4"/>
  <c r="X117" i="4"/>
  <c r="X116" i="4"/>
  <c r="D48" i="4"/>
  <c r="X111" i="4"/>
  <c r="M183" i="4"/>
  <c r="E181" i="4"/>
  <c r="X113" i="4"/>
  <c r="L181" i="4"/>
  <c r="O183" i="4"/>
  <c r="K182" i="4"/>
  <c r="G181" i="4"/>
  <c r="O179" i="4"/>
  <c r="X120" i="4"/>
  <c r="I181" i="4"/>
  <c r="X124" i="4"/>
  <c r="H181" i="4"/>
  <c r="D179" i="4"/>
  <c r="N182" i="4"/>
  <c r="J181" i="4"/>
  <c r="F180" i="4"/>
  <c r="X121" i="4"/>
  <c r="F48" i="4"/>
  <c r="E183" i="4"/>
  <c r="I180" i="4"/>
  <c r="L183" i="4"/>
  <c r="D181" i="4"/>
  <c r="K183" i="4"/>
  <c r="G182" i="4"/>
  <c r="O180" i="4"/>
  <c r="K179" i="4"/>
  <c r="I183" i="4"/>
  <c r="M180" i="4"/>
  <c r="H183" i="4"/>
  <c r="L180" i="4"/>
  <c r="N183" i="4"/>
  <c r="J182" i="4"/>
  <c r="F181" i="4"/>
  <c r="N179" i="4"/>
  <c r="X114" i="4"/>
  <c r="X122" i="4"/>
  <c r="I182" i="4"/>
  <c r="M179" i="4"/>
  <c r="D183" i="4"/>
  <c r="H180" i="4"/>
  <c r="G183" i="4"/>
  <c r="O181" i="4"/>
  <c r="K180" i="4"/>
  <c r="G179" i="4"/>
  <c r="M182" i="4"/>
  <c r="E180" i="4"/>
  <c r="L182" i="4"/>
  <c r="D180" i="4"/>
  <c r="J183" i="4"/>
  <c r="F182" i="4"/>
  <c r="N180" i="4"/>
  <c r="J179" i="4"/>
  <c r="X118" i="4"/>
  <c r="X123" i="4"/>
  <c r="X112" i="4"/>
  <c r="X109" i="4"/>
  <c r="M181" i="4"/>
  <c r="E179" i="4"/>
  <c r="H182" i="4"/>
  <c r="L179" i="4"/>
  <c r="O182" i="4"/>
  <c r="K181" i="4"/>
  <c r="G180" i="4"/>
  <c r="E182" i="4"/>
  <c r="I179" i="4"/>
  <c r="D182" i="4"/>
  <c r="H179" i="4"/>
  <c r="F183" i="4"/>
  <c r="N181" i="4"/>
  <c r="J180" i="4"/>
  <c r="F179" i="4"/>
  <c r="C4" i="5"/>
  <c r="E23" i="5"/>
  <c r="G141" i="4"/>
  <c r="N140" i="4"/>
  <c r="K138" i="4"/>
  <c r="N157" i="4"/>
  <c r="M149" i="4"/>
  <c r="J141" i="4"/>
  <c r="N148" i="4"/>
  <c r="G143" i="4"/>
  <c r="O140" i="4"/>
  <c r="O145" i="4"/>
  <c r="G148" i="4"/>
  <c r="N139" i="4"/>
  <c r="H155" i="4"/>
  <c r="I155" i="4"/>
  <c r="I150" i="4"/>
  <c r="N153" i="4"/>
  <c r="M136" i="4"/>
  <c r="H166" i="4"/>
  <c r="D137" i="4"/>
  <c r="J165" i="4"/>
  <c r="D152" i="4"/>
  <c r="M145" i="4"/>
  <c r="L138" i="4"/>
  <c r="H142" i="4"/>
  <c r="I176" i="4"/>
  <c r="E165" i="4"/>
  <c r="N152" i="4"/>
  <c r="D165" i="4"/>
  <c r="M163" i="4"/>
  <c r="H159" i="4"/>
  <c r="J140" i="4"/>
  <c r="N165" i="4"/>
  <c r="G165" i="4"/>
  <c r="I165" i="4"/>
  <c r="J154" i="4"/>
  <c r="N154" i="4"/>
  <c r="O149" i="4"/>
  <c r="M150" i="4"/>
  <c r="I170" i="4"/>
  <c r="J172" i="4"/>
  <c r="D148" i="4"/>
  <c r="N145" i="4"/>
  <c r="L157" i="4"/>
  <c r="L146" i="4"/>
  <c r="D151" i="4"/>
  <c r="I163" i="4"/>
  <c r="G156" i="4"/>
  <c r="H164" i="4"/>
  <c r="J157" i="4"/>
  <c r="I161" i="4"/>
  <c r="I160" i="4"/>
  <c r="L155" i="4"/>
  <c r="D170" i="4"/>
  <c r="L173" i="4"/>
  <c r="N170" i="4"/>
  <c r="I137" i="4"/>
  <c r="H161" i="4"/>
  <c r="D172" i="4"/>
  <c r="J166" i="4"/>
  <c r="H146" i="4"/>
  <c r="K152" i="4"/>
  <c r="H158" i="4"/>
  <c r="L140" i="4"/>
  <c r="F147" i="4"/>
  <c r="F153" i="4"/>
  <c r="G159" i="4"/>
  <c r="I143" i="4"/>
  <c r="D141" i="4"/>
  <c r="E146" i="4"/>
  <c r="O161" i="4"/>
  <c r="J137" i="4"/>
  <c r="O143" i="4"/>
  <c r="E170" i="4"/>
  <c r="K172" i="4"/>
  <c r="H174" i="4"/>
  <c r="D169" i="4"/>
  <c r="E171" i="4"/>
  <c r="K174" i="4"/>
  <c r="K171" i="4"/>
  <c r="O170" i="4"/>
  <c r="L176" i="4"/>
  <c r="I164" i="4"/>
  <c r="F156" i="4"/>
  <c r="I147" i="4"/>
  <c r="K158" i="4"/>
  <c r="F162" i="4"/>
  <c r="G162" i="4"/>
  <c r="H156" i="4"/>
  <c r="D144" i="4"/>
  <c r="O156" i="4"/>
  <c r="H162" i="4"/>
  <c r="G138" i="4"/>
  <c r="O152" i="4"/>
  <c r="D150" i="4"/>
  <c r="F163" i="4"/>
  <c r="M139" i="4"/>
  <c r="L152" i="4"/>
  <c r="I159" i="4"/>
  <c r="D157" i="4"/>
  <c r="E162" i="4"/>
  <c r="K147" i="4"/>
  <c r="E152" i="4"/>
  <c r="O159" i="4"/>
  <c r="E177" i="4"/>
  <c r="D174" i="4"/>
  <c r="M169" i="4"/>
  <c r="F170" i="4"/>
  <c r="M173" i="4"/>
  <c r="L170" i="4"/>
  <c r="H168" i="4"/>
  <c r="M172" i="4"/>
  <c r="G157" i="4"/>
  <c r="I139" i="4"/>
  <c r="K150" i="4"/>
  <c r="M157" i="4"/>
  <c r="L162" i="4"/>
  <c r="G144" i="4"/>
  <c r="L164" i="4"/>
  <c r="J156" i="4"/>
  <c r="J139" i="4"/>
  <c r="G151" i="4"/>
  <c r="F146" i="4"/>
  <c r="F164" i="4"/>
  <c r="K140" i="4"/>
  <c r="F151" i="4"/>
  <c r="I149" i="4"/>
  <c r="G154" i="4"/>
  <c r="J138" i="4"/>
  <c r="I145" i="4"/>
  <c r="K151" i="4"/>
  <c r="D155" i="4"/>
  <c r="N138" i="4"/>
  <c r="I144" i="4"/>
  <c r="F150" i="4"/>
  <c r="F148" i="4"/>
  <c r="K163" i="4"/>
  <c r="L139" i="4"/>
  <c r="E145" i="4"/>
  <c r="L151" i="4"/>
  <c r="H171" i="4"/>
  <c r="E166" i="4"/>
  <c r="H177" i="4"/>
  <c r="G169" i="4"/>
  <c r="I177" i="4"/>
  <c r="M170" i="4"/>
  <c r="I167" i="4"/>
  <c r="N168" i="4"/>
  <c r="E149" i="4"/>
  <c r="E140" i="4"/>
  <c r="L154" i="4"/>
  <c r="D160" i="4"/>
  <c r="K137" i="4"/>
  <c r="I142" i="4"/>
  <c r="K165" i="4"/>
  <c r="D156" i="4"/>
  <c r="F149" i="4"/>
  <c r="K149" i="4"/>
  <c r="D140" i="4"/>
  <c r="D163" i="4"/>
  <c r="M162" i="4"/>
  <c r="H154" i="4"/>
  <c r="D147" i="4"/>
  <c r="M146" i="4"/>
  <c r="F139" i="4"/>
  <c r="E161" i="4"/>
  <c r="K161" i="4"/>
  <c r="G153" i="4"/>
  <c r="J145" i="4"/>
  <c r="K145" i="4"/>
  <c r="M137" i="4"/>
  <c r="F159" i="4"/>
  <c r="E150" i="4"/>
  <c r="O150" i="4"/>
  <c r="F143" i="4"/>
  <c r="D162" i="4"/>
  <c r="J163" i="4"/>
  <c r="I154" i="4"/>
  <c r="D146" i="4"/>
  <c r="J147" i="4"/>
  <c r="I138" i="4"/>
  <c r="F160" i="4"/>
  <c r="J160" i="4"/>
  <c r="D153" i="4"/>
  <c r="F144" i="4"/>
  <c r="J144" i="4"/>
  <c r="O136" i="4"/>
  <c r="M159" i="4"/>
  <c r="H150" i="4"/>
  <c r="L150" i="4"/>
  <c r="M143" i="4"/>
  <c r="M164" i="4"/>
  <c r="H157" i="4"/>
  <c r="I148" i="4"/>
  <c r="M148" i="4"/>
  <c r="H141" i="4"/>
  <c r="K162" i="4"/>
  <c r="O162" i="4"/>
  <c r="E155" i="4"/>
  <c r="K146" i="4"/>
  <c r="O146" i="4"/>
  <c r="F138" i="4"/>
  <c r="F161" i="4"/>
  <c r="M160" i="4"/>
  <c r="L153" i="4"/>
  <c r="H145" i="4"/>
  <c r="M144" i="4"/>
  <c r="O137" i="4"/>
  <c r="F158" i="4"/>
  <c r="O151" i="4"/>
  <c r="J150" i="4"/>
  <c r="F142" i="4"/>
  <c r="F176" i="4"/>
  <c r="G176" i="4"/>
  <c r="F168" i="4"/>
  <c r="H175" i="4"/>
  <c r="E169" i="4"/>
  <c r="I166" i="4"/>
  <c r="O167" i="4"/>
  <c r="D167" i="4"/>
  <c r="F177" i="4"/>
  <c r="J169" i="4"/>
  <c r="I172" i="4"/>
  <c r="O177" i="4"/>
  <c r="H173" i="4"/>
  <c r="J173" i="4"/>
  <c r="L171" i="4"/>
  <c r="N171" i="4"/>
  <c r="H170" i="4"/>
  <c r="M177" i="4"/>
  <c r="E176" i="4"/>
  <c r="F175" i="4"/>
  <c r="G174" i="4"/>
  <c r="D168" i="4"/>
  <c r="E167" i="4"/>
  <c r="F166" i="4"/>
  <c r="H176" i="4"/>
  <c r="I168" i="4"/>
  <c r="K166" i="4"/>
  <c r="N177" i="4"/>
  <c r="I173" i="4"/>
  <c r="J168" i="4"/>
  <c r="K167" i="4"/>
  <c r="L166" i="4"/>
  <c r="M166" i="4"/>
  <c r="N166" i="4"/>
  <c r="O166" i="4"/>
  <c r="K177" i="4"/>
  <c r="L172" i="4"/>
  <c r="M168" i="4"/>
  <c r="O176" i="4"/>
  <c r="N161" i="4"/>
  <c r="H137" i="4"/>
  <c r="G142" i="4"/>
  <c r="J164" i="4"/>
  <c r="N156" i="4"/>
  <c r="L141" i="4"/>
  <c r="N155" i="4"/>
  <c r="J161" i="4"/>
  <c r="H144" i="4"/>
  <c r="N150" i="4"/>
  <c r="L156" i="4"/>
  <c r="G164" i="4"/>
  <c r="L149" i="4"/>
  <c r="F154" i="4"/>
  <c r="M161" i="4"/>
  <c r="N144" i="4"/>
  <c r="N143" i="4"/>
  <c r="K148" i="4"/>
  <c r="H165" i="4"/>
  <c r="J148" i="4"/>
  <c r="K164" i="4"/>
  <c r="E157" i="4"/>
  <c r="D149" i="4"/>
  <c r="H140" i="4"/>
  <c r="L147" i="4"/>
  <c r="E153" i="4"/>
  <c r="I158" i="4"/>
  <c r="N142" i="4"/>
  <c r="O164" i="4"/>
  <c r="I157" i="4"/>
  <c r="H149" i="4"/>
  <c r="O148" i="4"/>
  <c r="I141" i="4"/>
  <c r="H163" i="4"/>
  <c r="J162" i="4"/>
  <c r="J155" i="4"/>
  <c r="G146" i="4"/>
  <c r="J146" i="4"/>
  <c r="O139" i="4"/>
  <c r="K160" i="4"/>
  <c r="O160" i="4"/>
  <c r="I153" i="4"/>
  <c r="K144" i="4"/>
  <c r="O144" i="4"/>
  <c r="N159" i="4"/>
  <c r="K159" i="4"/>
  <c r="J151" i="4"/>
  <c r="L143" i="4"/>
  <c r="K143" i="4"/>
  <c r="G163" i="4"/>
  <c r="N162" i="4"/>
  <c r="F155" i="4"/>
  <c r="G147" i="4"/>
  <c r="N146" i="4"/>
  <c r="E139" i="4"/>
  <c r="G160" i="4"/>
  <c r="L160" i="4"/>
  <c r="I152" i="4"/>
  <c r="F145" i="4"/>
  <c r="L144" i="4"/>
  <c r="N137" i="4"/>
  <c r="E159" i="4"/>
  <c r="N151" i="4"/>
  <c r="I151" i="4"/>
  <c r="E143" i="4"/>
  <c r="K156" i="4"/>
  <c r="O157" i="4"/>
  <c r="N149" i="4"/>
  <c r="E141" i="4"/>
  <c r="O141" i="4"/>
  <c r="L163" i="4"/>
  <c r="E154" i="4"/>
  <c r="K155" i="4"/>
  <c r="I146" i="4"/>
  <c r="H139" i="4"/>
  <c r="K139" i="4"/>
  <c r="E160" i="4"/>
  <c r="F152" i="4"/>
  <c r="O153" i="4"/>
  <c r="E144" i="4"/>
  <c r="G137" i="4"/>
  <c r="E158" i="4"/>
  <c r="M158" i="4"/>
  <c r="M151" i="4"/>
  <c r="D143" i="4"/>
  <c r="M142" i="4"/>
  <c r="G168" i="4"/>
  <c r="N167" i="4"/>
  <c r="L175" i="4"/>
  <c r="F172" i="4"/>
  <c r="J177" i="4"/>
  <c r="E173" i="4"/>
  <c r="F173" i="4"/>
  <c r="D171" i="4"/>
  <c r="F169" i="4"/>
  <c r="M171" i="4"/>
  <c r="J167" i="4"/>
  <c r="D173" i="4"/>
  <c r="H169" i="4"/>
  <c r="K176" i="4"/>
  <c r="M175" i="4"/>
  <c r="O175" i="4"/>
  <c r="J175" i="4"/>
  <c r="N173" i="4"/>
  <c r="E172" i="4"/>
  <c r="F171" i="4"/>
  <c r="G170" i="4"/>
  <c r="G177" i="4"/>
  <c r="H172" i="4"/>
  <c r="L177" i="4"/>
  <c r="N169" i="4"/>
  <c r="I169" i="4"/>
  <c r="O173" i="4"/>
  <c r="I175" i="4"/>
  <c r="J174" i="4"/>
  <c r="K173" i="4"/>
  <c r="L168" i="4"/>
  <c r="N176" i="4"/>
  <c r="O172" i="4"/>
  <c r="M165" i="4"/>
  <c r="K154" i="4"/>
  <c r="H153" i="4"/>
  <c r="G158" i="4"/>
  <c r="F165" i="4"/>
  <c r="N164" i="4"/>
  <c r="J149" i="4"/>
  <c r="M141" i="4"/>
  <c r="M147" i="4"/>
  <c r="H160" i="4"/>
  <c r="L137" i="4"/>
  <c r="H143" i="4"/>
  <c r="L148" i="4"/>
  <c r="D164" i="4"/>
  <c r="F140" i="4"/>
  <c r="O147" i="4"/>
  <c r="N160" i="4"/>
  <c r="D158" i="4"/>
  <c r="K142" i="4"/>
  <c r="G140" i="4"/>
  <c r="O165" i="4"/>
  <c r="N141" i="4"/>
  <c r="L165" i="4"/>
  <c r="E156" i="4"/>
  <c r="H148" i="4"/>
  <c r="N163" i="4"/>
  <c r="E138" i="4"/>
  <c r="H152" i="4"/>
  <c r="N158" i="4"/>
  <c r="E164" i="4"/>
  <c r="F157" i="4"/>
  <c r="K157" i="4"/>
  <c r="E148" i="4"/>
  <c r="F141" i="4"/>
  <c r="K141" i="4"/>
  <c r="O163" i="4"/>
  <c r="M155" i="4"/>
  <c r="M154" i="4"/>
  <c r="N147" i="4"/>
  <c r="D138" i="4"/>
  <c r="M138" i="4"/>
  <c r="G161" i="4"/>
  <c r="J153" i="4"/>
  <c r="K153" i="4"/>
  <c r="G145" i="4"/>
  <c r="N136" i="4"/>
  <c r="L159" i="4"/>
  <c r="O158" i="4"/>
  <c r="E151" i="4"/>
  <c r="E142" i="4"/>
  <c r="O142" i="4"/>
  <c r="I162" i="4"/>
  <c r="D154" i="4"/>
  <c r="O155" i="4"/>
  <c r="H147" i="4"/>
  <c r="D139" i="4"/>
  <c r="H138" i="4"/>
  <c r="D161" i="4"/>
  <c r="G152" i="4"/>
  <c r="J152" i="4"/>
  <c r="D145" i="4"/>
  <c r="F137" i="4"/>
  <c r="D159" i="4"/>
  <c r="L158" i="4"/>
  <c r="G150" i="4"/>
  <c r="D142" i="4"/>
  <c r="L142" i="4"/>
  <c r="I156" i="4"/>
  <c r="M156" i="4"/>
  <c r="G149" i="4"/>
  <c r="I140" i="4"/>
  <c r="M140" i="4"/>
  <c r="E163" i="4"/>
  <c r="G155" i="4"/>
  <c r="O154" i="4"/>
  <c r="E147" i="4"/>
  <c r="G139" i="4"/>
  <c r="O138" i="4"/>
  <c r="L161" i="4"/>
  <c r="M153" i="4"/>
  <c r="M152" i="4"/>
  <c r="L145" i="4"/>
  <c r="E137" i="4"/>
  <c r="J159" i="4"/>
  <c r="J158" i="4"/>
  <c r="H151" i="4"/>
  <c r="J143" i="4"/>
  <c r="J142" i="4"/>
  <c r="N175" i="4"/>
  <c r="D175" i="4"/>
  <c r="D166" i="4"/>
  <c r="G175" i="4"/>
  <c r="L167" i="4"/>
  <c r="I174" i="4"/>
  <c r="E174" i="4"/>
  <c r="G172" i="4"/>
  <c r="G167" i="4"/>
  <c r="K170" i="4"/>
  <c r="G166" i="4"/>
  <c r="K168" i="4"/>
  <c r="M167" i="4"/>
  <c r="G171" i="4"/>
  <c r="D177" i="4"/>
  <c r="E168" i="4"/>
  <c r="F167" i="4"/>
  <c r="D176" i="4"/>
  <c r="E175" i="4"/>
  <c r="F174" i="4"/>
  <c r="G173" i="4"/>
  <c r="H167" i="4"/>
  <c r="J171" i="4"/>
  <c r="L169" i="4"/>
  <c r="O171" i="4"/>
  <c r="J176" i="4"/>
  <c r="K175" i="4"/>
  <c r="L174" i="4"/>
  <c r="M174" i="4"/>
  <c r="N174" i="4"/>
  <c r="O174" i="4"/>
  <c r="O169" i="4"/>
  <c r="I171" i="4"/>
  <c r="J170" i="4"/>
  <c r="K169" i="4"/>
  <c r="M176" i="4"/>
  <c r="N172" i="4"/>
  <c r="O168" i="4"/>
  <c r="D45" i="4"/>
  <c r="H45" i="4" s="1"/>
  <c r="F45" i="4"/>
  <c r="D46" i="4"/>
  <c r="F46" i="4"/>
  <c r="D43" i="4"/>
  <c r="H43" i="4" s="1"/>
  <c r="F43" i="4"/>
  <c r="D44" i="4"/>
  <c r="F44" i="4"/>
  <c r="I4" i="5"/>
  <c r="I24" i="5"/>
  <c r="I20" i="5"/>
  <c r="I16" i="5"/>
  <c r="I12" i="5"/>
  <c r="I8" i="5"/>
  <c r="I23" i="5"/>
  <c r="I19" i="5"/>
  <c r="I15" i="5"/>
  <c r="I11" i="5"/>
  <c r="I7" i="5"/>
  <c r="I26" i="5"/>
  <c r="I22" i="5"/>
  <c r="I18" i="5"/>
  <c r="I14" i="5"/>
  <c r="I10" i="5"/>
  <c r="I6" i="5"/>
  <c r="I25" i="5"/>
  <c r="I21" i="5"/>
  <c r="I17" i="5"/>
  <c r="I13" i="5"/>
  <c r="I9" i="5"/>
  <c r="J6" i="5"/>
  <c r="J10" i="5"/>
  <c r="J14" i="5"/>
  <c r="J18" i="5"/>
  <c r="J22" i="5"/>
  <c r="J26" i="5"/>
  <c r="H8" i="5"/>
  <c r="H12" i="5"/>
  <c r="H16" i="5"/>
  <c r="H20" i="5"/>
  <c r="H24" i="5"/>
  <c r="G7" i="5"/>
  <c r="G11" i="5"/>
  <c r="G15" i="5"/>
  <c r="G19" i="5"/>
  <c r="G23" i="5"/>
  <c r="F6" i="5"/>
  <c r="F10" i="5"/>
  <c r="F14" i="5"/>
  <c r="F18" i="5"/>
  <c r="F22" i="5"/>
  <c r="F26" i="5"/>
  <c r="E5" i="5"/>
  <c r="E9" i="5"/>
  <c r="E13" i="5"/>
  <c r="E17" i="5"/>
  <c r="E21" i="5"/>
  <c r="E25" i="5"/>
  <c r="E4" i="5"/>
  <c r="D8" i="5"/>
  <c r="D12" i="5"/>
  <c r="D16" i="5"/>
  <c r="D20" i="5"/>
  <c r="D24" i="5"/>
  <c r="J7" i="5"/>
  <c r="J11" i="5"/>
  <c r="J15" i="5"/>
  <c r="J19" i="5"/>
  <c r="J23" i="5"/>
  <c r="H5" i="5"/>
  <c r="H9" i="5"/>
  <c r="H13" i="5"/>
  <c r="H17" i="5"/>
  <c r="H21" i="5"/>
  <c r="H25" i="5"/>
  <c r="H4" i="5"/>
  <c r="G8" i="5"/>
  <c r="G12" i="5"/>
  <c r="G16" i="5"/>
  <c r="G20" i="5"/>
  <c r="G24" i="5"/>
  <c r="F7" i="5"/>
  <c r="F11" i="5"/>
  <c r="F15" i="5"/>
  <c r="F19" i="5"/>
  <c r="F23" i="5"/>
  <c r="E6" i="5"/>
  <c r="E10" i="5"/>
  <c r="E14" i="5"/>
  <c r="E18" i="5"/>
  <c r="E22" i="5"/>
  <c r="E26" i="5"/>
  <c r="D5" i="5"/>
  <c r="D9" i="5"/>
  <c r="D13" i="5"/>
  <c r="D17" i="5"/>
  <c r="J8" i="5"/>
  <c r="J12" i="5"/>
  <c r="J16" i="5"/>
  <c r="J20" i="5"/>
  <c r="J24" i="5"/>
  <c r="H6" i="5"/>
  <c r="H10" i="5"/>
  <c r="H14" i="5"/>
  <c r="H18" i="5"/>
  <c r="H22" i="5"/>
  <c r="H26" i="5"/>
  <c r="G5" i="5"/>
  <c r="G9" i="5"/>
  <c r="G13" i="5"/>
  <c r="G17" i="5"/>
  <c r="G21" i="5"/>
  <c r="G25" i="5"/>
  <c r="G4" i="5"/>
  <c r="F8" i="5"/>
  <c r="F12" i="5"/>
  <c r="F16" i="5"/>
  <c r="F20" i="5"/>
  <c r="F24" i="5"/>
  <c r="E7" i="5"/>
  <c r="E11" i="5"/>
  <c r="E15" i="5"/>
  <c r="E19" i="5"/>
  <c r="D6" i="5"/>
  <c r="D10" i="5"/>
  <c r="D14" i="5"/>
  <c r="D18" i="5"/>
  <c r="D22" i="5"/>
  <c r="J5" i="5"/>
  <c r="J9" i="5"/>
  <c r="J13" i="5"/>
  <c r="J17" i="5"/>
  <c r="J21" i="5"/>
  <c r="J25" i="5"/>
  <c r="J4" i="5"/>
  <c r="H7" i="5"/>
  <c r="H11" i="5"/>
  <c r="H15" i="5"/>
  <c r="H19" i="5"/>
  <c r="H23" i="5"/>
  <c r="G6" i="5"/>
  <c r="G10" i="5"/>
  <c r="G14" i="5"/>
  <c r="G18" i="5"/>
  <c r="G22" i="5"/>
  <c r="G26" i="5"/>
  <c r="F5" i="5"/>
  <c r="F9" i="5"/>
  <c r="F13" i="5"/>
  <c r="F17" i="5"/>
  <c r="F21" i="5"/>
  <c r="F25" i="5"/>
  <c r="F4" i="5"/>
  <c r="E8" i="5"/>
  <c r="E12" i="5"/>
  <c r="E16" i="5"/>
  <c r="E20" i="5"/>
  <c r="E24" i="5"/>
  <c r="D7" i="5"/>
  <c r="D11" i="5"/>
  <c r="D15" i="5"/>
  <c r="D19" i="5"/>
  <c r="D23" i="5"/>
  <c r="D6" i="4"/>
  <c r="C18" i="5"/>
  <c r="C14" i="5"/>
  <c r="C10" i="5"/>
  <c r="C6" i="5"/>
  <c r="C26" i="5"/>
  <c r="C22" i="5"/>
  <c r="C17" i="5"/>
  <c r="C13" i="5"/>
  <c r="C9" i="5"/>
  <c r="C5" i="5"/>
  <c r="C25" i="5"/>
  <c r="C21" i="5"/>
  <c r="D26" i="5"/>
  <c r="C20" i="5"/>
  <c r="C16" i="5"/>
  <c r="C12" i="5"/>
  <c r="C8" i="5"/>
  <c r="C24" i="5"/>
  <c r="D4" i="5"/>
  <c r="D25" i="5"/>
  <c r="C19" i="5"/>
  <c r="C15" i="5"/>
  <c r="C11" i="5"/>
  <c r="C7" i="5"/>
  <c r="C23" i="5"/>
  <c r="D21" i="5"/>
  <c r="D36" i="4"/>
  <c r="D18" i="4"/>
  <c r="D30" i="4"/>
  <c r="D20" i="4"/>
  <c r="D12" i="4"/>
  <c r="D28" i="4"/>
  <c r="D26" i="4"/>
  <c r="D34" i="4"/>
  <c r="D38" i="4"/>
  <c r="D24" i="4"/>
  <c r="D22" i="4"/>
  <c r="D8" i="4"/>
  <c r="D32" i="4"/>
  <c r="D40" i="4"/>
  <c r="D10" i="4"/>
  <c r="D16" i="4"/>
  <c r="D14" i="4"/>
  <c r="D42" i="4"/>
  <c r="R107" i="4"/>
  <c r="S107" i="4"/>
  <c r="S109" i="4" s="1"/>
  <c r="T107" i="4"/>
  <c r="U107" i="4"/>
  <c r="F42" i="4"/>
  <c r="V118" i="4"/>
  <c r="W114" i="4"/>
  <c r="W120" i="4"/>
  <c r="V110" i="4"/>
  <c r="V117" i="4"/>
  <c r="V119" i="4"/>
  <c r="W119" i="4"/>
  <c r="V112" i="4"/>
  <c r="W110" i="4"/>
  <c r="W115" i="4"/>
  <c r="W113" i="4"/>
  <c r="V121" i="4"/>
  <c r="V114" i="4"/>
  <c r="V116" i="4"/>
  <c r="W118" i="4"/>
  <c r="W124" i="4"/>
  <c r="W112" i="4"/>
  <c r="V115" i="4"/>
  <c r="W117" i="4"/>
  <c r="V109" i="4"/>
  <c r="V113" i="4"/>
  <c r="V124" i="4"/>
  <c r="W123" i="4"/>
  <c r="W111" i="4"/>
  <c r="V111" i="4"/>
  <c r="W116" i="4"/>
  <c r="V123" i="4"/>
  <c r="W122" i="4"/>
  <c r="V120" i="4"/>
  <c r="W121" i="4"/>
  <c r="W109" i="4"/>
  <c r="V122" i="4"/>
  <c r="F41" i="4"/>
  <c r="D41" i="4"/>
  <c r="H41" i="4" s="1"/>
  <c r="F40" i="4"/>
  <c r="F39" i="4"/>
  <c r="D39" i="4"/>
  <c r="H39" i="4" s="1"/>
  <c r="U122" i="4"/>
  <c r="U119" i="4"/>
  <c r="U118" i="4"/>
  <c r="U115" i="4"/>
  <c r="U113" i="4"/>
  <c r="U116" i="4"/>
  <c r="U117" i="4"/>
  <c r="U111" i="4"/>
  <c r="U109" i="4"/>
  <c r="U123" i="4"/>
  <c r="U120" i="4"/>
  <c r="U121" i="4"/>
  <c r="U114" i="4"/>
  <c r="U112" i="4"/>
  <c r="U110" i="4"/>
  <c r="U124" i="4"/>
  <c r="D37" i="4"/>
  <c r="H37" i="4" s="1"/>
  <c r="F37" i="4"/>
  <c r="F38" i="4"/>
  <c r="I136" i="4"/>
  <c r="K136" i="4"/>
  <c r="J136" i="4"/>
  <c r="L136" i="4"/>
  <c r="D5" i="4"/>
  <c r="Q107" i="4"/>
  <c r="Q112" i="4"/>
  <c r="D35" i="4"/>
  <c r="H35" i="4" s="1"/>
  <c r="F36" i="4"/>
  <c r="F35" i="4"/>
  <c r="F136" i="4"/>
  <c r="G136" i="4"/>
  <c r="H136" i="4"/>
  <c r="D136" i="4"/>
  <c r="E136" i="4"/>
  <c r="F29" i="4"/>
  <c r="F25" i="4"/>
  <c r="F21" i="4"/>
  <c r="F17" i="4"/>
  <c r="F13" i="4"/>
  <c r="F9" i="4"/>
  <c r="F5" i="4"/>
  <c r="F6" i="4"/>
  <c r="F32" i="4"/>
  <c r="F28" i="4"/>
  <c r="F24" i="4"/>
  <c r="F20" i="4"/>
  <c r="F16" i="4"/>
  <c r="F12" i="4"/>
  <c r="F8" i="4"/>
  <c r="F33" i="4"/>
  <c r="F34" i="4"/>
  <c r="F30" i="4"/>
  <c r="F26" i="4"/>
  <c r="F22" i="4"/>
  <c r="F18" i="4"/>
  <c r="F14" i="4"/>
  <c r="F10" i="4"/>
  <c r="D31" i="4"/>
  <c r="H31" i="4" s="1"/>
  <c r="D27" i="4"/>
  <c r="H27" i="4" s="1"/>
  <c r="D23" i="4"/>
  <c r="H23" i="4" s="1"/>
  <c r="D19" i="4"/>
  <c r="H19" i="4" s="1"/>
  <c r="D15" i="4"/>
  <c r="H15" i="4" s="1"/>
  <c r="D11" i="4"/>
  <c r="H11" i="4" s="1"/>
  <c r="D7" i="4"/>
  <c r="H7" i="4" s="1"/>
  <c r="D33" i="4"/>
  <c r="H33" i="4" s="1"/>
  <c r="D29" i="4"/>
  <c r="D25" i="4"/>
  <c r="D21" i="4"/>
  <c r="H21" i="4" s="1"/>
  <c r="D17" i="4"/>
  <c r="D13" i="4"/>
  <c r="D9" i="4"/>
  <c r="H9" i="4" s="1"/>
  <c r="F31" i="4"/>
  <c r="F27" i="4"/>
  <c r="F23" i="4"/>
  <c r="F19" i="4"/>
  <c r="F15" i="4"/>
  <c r="F11" i="4"/>
  <c r="F7" i="4"/>
  <c r="L124" i="4"/>
  <c r="K124" i="4"/>
  <c r="Q123" i="4"/>
  <c r="Q111" i="4"/>
  <c r="Q115" i="4"/>
  <c r="Q116" i="4"/>
  <c r="Q124" i="4"/>
  <c r="Q119" i="4"/>
  <c r="Q114" i="4"/>
  <c r="Q120" i="4"/>
  <c r="Q121" i="4"/>
  <c r="Q118" i="4"/>
  <c r="Q108" i="4"/>
  <c r="Q122" i="4"/>
  <c r="Q117" i="4"/>
  <c r="Q113" i="4"/>
  <c r="Q110" i="4"/>
  <c r="Q109" i="4"/>
  <c r="L122" i="4"/>
  <c r="N115" i="4"/>
  <c r="P110" i="4"/>
  <c r="P122" i="4"/>
  <c r="N121" i="4"/>
  <c r="P108" i="4"/>
  <c r="O121" i="4"/>
  <c r="P113" i="4"/>
  <c r="O115" i="4"/>
  <c r="N124" i="4"/>
  <c r="N119" i="4"/>
  <c r="O112" i="4"/>
  <c r="O120" i="4"/>
  <c r="N120" i="4"/>
  <c r="J122" i="4"/>
  <c r="P118" i="4"/>
  <c r="P112" i="4"/>
  <c r="P107" i="4"/>
  <c r="O119" i="4"/>
  <c r="O110" i="4"/>
  <c r="N123" i="4"/>
  <c r="N109" i="4"/>
  <c r="N113" i="4"/>
  <c r="N108" i="4"/>
  <c r="P114" i="4"/>
  <c r="O124" i="4"/>
  <c r="N110" i="4"/>
  <c r="P111" i="4"/>
  <c r="O114" i="4"/>
  <c r="O109" i="4"/>
  <c r="N117" i="4"/>
  <c r="N112" i="4"/>
  <c r="P123" i="4"/>
  <c r="O118" i="4"/>
  <c r="P120" i="4"/>
  <c r="P115" i="4"/>
  <c r="O123" i="4"/>
  <c r="N114" i="4"/>
  <c r="N122" i="4"/>
  <c r="O111" i="4"/>
  <c r="P109" i="4"/>
  <c r="P116" i="4"/>
  <c r="O113" i="4"/>
  <c r="O107" i="4"/>
  <c r="N116" i="4"/>
  <c r="N111" i="4"/>
  <c r="P124" i="4"/>
  <c r="P119" i="4"/>
  <c r="P121" i="4"/>
  <c r="P117" i="4"/>
  <c r="O122" i="4"/>
  <c r="O117" i="4"/>
  <c r="N118" i="4"/>
  <c r="O108" i="4"/>
  <c r="O116" i="4"/>
  <c r="K122" i="4"/>
  <c r="K116" i="4"/>
  <c r="M116" i="4"/>
  <c r="M124" i="4"/>
  <c r="M122" i="4"/>
  <c r="M110" i="4"/>
  <c r="J114" i="4"/>
  <c r="M121" i="4"/>
  <c r="N107" i="4"/>
  <c r="M115" i="4"/>
  <c r="L112" i="4"/>
  <c r="H108" i="4"/>
  <c r="K111" i="4"/>
  <c r="K121" i="4"/>
  <c r="K117" i="4"/>
  <c r="L116" i="4"/>
  <c r="M120" i="4"/>
  <c r="M108" i="4"/>
  <c r="M119" i="4"/>
  <c r="K123" i="4"/>
  <c r="I122" i="4"/>
  <c r="K113" i="4"/>
  <c r="M113" i="4"/>
  <c r="J116" i="4"/>
  <c r="M117" i="4"/>
  <c r="M118" i="4"/>
  <c r="M123" i="4"/>
  <c r="K114" i="4"/>
  <c r="J108" i="4"/>
  <c r="J118" i="4" s="1"/>
  <c r="K120" i="4"/>
  <c r="J112" i="4"/>
  <c r="M111" i="4"/>
  <c r="J120" i="4"/>
  <c r="L114" i="4"/>
  <c r="M114" i="4"/>
  <c r="K118" i="4"/>
  <c r="M109" i="4"/>
  <c r="K107" i="4"/>
  <c r="L113" i="4"/>
  <c r="J111" i="4"/>
  <c r="J121" i="4"/>
  <c r="L110" i="4"/>
  <c r="L120" i="4"/>
  <c r="L117" i="4"/>
  <c r="J123" i="4"/>
  <c r="J115" i="4"/>
  <c r="K119" i="4"/>
  <c r="K109" i="4"/>
  <c r="K112" i="4"/>
  <c r="J109" i="4"/>
  <c r="J119" i="4" s="1"/>
  <c r="L121" i="4"/>
  <c r="L111" i="4"/>
  <c r="L107" i="4"/>
  <c r="K110" i="4"/>
  <c r="L118" i="4"/>
  <c r="J124" i="4"/>
  <c r="K108" i="4"/>
  <c r="L108" i="4"/>
  <c r="M112" i="4"/>
  <c r="K115" i="4"/>
  <c r="M107" i="4"/>
  <c r="L123" i="4"/>
  <c r="J110" i="4"/>
  <c r="L109" i="4"/>
  <c r="J113" i="4"/>
  <c r="L119" i="4"/>
  <c r="L115" i="4"/>
  <c r="I120" i="4"/>
  <c r="I112" i="4"/>
  <c r="I113" i="4"/>
  <c r="G120" i="4"/>
  <c r="H107" i="4"/>
  <c r="I123" i="4"/>
  <c r="I115" i="4"/>
  <c r="I116" i="4"/>
  <c r="I118" i="4"/>
  <c r="H122" i="4"/>
  <c r="I108" i="4"/>
  <c r="I121" i="4"/>
  <c r="I124" i="4"/>
  <c r="I119" i="4"/>
  <c r="I110" i="4"/>
  <c r="H117" i="4"/>
  <c r="I117" i="4"/>
  <c r="I109" i="4"/>
  <c r="I111" i="4"/>
  <c r="J107" i="4"/>
  <c r="J117" i="4" s="1"/>
  <c r="I114" i="4"/>
  <c r="H116" i="4"/>
  <c r="H109" i="4"/>
  <c r="I107" i="4"/>
  <c r="H110" i="4"/>
  <c r="H118" i="4"/>
  <c r="H123" i="4"/>
  <c r="H112" i="4"/>
  <c r="H124" i="4"/>
  <c r="H111" i="4"/>
  <c r="H120" i="4"/>
  <c r="H119" i="4"/>
  <c r="H115" i="4"/>
  <c r="H114" i="4"/>
  <c r="H113" i="4"/>
  <c r="H121" i="4"/>
  <c r="G116" i="4"/>
  <c r="G109" i="4"/>
  <c r="G112" i="4"/>
  <c r="G123" i="4"/>
  <c r="G110" i="4"/>
  <c r="G119" i="4"/>
  <c r="G124" i="4"/>
  <c r="G113" i="4"/>
  <c r="G114" i="4"/>
  <c r="G117" i="4"/>
  <c r="G118" i="4"/>
  <c r="G115" i="4"/>
  <c r="G111" i="4"/>
  <c r="G121" i="4"/>
  <c r="G122" i="4"/>
  <c r="G107" i="4"/>
  <c r="G108" i="4"/>
  <c r="E113" i="4"/>
  <c r="D108" i="4"/>
  <c r="E111" i="4"/>
  <c r="D117" i="4"/>
  <c r="F122" i="4"/>
  <c r="F110" i="4"/>
  <c r="F107" i="4"/>
  <c r="F120" i="4"/>
  <c r="E123" i="4"/>
  <c r="E112" i="4"/>
  <c r="E114" i="4"/>
  <c r="E117" i="4"/>
  <c r="F111" i="4"/>
  <c r="F109" i="4"/>
  <c r="F117" i="4"/>
  <c r="F116" i="4"/>
  <c r="E121" i="4"/>
  <c r="E120" i="4"/>
  <c r="E124" i="4"/>
  <c r="F108" i="4"/>
  <c r="F118" i="4"/>
  <c r="F114" i="4"/>
  <c r="F119" i="4"/>
  <c r="F115" i="4"/>
  <c r="E109" i="4"/>
  <c r="E119" i="4"/>
  <c r="E118" i="4"/>
  <c r="E122" i="4"/>
  <c r="F124" i="4"/>
  <c r="F121" i="4"/>
  <c r="F112" i="4"/>
  <c r="F113" i="4"/>
  <c r="F123" i="4"/>
  <c r="E108" i="4"/>
  <c r="E115" i="4"/>
  <c r="E110" i="4"/>
  <c r="E116" i="4"/>
  <c r="E107" i="4"/>
  <c r="D107" i="4"/>
  <c r="C120" i="4"/>
  <c r="D116" i="4"/>
  <c r="D118" i="4"/>
  <c r="D110" i="4"/>
  <c r="D109" i="4"/>
  <c r="D115" i="4"/>
  <c r="D121" i="4"/>
  <c r="D120" i="4"/>
  <c r="D112" i="4"/>
  <c r="D122" i="4"/>
  <c r="D114" i="4"/>
  <c r="D124" i="4"/>
  <c r="D113" i="4"/>
  <c r="D123" i="4"/>
  <c r="D111" i="4"/>
  <c r="D119" i="4"/>
  <c r="C116" i="4"/>
  <c r="C123" i="4"/>
  <c r="C115" i="4"/>
  <c r="C122" i="4"/>
  <c r="C114" i="4"/>
  <c r="C121" i="4"/>
  <c r="C113" i="4"/>
  <c r="C112" i="4"/>
  <c r="C119" i="4"/>
  <c r="C111" i="4"/>
  <c r="C118" i="4"/>
  <c r="C107" i="4"/>
  <c r="C117" i="4"/>
  <c r="C124" i="4"/>
  <c r="C110" i="4"/>
  <c r="C108" i="4"/>
  <c r="C109" i="4"/>
  <c r="C32" i="5" l="1"/>
  <c r="C21" i="6"/>
  <c r="D21" i="6"/>
  <c r="F21" i="6"/>
  <c r="I49" i="4"/>
  <c r="D87" i="4"/>
  <c r="I47" i="4"/>
  <c r="J185" i="4"/>
  <c r="N185" i="4"/>
  <c r="M186" i="4"/>
  <c r="H185" i="4"/>
  <c r="L185" i="4"/>
  <c r="O185" i="4"/>
  <c r="G185" i="4"/>
  <c r="M185" i="4"/>
  <c r="I185" i="4"/>
  <c r="K185" i="4"/>
  <c r="E186" i="4"/>
  <c r="L186" i="4"/>
  <c r="E185" i="4"/>
  <c r="H186" i="4"/>
  <c r="F185" i="4"/>
  <c r="K186" i="4"/>
  <c r="I186" i="4"/>
  <c r="D86" i="4"/>
  <c r="F186" i="4"/>
  <c r="D185" i="4"/>
  <c r="G186" i="4"/>
  <c r="N186" i="4"/>
  <c r="O186" i="4"/>
  <c r="J186" i="4"/>
  <c r="D186" i="4"/>
  <c r="I45" i="4"/>
  <c r="D85" i="4"/>
  <c r="D84" i="4"/>
  <c r="I43" i="4"/>
  <c r="F32" i="5"/>
  <c r="J32" i="5"/>
  <c r="G32" i="5"/>
  <c r="I32" i="5"/>
  <c r="H32" i="5"/>
  <c r="E32" i="5"/>
  <c r="D83" i="4"/>
  <c r="H5" i="4"/>
  <c r="D80" i="4"/>
  <c r="I41" i="4"/>
  <c r="I39" i="4"/>
  <c r="D82" i="4"/>
  <c r="D81" i="4"/>
  <c r="I37" i="4"/>
  <c r="I35" i="4"/>
  <c r="D65" i="4"/>
  <c r="H13" i="4"/>
  <c r="AH118" i="4"/>
  <c r="AH123" i="4"/>
  <c r="AH116" i="4"/>
  <c r="AH112" i="4"/>
  <c r="AH115" i="4"/>
  <c r="AH122" i="4"/>
  <c r="AH121" i="4"/>
  <c r="AH124" i="4"/>
  <c r="AH120" i="4"/>
  <c r="AH109" i="4"/>
  <c r="AH119" i="4"/>
  <c r="AH110" i="4"/>
  <c r="AH117" i="4"/>
  <c r="AH108" i="4"/>
  <c r="I15" i="4"/>
  <c r="AH113" i="4"/>
  <c r="I7" i="4"/>
  <c r="I19" i="4"/>
  <c r="AH111" i="4"/>
  <c r="I9" i="4"/>
  <c r="D72" i="4"/>
  <c r="AH114" i="4"/>
  <c r="D77" i="4"/>
  <c r="D70" i="4"/>
  <c r="D79" i="4"/>
  <c r="I33" i="4"/>
  <c r="D78" i="4"/>
  <c r="I31" i="4"/>
  <c r="I29" i="4"/>
  <c r="H29" i="4"/>
  <c r="I27" i="4"/>
  <c r="D76" i="4"/>
  <c r="D75" i="4"/>
  <c r="I25" i="4"/>
  <c r="H25" i="4"/>
  <c r="D74" i="4"/>
  <c r="I23" i="4"/>
  <c r="I21" i="4"/>
  <c r="D73" i="4"/>
  <c r="D66" i="4"/>
  <c r="D71" i="4"/>
  <c r="I17" i="4"/>
  <c r="H17" i="4"/>
  <c r="D69" i="4"/>
  <c r="I13" i="4"/>
  <c r="D68" i="4"/>
  <c r="I11" i="4"/>
  <c r="D67" i="4"/>
  <c r="I5" i="4"/>
  <c r="AH107" i="4"/>
  <c r="D32" i="5" l="1"/>
</calcChain>
</file>

<file path=xl/sharedStrings.xml><?xml version="1.0" encoding="utf-8"?>
<sst xmlns="http://schemas.openxmlformats.org/spreadsheetml/2006/main" count="541" uniqueCount="260">
  <si>
    <t>ОТ и ПБ</t>
  </si>
  <si>
    <t>Технология и качество</t>
  </si>
  <si>
    <t>Документация</t>
  </si>
  <si>
    <t xml:space="preserve">Характер предписания 
(ОТ и ПБ; Технология и качество; Документация)
</t>
  </si>
  <si>
    <t>Земляные работы</t>
  </si>
  <si>
    <t xml:space="preserve">Квартал выдачи
предписания
</t>
  </si>
  <si>
    <t>Правила ОТ и ПБ</t>
  </si>
  <si>
    <t>Пооперационный контроль</t>
  </si>
  <si>
    <t>Кол-во замечаний</t>
  </si>
  <si>
    <t>Содержание замечаний предписания</t>
  </si>
  <si>
    <t>Указание нормативного документа и пункта, требования которого нарушены</t>
  </si>
  <si>
    <t>Наименование объекта и его местоположение</t>
  </si>
  <si>
    <t>№ предписания</t>
  </si>
  <si>
    <t>Дата выдачи предписания</t>
  </si>
  <si>
    <t>Дата выполнения предписания</t>
  </si>
  <si>
    <t>Отметка о выполнении</t>
  </si>
  <si>
    <t>срок</t>
  </si>
  <si>
    <t>факт</t>
  </si>
  <si>
    <t>№
п/п</t>
  </si>
  <si>
    <t>Квартал срока выполнения предписания</t>
  </si>
  <si>
    <t>Выдано предписаний, шт.</t>
  </si>
  <si>
    <t>всего</t>
  </si>
  <si>
    <t>с остановкой работ</t>
  </si>
  <si>
    <t>без остановки работ</t>
  </si>
  <si>
    <t>в срок</t>
  </si>
  <si>
    <t>Не выполнение требований ранее выданных предписаний</t>
  </si>
  <si>
    <t>Аттестация и квалификация</t>
  </si>
  <si>
    <t xml:space="preserve">Укладка, балластировка трубопроводов </t>
  </si>
  <si>
    <t>Характер нарушений в предписании, шт.</t>
  </si>
  <si>
    <t>%</t>
  </si>
  <si>
    <t xml:space="preserve">всего </t>
  </si>
  <si>
    <t>Устранено предписаний, шт.</t>
  </si>
  <si>
    <t>Не устранено предписаний, шт.</t>
  </si>
  <si>
    <t>Электромонтажные работы</t>
  </si>
  <si>
    <t>Общестроительные работы</t>
  </si>
  <si>
    <t>Пневмо- и гидроиспытания</t>
  </si>
  <si>
    <t>Изоляционные работы</t>
  </si>
  <si>
    <t>Геодезическая разбивка</t>
  </si>
  <si>
    <t>Использование не поверенного инструмента или его отсутствие</t>
  </si>
  <si>
    <t>Разрешительная и допускная документация</t>
  </si>
  <si>
    <t>Исполнительная документация</t>
  </si>
  <si>
    <t>Входной контроль</t>
  </si>
  <si>
    <t>Сборка и сварка</t>
  </si>
  <si>
    <t>Неразрушающий контроль</t>
  </si>
  <si>
    <t>с опозданием</t>
  </si>
  <si>
    <t>Заказчик</t>
  </si>
  <si>
    <t>Наименование Строительного подрядчика</t>
  </si>
  <si>
    <t>Ответственность за проведение работ</t>
  </si>
  <si>
    <t>Инспектор технического надзора</t>
  </si>
  <si>
    <t>ООО "Аврора"</t>
  </si>
  <si>
    <t>выполнено</t>
  </si>
  <si>
    <t>Гугнин М.Н.</t>
  </si>
  <si>
    <t>ООО "ГТМ"</t>
  </si>
  <si>
    <t>ООО "Благоустроитель"</t>
  </si>
  <si>
    <t>Нагаев А.А.</t>
  </si>
  <si>
    <t>ООО "НГС"</t>
  </si>
  <si>
    <t>Ипонов Д.В.</t>
  </si>
  <si>
    <t>Искаков В.Е.</t>
  </si>
  <si>
    <t>Григорьев О.Н.</t>
  </si>
  <si>
    <t>Вороньжев А.Н.</t>
  </si>
  <si>
    <t>с остановкой</t>
  </si>
  <si>
    <t>Зотов А.В.</t>
  </si>
  <si>
    <t>Гамоненко В.В.</t>
  </si>
  <si>
    <t>Логинов М.Е.</t>
  </si>
  <si>
    <t>Никитин А.В.</t>
  </si>
  <si>
    <t>за период с 20 сентября 2015 г. по</t>
  </si>
  <si>
    <t>ООО"Арсеналспецстрой"</t>
  </si>
  <si>
    <t>Гокчян Э.С.</t>
  </si>
  <si>
    <t>Догадин С.В.</t>
  </si>
  <si>
    <t>Дедусев С.С.</t>
  </si>
  <si>
    <t>ООО СК "Оренвектор"</t>
  </si>
  <si>
    <t>Подрядчик</t>
  </si>
  <si>
    <t>количество нарушений</t>
  </si>
  <si>
    <t>Стоимость СМР за 6 месяцев</t>
  </si>
  <si>
    <t>нарушение/100000 СМР Показатель "Качества"</t>
  </si>
  <si>
    <t>Отношение устранённых замечаний к выданным "Ответственность"</t>
  </si>
  <si>
    <t>Процент завышений от всего кол-ва выполненных СМР. Показатель "Завышения"</t>
  </si>
  <si>
    <t>Завышения</t>
  </si>
  <si>
    <t>выдано</t>
  </si>
  <si>
    <t>На остановку</t>
  </si>
  <si>
    <t>устранено</t>
  </si>
  <si>
    <t>Без остановки</t>
  </si>
  <si>
    <t>процент предписаний на остановку. "Производственный риск"</t>
  </si>
  <si>
    <t>Складирование и транспортировка</t>
  </si>
  <si>
    <t>январь</t>
  </si>
  <si>
    <t>февраль</t>
  </si>
  <si>
    <t>март</t>
  </si>
  <si>
    <t>апрель</t>
  </si>
  <si>
    <t>май</t>
  </si>
  <si>
    <t>июнь</t>
  </si>
  <si>
    <t>июль</t>
  </si>
  <si>
    <t>август</t>
  </si>
  <si>
    <t>НТН (чел./дн.)</t>
  </si>
  <si>
    <t>укажите год</t>
  </si>
  <si>
    <t>ООО ПТК "Экра-Урал"</t>
  </si>
  <si>
    <t>12 месяцев</t>
  </si>
  <si>
    <t>сентябрь</t>
  </si>
  <si>
    <t>октябрь</t>
  </si>
  <si>
    <t>ноябрь</t>
  </si>
  <si>
    <t>декабрь</t>
  </si>
  <si>
    <t>ООО "ЭнергоСвязьСервис"</t>
  </si>
  <si>
    <t>ООО "Динамика"</t>
  </si>
  <si>
    <t>От подписи отказался</t>
  </si>
  <si>
    <t>Прораб                                 ООО "ГТМ"                                Колпаков А.И.</t>
  </si>
  <si>
    <t>Биктимиров М.С.</t>
  </si>
  <si>
    <t>Подрядная организация</t>
  </si>
  <si>
    <t>Всего</t>
  </si>
  <si>
    <t>Остановочные</t>
  </si>
  <si>
    <t>Устранение</t>
  </si>
  <si>
    <t>Закрытые</t>
  </si>
  <si>
    <t>Открытые</t>
  </si>
  <si>
    <t xml:space="preserve">Выданно предписаний за </t>
  </si>
  <si>
    <t>Меленец А.А.</t>
  </si>
  <si>
    <t>АО "ПНГЭМ"</t>
  </si>
  <si>
    <t>Мастер                                  ООО "Аврора"               Крюков А.С</t>
  </si>
  <si>
    <t>Обустройство скважины №3999</t>
  </si>
  <si>
    <t>ООО "СГС"</t>
  </si>
  <si>
    <t>Колодочка Н.А.</t>
  </si>
  <si>
    <t>Выкидной трубопровод от К-118 до БПС АГЗУ К-35</t>
  </si>
  <si>
    <t>Мастер                                  ООО «НГС»                               Кузин А.А.</t>
  </si>
  <si>
    <t>Мастер                                  ООО «НГС»                               Разбрызгин Е.О.</t>
  </si>
  <si>
    <t>Прораб                               ООО "ГТМ"                           Скопич А.В.</t>
  </si>
  <si>
    <t xml:space="preserve">1.СП 48.13330.2011 п.4.2
СП 48.13330.2011 п.5.7.7
2.СП 48.13330.2011 п.6.13
СП 70.13330.2012 п.3.23
</t>
  </si>
  <si>
    <t>Линия раскачки подтоварной воды от ВРП до скв.50-Р, 53-Р</t>
  </si>
  <si>
    <t>выдано в 2019 г.</t>
  </si>
  <si>
    <t>устранено в 2019 г.</t>
  </si>
  <si>
    <t>Колодочка А.А.</t>
  </si>
  <si>
    <t>I кв</t>
  </si>
  <si>
    <t>№</t>
  </si>
  <si>
    <t>ФИО</t>
  </si>
  <si>
    <t>Дата</t>
  </si>
  <si>
    <t>Выкидной трубопровод от ОД-1240 до АГЗУ-7.
Газоингибиторопровод от АГЗУ-7 до ОД-1240.</t>
  </si>
  <si>
    <t xml:space="preserve">1. У работника Дорохова Сергея Алексеевича отсутствует СИЗ (спец.одежда  , обувь без жесткого подноска) машинист экскаватора. 
2. У машиниста экскаватора  Дорохова Сергея Алексеевича отсутствует индивидуальный газовый сигнализатор.
3. На месте производства работ отсутствует проектная документация выданная заказчиком с печатью в производство работ.
</t>
  </si>
  <si>
    <t>1.СНиП 12-03-2001 п.5.13                      2.Приложение к приказу ГПНО №390-П п.8.3                                          3.СНиП 48.13330.2011 п.5.4</t>
  </si>
  <si>
    <t>Мастер                                ООО СК "Оренвектор"     Ананьев А.А.</t>
  </si>
  <si>
    <t>2581(4)-О</t>
  </si>
  <si>
    <t>Обустройство скважин куста №68</t>
  </si>
  <si>
    <t>2583(2)-У</t>
  </si>
  <si>
    <t xml:space="preserve"> Ведман А.В.</t>
  </si>
  <si>
    <t>1.Смонтированный молнииприёмник имеет недопустимые отклонения от вертикали 336 мм, и 82 мм в двух перпендикулярных плоскостях.</t>
  </si>
  <si>
    <t>1.На месте производства работ СМР у ответственного лица отсутствует четырех компонентный газоанализатор.                                                                            2.На месте производства работ по сварки и изоляции труб отсутствует контактный термометр.                               3.На момент производства работ по изоляции труб не полный комплект ПСПТ (огнеупорный материал, огнетушитель).                                                                             4.На момент проведения не предоставлена оформленная исполнительная документация в полном объеме в соответствии с ходом выполняемых работ.           5.Не устраняется выданное предписание № 2569(6)-У.</t>
  </si>
  <si>
    <t xml:space="preserve">1.Приложение к Приказу №475 от 25.09.2018г ПИОТ(р)-002-2018г.                                                            2.ОСТ 36-39-80 п.2.4                            Технологическая карта на сварку                                                      РД 03-606-03 п.7.7                                3. ППР в РФ № 390 п.70 Приложение к Приказу №475 от 25.09.2018г ПИОТ(р)-002-2018г.        4.СП 48.13330.2011 п.6.13                      5.Предписание №2569 (6)-У       </t>
  </si>
  <si>
    <t>2594(9)-У</t>
  </si>
  <si>
    <t xml:space="preserve">1.Вилка термопенала выполнена не во влагозащитном исполнении.                                                                                 2.Силовой кабель проложен по земле без применения подставок.                                                                                     3.Нарушена схема страховки грузов при монтаже трубопровода.                                                                            4.Не предоставлена поверка на четырех компонентный газоанализатор.
</t>
  </si>
  <si>
    <t>2593(8)-У</t>
  </si>
  <si>
    <t>Прораб                               ООО "ГТМ"                           Агишев А.Г.</t>
  </si>
  <si>
    <t xml:space="preserve">1.Приложение к Приказу ГПНО №390-П, п.3.2                                           2.СП 86.13330.2014 п.8.1.14 ; СНиП III 42-80 п.7.2                                    3.Приложение к Приказу ГПНО №390-П, п.8.3                                        4.СНиП 12-03-2001 п.5.13
</t>
  </si>
  <si>
    <t>2588(4)-у</t>
  </si>
  <si>
    <t xml:space="preserve">1,3п.30.01.19              2,4п.31.01.19               </t>
  </si>
  <si>
    <t>1.СНиП 12-03-201 п.6.4.5                      2.ПУЭ 6 п.2.3.15                                     3.Приказ РНТ № 533 п.221(ж) ППРк                                                            4.Приложение к Приказу №390-П п.4.11.5</t>
  </si>
  <si>
    <t>1.Приказ РНТ № 533 п.221(ж) ППРк                                                    2.ПУЭ 6 п.2.3.15                                    3.СП 45.13330.2017 п.6.1.3                       СП 284.1325800.2016 п.22.16            4.СНиП 12-04-2002 п5.3.2                     5.СНиП 12-01-2004 п.5.1                         СП 48.13330.2011 п.6.2.8</t>
  </si>
  <si>
    <t>2597(10)-У</t>
  </si>
  <si>
    <t>1,2п.31.01.19           3,4,5п.07.02.19</t>
  </si>
  <si>
    <t>1,4п.04.02.19                 2,3п.30.01.19</t>
  </si>
  <si>
    <t>1,2,3п.31.01.19</t>
  </si>
  <si>
    <t xml:space="preserve">1.СП 48.13330.2011 п.6.13                 СП 126.13330.2012 п.7.2, п.Б
2.РД 03-606-03 Раздел 8;
Приложение Ж
3.Приказ от 26 октября 2015 г. N 428 Приложение 3
4.ГОСТ Р 51872-2002 Приложение А
5.ВСН 012-88, ч.2 Форма 2.15
6.ВСН 012-88, ч.2 Форма 2.16
</t>
  </si>
  <si>
    <t>2599(7)-О</t>
  </si>
  <si>
    <t>1. При производстве земляных работ по восстановлению плодородного слоя отсутствует технологическая карта на данные виды работ.
2. Восстановление плодородного слоя производится экскаватором HITACHI.</t>
  </si>
  <si>
    <t>2603(7)-О</t>
  </si>
  <si>
    <t>1п.04.02.19                  2п.05.02.19</t>
  </si>
  <si>
    <t>Выкидные трубопроводы от скв.3242 куста К-130 до АГЗУ К-29. Газоингибиторопроводы от АГЗУ К-29 до скв.3242 куста К-130</t>
  </si>
  <si>
    <t xml:space="preserve">1. У изолировщика Герасименко Сергея Владимировича просрочены удостоверения по газовой безопасности , оказания первой доврачебной помощи, пожрано-техническому минимуму.
2. Траншея от ПК 1+09,8 до ПК 3+50,0 (Выкидного трубопровода от ОД-1240 до АГЗУ – 7) заполнена снегом.
3. У бригады изолировщиков из 4х человек отсутствуют индивидуальные газовые анализаторы  с документами о поверке Герасименко С.В.- изолировщик.
Ялалов П.Р. - изолировщик.
Москвичев И.В. – монтажник
Иткулов А.И. - изолировщик.
4. У изолировщика Иткулова А.И отсутствует установленная требованиям НТД спец.одежда (комбинезон).
</t>
  </si>
  <si>
    <t xml:space="preserve">1.Нарушена схема страховки грузов при монтаже трубопровода.
2.Не применяются подставки силовой электрический кабель проложен по земле.
3.При монтаже трубопровода допущено прилегание к стенкам траншеи. Не выдержано минимальное расстояние 100мм.
4.При разработке траншеи с ПК 00+50 по ПК01+50 отвал грунта выполнен менее 0,5м. до края траншеи.        
5.Отсутствует паспорт объекта.                                                  
</t>
  </si>
  <si>
    <t xml:space="preserve">1.СП 48.13330.2011 п.4.2
СП 48.13330.2011 п.5.7.7
2.СП 48.13330.2011 п.6.13
СП 70.13330.2012 п.3.23
3.СП126.13330.2017 п.4.7. г.
</t>
  </si>
  <si>
    <t>2607(1)-О</t>
  </si>
  <si>
    <t xml:space="preserve">1.СП 48.13330.2011 п.5.7.5 ; п.7.1.6                                                  2.ВСН 179-85 п.6.82;                                 п.3.5.5; п.3.5.6; п.4.1.4; п.4.4.4                   ВСН 004-88 п..4.52; п.4.55; п.4.60; п.7.71
</t>
  </si>
  <si>
    <t>1. На момент проведения проверки на месте производства работ отсутствовал утвержденный и согласованный с заказчиком месячно-суточный график производства работ.                                                                   2.На месте производства работ отсутствует ППР согласованный с заказчиком.                                                 3.На месте производства работ отсутствует технологические карты  на снятие ПРС (плодородно-растительного слоя), разработку траншеи.                              4.На месте проведения работ отсутствует проектная (рабочая) документация выданная заказчиком с печатью " в производство работ".</t>
  </si>
  <si>
    <t>1.Письмо №11/278 от 17.01.2018 г. ООО «Газпромнефть-Оренбург»
2.СП 48.13330.2011 п.5.7, п.5.7.2, п.5.7.5                                                    3.СП 48.13330.2011 п.5.7.5, п.7.1.6                                                   4.СП 48.13330.2011 п.5.4</t>
  </si>
  <si>
    <t>Трубопровод от скважины 1395-1 до точки врезки в трубопровод от скважины 1057-2 до УПНГ</t>
  </si>
  <si>
    <t>2611(1)-О</t>
  </si>
  <si>
    <t>1.СП 76.13330.2016 п.6.6.3.18 таб 5</t>
  </si>
  <si>
    <t xml:space="preserve">1.Нефтепровод ст.168 на БПС-2 уложен в соответствии со схемой работ, глубина уложенного трубопровода не соответствует проектной глубине. Нефтепровод уложен на 1,0 м. выше проектной глубины.
2.Не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t>
  </si>
  <si>
    <t>АГЗУ К-32</t>
  </si>
  <si>
    <t>2613(2)-О</t>
  </si>
  <si>
    <t xml:space="preserve">1.Плановое положение уложенных трубопроводов к скважинам №3242, 3245 смещено в не допустимых значениях, от 0,4м. до 0,7м. Расстояние между трубопроводами в не допустимых значениях, от 0,36м. до 0,5м. (по проекту расстояние между трубопроводами равняется 0,6м.)
2.Не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3.При производстве СМР, производителем работ не производится операционный геодезический  контроль.
</t>
  </si>
  <si>
    <t xml:space="preserve">1.СП 48.13330.2011 п.4.2
СП 48.13330.2011 п.5.7.7
2.СП 48.13330.2011 п.6.13
СП 70.13330.2012 п.3.23
3.СП126.13330.2017   п.4.7. г.
</t>
  </si>
  <si>
    <t>2616(4)-О</t>
  </si>
  <si>
    <t>Мастер                                    ООО "ГТМ"                Моканов А.О.</t>
  </si>
  <si>
    <t>1п.07.02.19</t>
  </si>
  <si>
    <t xml:space="preserve">1.Складирование трубных секций производится с частичным отсутствием мягких прокладок и торцевых заглушек.
2.Допущено повреждение целостности заводского изоляционного покрытия трубопровода 114*8 на ПК 08+70.
3.При производстве работ с ПС стропальщик не использует сигнальный жилет.
4.На объекте отсутствуют паспорта и сертификаты на применяемое оборудование.
</t>
  </si>
  <si>
    <t>1.СНиП 12.03.2001 п.6.3.3                  СП 49.13330.2012 п.6.3.3                      2.ВСН -088-88 п.4                                    3.ПОТ РМ 08-04-93 п.6                                      4.Приложение к Приказу №390-П п.10.1, п.10.2</t>
  </si>
  <si>
    <t>2617(12)-У</t>
  </si>
  <si>
    <t>1п.11.02.19                 2,3,4п.10.02.19</t>
  </si>
  <si>
    <t>1.СНиП 12.03.2001 п.6.3.3                              2.СНиП 12-01-2004 п.6.1;                  СП 48.133330.2011 п.7.1</t>
  </si>
  <si>
    <t>2619(2)-У</t>
  </si>
  <si>
    <t>1п.14.02.19                 2п.11.02.19</t>
  </si>
  <si>
    <t xml:space="preserve">1. Складирование материалов (труба Ø114X11) производится с нарушением НТД, лежит без прокладок на снегу.
2. При производстве сварочных работ, сварка труб Ø114X11  на используемый материал не проведена процедура входного контроля. Не предоставлены документы, подтверждающие качество материалов : труба Ø114X11; электроды LD 52U Ø2,6мм. 
</t>
  </si>
  <si>
    <t>Прораб                                 ООО «НГС»                               Мелентьев Е.В.</t>
  </si>
  <si>
    <t>2622(5)-О</t>
  </si>
  <si>
    <t>1.СНиП 12.03.2001 п.6.3.3                  2.СНиП 12-01-2004 П.6.1;                        СП 48.133330.2011 п.7.1                          3.Приказ РТН №533, п. 222                      4.ПРИКАЗ от 12 марта 2013 г.   N101 ОБ УТВЕРЖДЕНИИ ФЕДЕРАЛЬНЫХ НОРМ И ПРАВИЛ В ОБЛАСТИ ПРОМЫШЛЕННОЙ БЕЗОПАСНОСТИ "ПРАВИЛА БЕЗОПАСНОСТИ В НЕФТЯНОЙ И ГАЗОВОЙ ПРОМЫШЛЕННОСТИ" ХХХIV п.941 ; Приложение к Приказу ГПНО №390-П, п.4.11.4               5.РД 03-606-03 П.6.4.12; П.6.6.9              6.ППР РФ от 25.04.2012г №390   п.478.                                                        7.СНиП 12.03.2001 П.6.3.3</t>
  </si>
  <si>
    <t>2630(3)-У</t>
  </si>
  <si>
    <t xml:space="preserve">1,3,4,7п.12.02.19               2,6п.11.02.19                 5п.14.02.19             </t>
  </si>
  <si>
    <t>Мастер                                 ООО «НГС»                               Искаков И.И.</t>
  </si>
  <si>
    <t>Мастер                                    ООО "ГТМ"                Березняк Е.В.</t>
  </si>
  <si>
    <t>2,4,6п.12.02.19</t>
  </si>
  <si>
    <t xml:space="preserve">1. Складирование материалов осуществляется с нарушением НТД (без инвентарных подкладок). 
2. Применение спец. техники производится не по назначению. 
3. На месте производства работ находится ударный инструмент с металлической рукояткой, что не соответствует НТД. 
4. Газопламенное оборудование не взято на учет.
</t>
  </si>
  <si>
    <t>1.СНиП 12-03-2001  п. 6.3.3;                 2.Приложение к приказу №390-П п.10.24;                                                   3.СНиП 12-03-2001 п. 7.4.40;                 4. РД 34.03.204 п.7.3.79.</t>
  </si>
  <si>
    <t>2640(13)-У</t>
  </si>
  <si>
    <t>1,2,3п.15.02.2019             4п.14.02.19</t>
  </si>
  <si>
    <t xml:space="preserve">1. На применяемые съемные грузозахватные приспособления (стропы текстильные) отсутствуют паспорта завода изготовителя. 
2. На огнетушители, используемые на строительной площадке, не предоставлены (отсутствуют)  паспорта завода изготовителя.
3. Находящийся на объекте ТУ (трубоукладчик) г/н 9071 СУ63RUS имеет замазученность двигателя, грузоподъемного механизма и ходовой части. Двигатель ДЭС, применяемый для сварки стыков, имеет замазученность двигателя. 
4. Сварные соединения от 12.02.2019г. ст.42 кл.37 имеет геометрическое отклонение, перелом оси (1мм на расстоянии 200мм).
5.  Разводка кабельной продукции в ДЭС выполнена с нарушением НТД. Имеются скрутки, повреждены кабельные каналы.Кабельная разводка не уложена в кабельный канал. 
</t>
  </si>
  <si>
    <t>1.Приказ РНТ № 533  п.222, №533,п.228; п.233.; прил.7 ;                                                    2.Приложение к приказу №390 п.10.1                                                         3.ГОСТ 51709-2001 П.4.7.23.; Приложение к приказу №390 п.10.2 ; п.10.4.                                          4.РД 03-606-03 П.6.4.12; П.6.6.9            5.(ПУЭ 6 п. 2.1.43. табл.2.1.2;табл.2.1.3)</t>
  </si>
  <si>
    <t>2637(4)-У</t>
  </si>
  <si>
    <t>1,2п.18.02.19               3,5.19.02.19                4п.15.02.19</t>
  </si>
  <si>
    <t>1.СП 48.13330-2011 п.5.7                      2.СП 48.13330.2011 п.5.7.5 ; п.7.1.6                                                     3..СП 48.13330.2011 п.4.6, п.6.13</t>
  </si>
  <si>
    <t>2638(5)-О</t>
  </si>
  <si>
    <t xml:space="preserve">1.Опоры под трубопровод «Линия раскачки подтоварной воды от ВРП до скв. 50-Р, 53-Р» смонтированы с отклонением от проекта (отклонение от проектного положения от 250 до 350 мм. в плане).
2.Не  предоставлена исполнительная схема разработки скважин  (стадии работ, скрывающие предыдущие работы, продолжаются без предоставления схем составленных по результатам геодезической съемки).
3.При производстве СМР, производителем работ не производится операционный геодезический  контроль.
</t>
  </si>
  <si>
    <t>1.ПИ ОТ (Р)-003. Приложение к приказу № 74-П от 08.02.2019г. П.5.16</t>
  </si>
  <si>
    <t xml:space="preserve">1. При проведении земляных работ: снятие ПРС; разработка траншеи, место проведения работ не обеспечено первичными средствами пожаротушения. </t>
  </si>
  <si>
    <t>2642(6)-О</t>
  </si>
  <si>
    <t>2644(7)-У</t>
  </si>
  <si>
    <t>2,4п.15.02.19</t>
  </si>
  <si>
    <t>2,3,4п.21.02.19</t>
  </si>
  <si>
    <t xml:space="preserve">1. Изоляция сварных соединений выполнена с нарушением НТД имеются пустоты(места проклеивания не проклеены) Отсутствуют следы выступа клея в местах наклеевания термоизоляционного покрытия .Стыки № 18; №15; №2; №11.
</t>
  </si>
  <si>
    <t>1.СП 48.13330.2011 п.5.7.5;п.7.1.6</t>
  </si>
  <si>
    <t>2659(2)-О</t>
  </si>
  <si>
    <t>Мастер                                 ООО «НГС»                               Кузин А.А.</t>
  </si>
  <si>
    <t>1. На месте производства работ (снятие ПРС) отсутствует операционно технологическая карта на выполняемые виды работ .Снятие ПРС.</t>
  </si>
  <si>
    <t xml:space="preserve">1.Траншея от ПК1+68,0 до ПК2+62,7 смещена от проектного положения. В максимальной точке смещение составляет 0,75м.
2.Не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3.При производстве СМР, производителем работ не производится операционный геодезический  контроль.
</t>
  </si>
  <si>
    <t>2661(8)-У</t>
  </si>
  <si>
    <t>1,5п.05.03.19              2,3,4п.28.02.19</t>
  </si>
  <si>
    <t>2670(15)-У</t>
  </si>
  <si>
    <t xml:space="preserve">1.На объекте отсутствует паспорта и сертификаты на применяемое оборудование.
2. Производится постоянное нарушение схемы строповки грузов при монтаже трубопровода.
3. Паук на автокране МАЗ г/н Т938ОС56 неучтенный в журнале СГЗП не имеет запорных устройств на крюках. 
4. Сборка и сварка труб 168мм производится без центратора, что не соответствует требованиям НТД. 
5. Работы по сборке, сварке, РК термообработке, нанесение АКЗ и провидению первого этапа по гидроиспытанию временной гребенки произведены без сдачи предыдущих этапов работ. Не предоставлены сведения о проведении входного контроля применяемого материала, актов по ВИК, заключений по РК, УЗК, сертификатов  и диаграмм по проведению термообработки, разрешение на проведение АКЗ, разрешение на очистку полости и проведения  гидроиспытаний и специальные журналы. 
</t>
  </si>
  <si>
    <t>1.Приложение к Приказу ООО Газпромнефть-Оренбург" №390-П п.10.1, п.10.2                                        2.Приказ РНТ №533 п.221 (ж)                 3.СНиП 12-03-2001 п.7.4.5                      4.Технологическая картасварки труб Ø168х10мм                                        5.СП 48.13330.2011 п.6.13</t>
  </si>
  <si>
    <t>1.СП 48.13330-2011 п.5.7; п.4.6         2.СП 48.13330-2011 п.5.7.5; п.7.1.6                                                      3.СП 48.13330-2011 п.5.4</t>
  </si>
  <si>
    <t xml:space="preserve">1.На месте производства работ отсутствует ППР.
2.На месте производства работ (Снятие ПРС ) отсутствуют операционно - технологическая карты на выполняемые виды работ .Снятие ПРС.
3.На момент проверки на объекте отсутствует проектная и рабочая документация выданная заказчиком с печатью в производство работ.
</t>
  </si>
  <si>
    <t>Выкидные трубопроводы от скв.1429 куста К-122 до АГЗУ К-1363
Газоингибиторопроводы от АГЗУ К-1363 до скв.1429 куста К-122</t>
  </si>
  <si>
    <t>1.СНиП 12.03.2001 п.6.3.3                        2.Приложение к приказу №390-П п.10.2; п.10.4.                                             ГОСТ 51709-2001 п.4.7.23                       3.СП 48.13330-2011 п.7.1</t>
  </si>
  <si>
    <t>1п.03.03.19                 2п.05.03.19               3п.02.03.19</t>
  </si>
  <si>
    <t xml:space="preserve">1. Складирование материалов на объекте  производится с нарушением НТД .Туба Ø57X6, лежит  на земле без прокладок.
2. Находящийся на объекте ТУ (трубоукладчик) г/н 9011 63RUS имеет замазученность двигателя, ходовой части и грузоподъемного механизма. 
3.На  используемый (применяемый)  материал  не проводится процедура входного контроля (Туба Ø57X6, электроды LB 52U).
</t>
  </si>
  <si>
    <t xml:space="preserve">1.При производстве работ по монтажу Блока автоматики и Блок – Блокса КТП  используется автокран г/н С960ХС  163RUS .На месте производства работ отсутствует ППРк. </t>
  </si>
  <si>
    <t>1.Приказ РТН от 12.11.2013 п.101; п.160; п.163.,                               РД 11-06-2007 п.1.4</t>
  </si>
  <si>
    <t>Выкидные трубопроводы от скв.1436 куста К-122 до АГЗУ К-1363
Газоингибиторопроводы от АГЗУ К-1363 до скв.1436 куста К-122</t>
  </si>
  <si>
    <t>2676(3)-О</t>
  </si>
  <si>
    <t>Мастер                                 ООО «НГС»                               Гладышев Н.В.</t>
  </si>
  <si>
    <t>2668(1)-О</t>
  </si>
  <si>
    <t>3п.01.03.19</t>
  </si>
  <si>
    <t xml:space="preserve">1.Траншея разработана со смещением от проектного положения. От ПК1+43,8  до ПК2+76,9 оси трассы трубопроводов от скважины №1436 смещение траншеи составляет от 0,6м. до 1,50м.
2.Не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3.При производстве СМР, производителем работ не производится операционный геодезический  контроль.
</t>
  </si>
  <si>
    <t>2678(4)-О</t>
  </si>
  <si>
    <t>1,3п.04.03.19               2п.07.03.19</t>
  </si>
  <si>
    <t xml:space="preserve">1 Траншея разработана со смещением от проектного положения. От ПК2+76,9  до ПК4+51,9 оси трассы трубопроводов от скважины №1436 смещение траншеи составляет от 0,5м. до 2,0м.
2 Траншея от ПК4+21,5  до ПК4+51,9 смещена за границу землеотвода от 0,28м. да 0,43м., что не допустимо.
3 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4 При производстве СМР, производителем работ не производится операционный геодезический  контроль.
</t>
  </si>
  <si>
    <t>2680(5)-У</t>
  </si>
  <si>
    <t>1,2п.07.03.19               3п.11.03.19              4п.06.04.19</t>
  </si>
  <si>
    <t xml:space="preserve">1.СП 48.13330.2011 п.4.2
СП 48.13330.2011 п.5.7.7
2.СП 48.13330.2011 п.4.2
СП 48.13330.2011 п.5.7.7
3.СП 48.13330.2011 п.6.13
СП 70.13330.2012 п.3.23
4.СП126.13330.2017 п.4.7. г.
</t>
  </si>
  <si>
    <t>1.ВСН 008-88 п.5.29</t>
  </si>
  <si>
    <t>1,3,4п.01.02.19       2п.08.03.19</t>
  </si>
  <si>
    <t xml:space="preserve">1.КТП установлена со смещением от проектного положения в среднем на 1,0 м., с разворотом 2°39’31”.
2.Не предоставлена исполнительная схема устройства основания из ПГС для установки БА и КТП (стадии работ, скрывающие предыдущие работы, продолжаются без предоставления схем составленных по результатам геодезической съемки).
3.Не предоставлена исполнительная схема установки плит ПДН 6х2 для установки БА и КТП (стадии работ, скрывающие предыдущие работы, продолжаются без предоставления схем составленных по результатам геодезической съемки).
4.Не предоставлена исполнительная схема монтажа ФБС для установки БА и КТП (стадии работ, скрывающие предыдущие работы, продолжаются без предоставления схем составленных по результатам геодезической съемки).
5.При производстве СМР, производителем работ не производится операционный геодезический  контроль.
</t>
  </si>
  <si>
    <t xml:space="preserve">1.СП 48.13330.2011 п.4.2, 4.6
СП 48.13330.2011 п.5.7.7
Проект 1260-Р-01-02-ТХ
2.СП 48.13330.2011 п.6.13
СП 70.13330.2012 п.3.23
3.СП 48.13330.2011 п.6.13
СП 70.13330.2012 п.3.23
4.СП 48.13330.2011 п.6.13
СП 70.13330.2012 п.3.23
5.СП126.13330.2017   п.4.7. г.
</t>
  </si>
  <si>
    <t>Выкидной трубопровод от скв №1260 до точки врезки в скв №3</t>
  </si>
  <si>
    <t>2686(4)-У</t>
  </si>
  <si>
    <t>1,5п.12.03.19            2,3,4п.11.03.19</t>
  </si>
  <si>
    <t>Инженер ПТО                                 ООО "НГС"                         Медников М.Д.</t>
  </si>
  <si>
    <t>2,3п.12.03.19</t>
  </si>
  <si>
    <t xml:space="preserve">1. До засыпки уложенного не предоставляются исполнительно-геодезические схемы, составленные по результатам исполнительно-геодезической съемке на разработанную траншею.
2. До засыпки уложенного трубопровода не проведены Акт визуального и измерительного контроля сварных соединений
3. До засыпки уложенного трубопровода не предоставлены Акты освидетельствования скрытых работ на выполненные виды работ: на снятие ПРС, разработка траншеи, на укладку трубопровода
4. До засыпки уложенного трубопровода не предоставлены исполнительные геодезические схемы уложенного трубопровода (плановое положение)
5. До засыпки уложенного трубопровода не предоставлены Акт на приемку участка уложенного трубопровода 
6. До засыпки уложенного трубопровода не предоставлены Акт контроля сплошности изоляционного покрытия
</t>
  </si>
  <si>
    <t xml:space="preserve">1 Траншея разработана со смещением от проектной рабочей документацией. От ПК0+50  до ПК1+35 нефтепровода есть значительное смещение траншеи на Юг от проектного положения более 0,5м., в диапазоне от 0,6 м. до 1,35 м.
2 Не  предоставлена исполнительная схема разработки траншеи (стадии работ, скрывающие предыдущие работы, продолжаются без предоставления схем составленных по результатам геодезической съемки).
3 При производстве СМР, производителем работ не производится операционный геодезический  контроль.
</t>
  </si>
  <si>
    <t xml:space="preserve">1. Складирование материалов (труба Ø114X11) производится с нарушением НТД, лежит без прокладок на снегу.
2. При производстве сварочных работ, сварка труб Ø114X11 на используемый материал не проведена процедура входного контроля. Не предоставлены документы, подтверждающие качество материалов: труба Ø114X11; электроды LD 52U Ø2,6мм.
3. На строительной площадке находятся стропы, имеющие повреждения, не пригодные для использования.
4. У машиниста ТУ (трубоукладчика) Шайлина Хамита Ханафеевича просрочена дата проверки противогаза (дата 12.10.18г.) 
5. Сварные соединения от 11.02.2019г. ст.32 кл.37 имеет геометрическое отклонение, перелом оси (2мм на расстоянии 200мм).
6. На строительной площадке находится неисправный огнетушитель инв.№238 (№30272823 пломба).
7. Плети трубопровода после сварки и термообработки лежат на земле без подкладок. 
</t>
  </si>
  <si>
    <t xml:space="preserve">1. На месте производства работ отсутствует ППР. 
2. На месте производства работ отсутствуют технологические карты на выполняемые виды работ. (Снятие ПРС; Сварка стыков Ø114X 11 на трассе; Разработка траншеи экскаватором; Изоляция сварных соединений). 
3. При проведении работ по изоляции сварных соединений не представлена исполнительная документация на ранее выполненные объемы работ. Журнал и диаграммы по термообработке сварных соединений. Заключения по результатам твердометрии после термообработки. АОСР на зачистку зоны сварного шва и тд.
</t>
  </si>
  <si>
    <t>13.03.2019г.</t>
  </si>
  <si>
    <t>2669(2)-У</t>
  </si>
  <si>
    <t>04.02.2019 05.02.2019 07.02.2019 11.02.2019 02.03.2019</t>
  </si>
  <si>
    <r>
      <t>Нужно что бы даты выдачи предписаний  с листа ГПНО со столбца I  разносились на лист 3, через пробел или запятую в столбцы E и G. по ФИО. Напимер Биктимиров 9 предписаний,</t>
    </r>
    <r>
      <rPr>
        <sz val="10"/>
        <color rgb="FFFF0000"/>
        <rFont val="Arial"/>
        <family val="2"/>
        <charset val="204"/>
      </rPr>
      <t xml:space="preserve"> 5 остановочных</t>
    </r>
    <r>
      <rPr>
        <sz val="10"/>
        <rFont val="Arial"/>
        <family val="2"/>
        <charset val="204"/>
      </rPr>
      <t>, 4 устранение. Кол-во остоновочных предписаний ГПНО столбец R, устранение столбец S.На листе 3 данные нужны по кварталам и годам.            Это только часть таблицы пример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</si>
</sst>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0.0"/>
  </numFmts>
  <fonts count="12" x14ac:knownFonts="1">
    <font>
      <sz val="10"/>
      <name val="Arial"/>
    </font>
    <font>
      <b/>
      <sz val="10"/>
      <name val="Arial"/>
      <family val="2"/>
      <charset val="204"/>
    </font>
    <font>
      <sz val="10"/>
      <name val="Arial"/>
      <family val="2"/>
      <charset val="204"/>
    </font>
    <font>
      <sz val="10"/>
      <color theme="1"/>
      <name val="Arial"/>
      <family val="2"/>
      <charset val="204"/>
    </font>
    <font>
      <b/>
      <sz val="14"/>
      <color theme="1"/>
      <name val="Calibri"/>
      <family val="2"/>
      <charset val="204"/>
      <scheme val="minor"/>
    </font>
    <font>
      <sz val="12"/>
      <color theme="1"/>
      <name val="Times New Roman"/>
      <family val="1"/>
      <charset val="204"/>
    </font>
    <font>
      <sz val="11"/>
      <name val="Calibri"/>
      <family val="2"/>
      <charset val="204"/>
    </font>
    <font>
      <sz val="12"/>
      <name val="Times New Roman"/>
      <family val="1"/>
      <charset val="204"/>
    </font>
    <font>
      <sz val="10"/>
      <name val="Arial"/>
      <family val="2"/>
      <charset val="204"/>
    </font>
    <font>
      <b/>
      <sz val="11"/>
      <color theme="1"/>
      <name val="Calibri"/>
      <family val="2"/>
      <charset val="204"/>
      <scheme val="minor"/>
    </font>
    <font>
      <sz val="11"/>
      <color theme="1"/>
      <name val="Arial"/>
      <family val="2"/>
      <charset val="204"/>
    </font>
    <font>
      <sz val="10"/>
      <color rgb="FFFF0000"/>
      <name val="Arial"/>
      <family val="2"/>
      <charset val="204"/>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43"/>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26"/>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63">
    <xf numFmtId="0" fontId="0" fillId="0" borderId="0" xfId="0"/>
    <xf numFmtId="0" fontId="2" fillId="0" borderId="0" xfId="0" applyFont="1" applyAlignment="1">
      <alignment horizontal="center" vertical="center" wrapText="1"/>
    </xf>
    <xf numFmtId="0" fontId="1" fillId="0" borderId="1" xfId="0" applyFont="1" applyBorder="1" applyAlignment="1">
      <alignment horizontal="center" vertical="center" wrapText="1"/>
    </xf>
    <xf numFmtId="164" fontId="2" fillId="0" borderId="0" xfId="0" applyNumberFormat="1" applyFont="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Alignment="1">
      <alignment horizontal="right" vertical="center"/>
    </xf>
    <xf numFmtId="0" fontId="2"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165" fontId="2" fillId="0" borderId="2" xfId="0" applyNumberFormat="1" applyFont="1" applyBorder="1" applyAlignment="1">
      <alignment horizontal="center" vertical="center" wrapText="1"/>
    </xf>
    <xf numFmtId="0" fontId="1" fillId="6"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9" fontId="1" fillId="7" borderId="2" xfId="0" applyNumberFormat="1" applyFont="1" applyFill="1" applyBorder="1" applyAlignment="1">
      <alignment horizontal="center" vertical="center" wrapText="1"/>
    </xf>
    <xf numFmtId="164" fontId="2" fillId="0" borderId="0" xfId="0" applyNumberFormat="1" applyFont="1" applyAlignment="1">
      <alignment horizontal="left" vertical="center" wrapText="1"/>
    </xf>
    <xf numFmtId="0" fontId="1" fillId="8"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6"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165" fontId="2" fillId="9" borderId="2" xfId="0" applyNumberFormat="1" applyFont="1" applyFill="1" applyBorder="1" applyAlignment="1">
      <alignment horizontal="left" vertical="center" wrapText="1"/>
    </xf>
    <xf numFmtId="0" fontId="2" fillId="0" borderId="2" xfId="0" applyFont="1" applyBorder="1" applyAlignment="1">
      <alignment horizontal="left" vertical="top" wrapText="1"/>
    </xf>
    <xf numFmtId="9" fontId="1" fillId="7"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1" fillId="7"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1" fillId="5" borderId="4" xfId="0" applyFont="1" applyFill="1" applyBorder="1" applyAlignment="1">
      <alignment horizontal="center" vertical="center" wrapText="1"/>
    </xf>
    <xf numFmtId="165" fontId="2" fillId="0" borderId="4"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 fillId="5" borderId="2" xfId="0" applyFont="1" applyFill="1" applyBorder="1" applyAlignment="1">
      <alignment vertical="center" wrapText="1"/>
    </xf>
    <xf numFmtId="0" fontId="2" fillId="0" borderId="2" xfId="0" applyFont="1" applyBorder="1" applyAlignment="1">
      <alignment vertical="center" textRotation="90" wrapText="1"/>
    </xf>
    <xf numFmtId="0" fontId="2" fillId="10" borderId="2" xfId="0" applyFont="1" applyFill="1" applyBorder="1" applyAlignment="1">
      <alignment horizontal="center" vertical="center" textRotation="90" wrapText="1"/>
    </xf>
    <xf numFmtId="0" fontId="0" fillId="0" borderId="0" xfId="0"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xf>
    <xf numFmtId="4" fontId="0" fillId="0" borderId="0" xfId="0" applyNumberFormat="1"/>
    <xf numFmtId="3" fontId="0" fillId="0" borderId="0" xfId="0" applyNumberFormat="1"/>
    <xf numFmtId="1" fontId="0" fillId="0" borderId="2" xfId="0" applyNumberFormat="1" applyBorder="1" applyAlignment="1">
      <alignment horizontal="center" vertical="center"/>
    </xf>
    <xf numFmtId="0" fontId="0" fillId="0" borderId="0" xfId="0" applyAlignment="1">
      <alignment horizontal="center" vertical="center"/>
    </xf>
    <xf numFmtId="0" fontId="0" fillId="9" borderId="0" xfId="0" applyFill="1" applyAlignment="1">
      <alignment horizontal="center" vertical="center"/>
    </xf>
    <xf numFmtId="0" fontId="0" fillId="9" borderId="0" xfId="0" applyFill="1"/>
    <xf numFmtId="0" fontId="1" fillId="13" borderId="0" xfId="0" applyFont="1" applyFill="1" applyAlignment="1">
      <alignment horizontal="center" vertical="center" wrapText="1"/>
    </xf>
    <xf numFmtId="0" fontId="0" fillId="0" borderId="2" xfId="0" applyBorder="1"/>
    <xf numFmtId="0" fontId="0" fillId="0" borderId="0" xfId="0" applyAlignment="1">
      <alignment wrapText="1"/>
    </xf>
    <xf numFmtId="0" fontId="0" fillId="11" borderId="2" xfId="0" applyFill="1" applyBorder="1" applyAlignment="1">
      <alignment wrapText="1"/>
    </xf>
    <xf numFmtId="0" fontId="0" fillId="9" borderId="2" xfId="0" applyFill="1" applyBorder="1" applyAlignment="1">
      <alignment horizontal="center" vertical="center"/>
    </xf>
    <xf numFmtId="0" fontId="0" fillId="9" borderId="2" xfId="0" applyFill="1" applyBorder="1" applyAlignment="1">
      <alignment horizontal="center"/>
    </xf>
    <xf numFmtId="0" fontId="0" fillId="0" borderId="1" xfId="0" applyBorder="1"/>
    <xf numFmtId="0" fontId="0" fillId="0" borderId="1" xfId="0" applyBorder="1" applyAlignment="1">
      <alignment horizontal="center" vertical="center" wrapText="1"/>
    </xf>
    <xf numFmtId="0" fontId="2" fillId="0" borderId="0" xfId="0" applyFont="1" applyAlignment="1">
      <alignment horizontal="center"/>
    </xf>
    <xf numFmtId="0" fontId="6" fillId="0" borderId="2" xfId="0" applyFont="1" applyBorder="1" applyAlignment="1">
      <alignment horizontal="center" vertical="center"/>
    </xf>
    <xf numFmtId="0" fontId="0" fillId="9" borderId="2" xfId="0" applyFill="1" applyBorder="1" applyAlignment="1">
      <alignment horizontal="center" vertical="center" wrapText="1"/>
    </xf>
    <xf numFmtId="0" fontId="4" fillId="9" borderId="0" xfId="0" applyFont="1" applyFill="1" applyAlignment="1">
      <alignment horizontal="center" wrapText="1"/>
    </xf>
    <xf numFmtId="0" fontId="2" fillId="0" borderId="2" xfId="0" applyFont="1" applyBorder="1" applyAlignment="1">
      <alignment horizontal="center" vertical="center"/>
    </xf>
    <xf numFmtId="0" fontId="2" fillId="0" borderId="0" xfId="0" applyFont="1" applyAlignment="1">
      <alignment horizontal="right"/>
    </xf>
    <xf numFmtId="0" fontId="0" fillId="11" borderId="2" xfId="0" applyFill="1" applyBorder="1" applyAlignment="1">
      <alignment horizontal="center" vertical="center"/>
    </xf>
    <xf numFmtId="0" fontId="0" fillId="9" borderId="2" xfId="0" applyFill="1" applyBorder="1" applyAlignment="1">
      <alignment horizontal="center" wrapText="1"/>
    </xf>
    <xf numFmtId="0" fontId="5" fillId="0" borderId="2" xfId="0" applyFont="1" applyBorder="1" applyAlignment="1">
      <alignment horizontal="center" vertical="top"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7" fillId="0" borderId="2" xfId="0" applyFont="1" applyBorder="1" applyAlignment="1">
      <alignment horizontal="center" vertical="center" wrapText="1"/>
    </xf>
    <xf numFmtId="0" fontId="6" fillId="9" borderId="2" xfId="0" applyFont="1" applyFill="1" applyBorder="1" applyAlignment="1">
      <alignment horizontal="center" vertical="center"/>
    </xf>
    <xf numFmtId="0" fontId="10" fillId="0" borderId="2" xfId="0" applyFont="1" applyBorder="1" applyAlignment="1">
      <alignment horizontal="center"/>
    </xf>
    <xf numFmtId="0" fontId="2" fillId="9" borderId="2" xfId="1" applyFont="1" applyFill="1" applyBorder="1" applyAlignment="1">
      <alignment horizontal="left" vertical="center" wrapText="1"/>
    </xf>
    <xf numFmtId="0" fontId="10" fillId="0" borderId="2" xfId="0" applyFont="1" applyBorder="1" applyAlignment="1">
      <alignment horizontal="center" vertical="center"/>
    </xf>
    <xf numFmtId="0" fontId="10" fillId="9" borderId="2" xfId="0" applyFont="1" applyFill="1" applyBorder="1" applyAlignment="1">
      <alignment horizontal="left"/>
    </xf>
    <xf numFmtId="0" fontId="9" fillId="14" borderId="2" xfId="0" applyFont="1" applyFill="1" applyBorder="1" applyAlignment="1">
      <alignment horizontal="center" vertical="center"/>
    </xf>
    <xf numFmtId="0" fontId="2" fillId="9" borderId="2" xfId="0" applyFont="1" applyFill="1" applyBorder="1" applyAlignment="1">
      <alignment horizontal="left" vertical="center"/>
    </xf>
    <xf numFmtId="0" fontId="2" fillId="9" borderId="2" xfId="0" applyFont="1" applyFill="1" applyBorder="1" applyAlignment="1">
      <alignment horizontal="left"/>
    </xf>
    <xf numFmtId="0" fontId="3" fillId="9" borderId="2" xfId="0" applyFont="1" applyFill="1" applyBorder="1" applyAlignment="1">
      <alignment horizontal="left"/>
    </xf>
    <xf numFmtId="0" fontId="2" fillId="9" borderId="2" xfId="0" applyFont="1" applyFill="1" applyBorder="1" applyAlignment="1">
      <alignment horizontal="center"/>
    </xf>
    <xf numFmtId="0" fontId="0" fillId="0" borderId="2" xfId="0" applyBorder="1" applyAlignment="1">
      <alignment vertical="center" wrapText="1"/>
    </xf>
    <xf numFmtId="0" fontId="2" fillId="0" borderId="0" xfId="0" applyFont="1" applyAlignment="1">
      <alignment horizontal="left"/>
    </xf>
    <xf numFmtId="0" fontId="2" fillId="0" borderId="0" xfId="0" applyFont="1"/>
    <xf numFmtId="0" fontId="1" fillId="0" borderId="2" xfId="0" applyFont="1" applyBorder="1" applyAlignment="1">
      <alignment vertical="center"/>
    </xf>
    <xf numFmtId="0" fontId="1" fillId="0" borderId="2" xfId="0" applyFont="1" applyBorder="1"/>
    <xf numFmtId="0" fontId="1" fillId="0" borderId="2" xfId="0" applyFont="1" applyBorder="1" applyAlignment="1">
      <alignment horizontal="center" vertical="center"/>
    </xf>
    <xf numFmtId="0" fontId="6" fillId="0" borderId="2" xfId="0" applyFont="1" applyBorder="1" applyAlignment="1">
      <alignment vertical="center"/>
    </xf>
    <xf numFmtId="0" fontId="7" fillId="9" borderId="2" xfId="0" applyFont="1" applyFill="1" applyBorder="1" applyAlignment="1">
      <alignment horizontal="left"/>
    </xf>
    <xf numFmtId="0" fontId="7" fillId="9" borderId="2" xfId="0" applyFont="1" applyFill="1" applyBorder="1"/>
    <xf numFmtId="0" fontId="1" fillId="9" borderId="2" xfId="0" applyFont="1" applyFill="1" applyBorder="1" applyAlignment="1">
      <alignment horizontal="center" vertical="center"/>
    </xf>
    <xf numFmtId="0" fontId="0" fillId="9" borderId="2" xfId="0" applyFill="1" applyBorder="1"/>
    <xf numFmtId="0" fontId="6" fillId="9" borderId="2" xfId="0" applyFont="1" applyFill="1" applyBorder="1" applyAlignment="1">
      <alignment vertical="center"/>
    </xf>
    <xf numFmtId="0" fontId="0" fillId="11" borderId="2" xfId="0" applyFill="1" applyBorder="1" applyAlignment="1">
      <alignment horizontal="center" vertical="center" wrapText="1"/>
    </xf>
    <xf numFmtId="0" fontId="2" fillId="11" borderId="2" xfId="0" applyFont="1" applyFill="1" applyBorder="1" applyAlignment="1">
      <alignment horizontal="center" vertical="center" wrapText="1"/>
    </xf>
    <xf numFmtId="165" fontId="2" fillId="11" borderId="2" xfId="0" applyNumberFormat="1" applyFont="1" applyFill="1" applyBorder="1" applyAlignment="1">
      <alignment horizontal="center" vertical="center" wrapText="1"/>
    </xf>
    <xf numFmtId="164" fontId="2" fillId="11" borderId="0" xfId="0" applyNumberFormat="1" applyFont="1" applyFill="1" applyAlignment="1">
      <alignment horizontal="center" vertical="center" wrapText="1"/>
    </xf>
    <xf numFmtId="0" fontId="2" fillId="11" borderId="0" xfId="0" applyFont="1" applyFill="1" applyAlignment="1">
      <alignment horizontal="center" vertical="center" wrapText="1"/>
    </xf>
    <xf numFmtId="0" fontId="1" fillId="11" borderId="1"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7" fillId="9" borderId="2" xfId="0" applyFont="1" applyFill="1" applyBorder="1" applyAlignment="1">
      <alignment horizontal="center" vertical="center"/>
    </xf>
    <xf numFmtId="14" fontId="2" fillId="9" borderId="2"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6" xfId="0" applyFont="1" applyFill="1" applyBorder="1" applyAlignment="1">
      <alignment horizontal="center" vertical="center" wrapText="1"/>
    </xf>
    <xf numFmtId="9" fontId="1" fillId="7" borderId="4" xfId="0" applyNumberFormat="1" applyFont="1" applyFill="1" applyBorder="1" applyAlignment="1">
      <alignment horizontal="center" vertical="center" wrapText="1"/>
    </xf>
    <xf numFmtId="9" fontId="1" fillId="7" borderId="6"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2" fillId="11" borderId="4" xfId="0" applyFont="1" applyFill="1" applyBorder="1" applyAlignment="1">
      <alignment horizontal="center" vertical="top" wrapText="1"/>
    </xf>
    <xf numFmtId="0" fontId="2" fillId="11" borderId="6"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0" fillId="9" borderId="2" xfId="0" applyFill="1" applyBorder="1" applyAlignment="1">
      <alignment horizontal="center" vertical="center"/>
    </xf>
    <xf numFmtId="0" fontId="0" fillId="11" borderId="1" xfId="0" applyFill="1" applyBorder="1" applyAlignment="1">
      <alignment horizontal="center" vertical="center"/>
    </xf>
    <xf numFmtId="0" fontId="0" fillId="11" borderId="3" xfId="0" applyFill="1" applyBorder="1" applyAlignment="1">
      <alignment horizontal="center" vertical="center"/>
    </xf>
    <xf numFmtId="3" fontId="0" fillId="12" borderId="1" xfId="0" applyNumberFormat="1" applyFill="1" applyBorder="1" applyAlignment="1">
      <alignment horizontal="center" vertical="center"/>
    </xf>
    <xf numFmtId="3" fontId="0" fillId="12" borderId="3" xfId="0" applyNumberFormat="1" applyFill="1" applyBorder="1" applyAlignment="1">
      <alignment horizontal="center" vertical="center"/>
    </xf>
    <xf numFmtId="4" fontId="0" fillId="0" borderId="2" xfId="0" applyNumberFormat="1" applyBorder="1" applyAlignment="1">
      <alignment horizontal="center" vertical="center"/>
    </xf>
    <xf numFmtId="166" fontId="0" fillId="0" borderId="1" xfId="0" applyNumberFormat="1" applyBorder="1" applyAlignment="1">
      <alignment horizontal="center" vertical="center" wrapText="1"/>
    </xf>
    <xf numFmtId="166" fontId="0" fillId="0" borderId="3" xfId="0" applyNumberFormat="1" applyBorder="1" applyAlignment="1">
      <alignment horizontal="center" vertical="center" wrapText="1"/>
    </xf>
    <xf numFmtId="2" fontId="0" fillId="0" borderId="1" xfId="0" applyNumberFormat="1" applyBorder="1" applyAlignment="1">
      <alignment horizontal="center"/>
    </xf>
    <xf numFmtId="2" fontId="0" fillId="0" borderId="3" xfId="0" applyNumberFormat="1" applyBorder="1" applyAlignment="1">
      <alignment horizontal="center"/>
    </xf>
    <xf numFmtId="0" fontId="0" fillId="0" borderId="2" xfId="0" applyBorder="1" applyAlignment="1">
      <alignment horizontal="center" vertical="center" wrapText="1"/>
    </xf>
    <xf numFmtId="3" fontId="0" fillId="12" borderId="2" xfId="0" applyNumberFormat="1" applyFill="1" applyBorder="1" applyAlignment="1">
      <alignment horizontal="center" vertical="center"/>
    </xf>
    <xf numFmtId="166" fontId="0" fillId="0" borderId="2" xfId="0" applyNumberFormat="1" applyBorder="1" applyAlignment="1">
      <alignment horizontal="center" vertical="center" wrapText="1"/>
    </xf>
    <xf numFmtId="0" fontId="0" fillId="9" borderId="1" xfId="0" applyFill="1" applyBorder="1" applyAlignment="1">
      <alignment horizontal="center" vertical="center"/>
    </xf>
    <xf numFmtId="0" fontId="0" fillId="9" borderId="3" xfId="0" applyFill="1" applyBorder="1" applyAlignment="1">
      <alignment horizontal="center" vertical="center"/>
    </xf>
    <xf numFmtId="3" fontId="0" fillId="0" borderId="1" xfId="0" applyNumberFormat="1" applyBorder="1" applyAlignment="1">
      <alignment horizontal="center" vertical="center"/>
    </xf>
    <xf numFmtId="3"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wrapText="1"/>
    </xf>
    <xf numFmtId="0" fontId="2" fillId="0" borderId="2" xfId="1" applyFont="1" applyBorder="1" applyAlignment="1">
      <alignment horizontal="center" vertical="center" wrapText="1"/>
    </xf>
    <xf numFmtId="0" fontId="10" fillId="0" borderId="4" xfId="0" applyFont="1" applyBorder="1" applyAlignment="1">
      <alignment horizontal="right"/>
    </xf>
    <xf numFmtId="0" fontId="10" fillId="0" borderId="7" xfId="0" applyFont="1" applyBorder="1" applyAlignment="1">
      <alignment horizontal="right"/>
    </xf>
    <xf numFmtId="0" fontId="10" fillId="0" borderId="6" xfId="0" applyFont="1" applyBorder="1" applyAlignment="1">
      <alignment horizontal="right"/>
    </xf>
    <xf numFmtId="0" fontId="10" fillId="0" borderId="4" xfId="0" applyFont="1" applyBorder="1" applyAlignment="1">
      <alignment horizontal="center"/>
    </xf>
    <xf numFmtId="0" fontId="10" fillId="0" borderId="6" xfId="0" applyFont="1" applyBorder="1" applyAlignment="1">
      <alignment horizontal="center"/>
    </xf>
  </cellXfs>
  <cellStyles count="8">
    <cellStyle name="Обычный" xfId="0" builtinId="0"/>
    <cellStyle name="Обычный 12" xfId="4" xr:uid="{00000000-0005-0000-0000-000001000000}"/>
    <cellStyle name="Обычный 13" xfId="5" xr:uid="{00000000-0005-0000-0000-000002000000}"/>
    <cellStyle name="Обычный 14" xfId="6" xr:uid="{00000000-0005-0000-0000-000003000000}"/>
    <cellStyle name="Обычный 16" xfId="3" xr:uid="{00000000-0005-0000-0000-000004000000}"/>
    <cellStyle name="Обычный 17" xfId="7" xr:uid="{00000000-0005-0000-0000-000005000000}"/>
    <cellStyle name="Обычный 2" xfId="1" xr:uid="{00000000-0005-0000-0000-000006000000}"/>
    <cellStyle name="Обычный 9" xfId="2" xr:uid="{00000000-0005-0000-0000-000007000000}"/>
  </cellStyles>
  <dxfs count="9">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strike val="0"/>
        <condense val="0"/>
        <extend val="0"/>
        <color indexed="10"/>
      </font>
      <fill>
        <patternFill patternType="none">
          <bgColor indexed="65"/>
        </patternFill>
      </fill>
    </dxf>
  </dxfs>
  <tableStyles count="0" defaultTableStyle="TableStyleMedium9" defaultPivotStyle="PivotStyleLight16"/>
  <colors>
    <mruColors>
      <color rgb="FFFFFF99"/>
      <color rgb="FFEDF97B"/>
      <color rgb="FFF1FA7A"/>
      <color rgb="FFE8F268"/>
      <color rgb="FFF4F84E"/>
      <color rgb="FFFCFDCB"/>
      <color rgb="FFFFE9A3"/>
      <color rgb="FFFFF3CD"/>
      <color rgb="FFFFFFFF"/>
      <color rgb="FFFFE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Кол-во нарушений на 100 тыс  СМР. Показатель "Качества"</a:t>
            </a:r>
          </a:p>
        </c:rich>
      </c:tx>
      <c:layout>
        <c:manualLayout>
          <c:xMode val="edge"/>
          <c:yMode val="edge"/>
          <c:x val="0.23331222928191014"/>
          <c:y val="1.0902411226967595E-2"/>
        </c:manualLayout>
      </c:layout>
      <c:overlay val="0"/>
    </c:title>
    <c:autoTitleDeleted val="0"/>
    <c:plotArea>
      <c:layout>
        <c:manualLayout>
          <c:layoutTarget val="inner"/>
          <c:xMode val="edge"/>
          <c:yMode val="edge"/>
          <c:x val="7.5079166380705359E-2"/>
          <c:y val="1.6802246137016787E-2"/>
          <c:w val="0.86093327850319556"/>
          <c:h val="0.71929023866613195"/>
        </c:manualLayout>
      </c:layout>
      <c:barChart>
        <c:barDir val="col"/>
        <c:grouping val="clustered"/>
        <c:varyColors val="0"/>
        <c:ser>
          <c:idx val="0"/>
          <c:order val="0"/>
          <c:tx>
            <c:strRef>
              <c:f>Лист1!$B$5:$B$50</c:f>
              <c:strCache>
                <c:ptCount val="46"/>
                <c:pt idx="0">
                  <c:v>#ССЫЛКА!</c:v>
                </c:pt>
                <c:pt idx="2">
                  <c:v>#ССЫЛКА!</c:v>
                </c:pt>
                <c:pt idx="4">
                  <c:v>#ССЫЛКА!</c:v>
                </c:pt>
                <c:pt idx="6">
                  <c:v>#ССЫЛКА!</c:v>
                </c:pt>
                <c:pt idx="8">
                  <c:v>#ССЫЛКА!</c:v>
                </c:pt>
                <c:pt idx="10">
                  <c:v>#ССЫЛКА!</c:v>
                </c:pt>
                <c:pt idx="12">
                  <c:v>#ССЫЛКА!</c:v>
                </c:pt>
                <c:pt idx="14">
                  <c:v>#ССЫЛКА!</c:v>
                </c:pt>
                <c:pt idx="16">
                  <c:v>#ССЫЛКА!</c:v>
                </c:pt>
                <c:pt idx="18">
                  <c:v>#ССЫЛКА!</c:v>
                </c:pt>
                <c:pt idx="20">
                  <c:v>#ССЫЛКА!</c:v>
                </c:pt>
                <c:pt idx="22">
                  <c:v>#ССЫЛКА!</c:v>
                </c:pt>
                <c:pt idx="24">
                  <c:v>#ССЫЛКА!</c:v>
                </c:pt>
                <c:pt idx="26">
                  <c:v>#ССЫЛКА!</c:v>
                </c:pt>
                <c:pt idx="28">
                  <c:v>#ССЫЛКА!</c:v>
                </c:pt>
                <c:pt idx="30">
                  <c:v>#ССЫЛКА!</c:v>
                </c:pt>
                <c:pt idx="32">
                  <c:v>#ССЫЛКА!</c:v>
                </c:pt>
                <c:pt idx="34">
                  <c:v>#ССЫЛКА!</c:v>
                </c:pt>
                <c:pt idx="36">
                  <c:v>#ССЫЛКА!</c:v>
                </c:pt>
                <c:pt idx="38">
                  <c:v>#ССЫЛКА!</c:v>
                </c:pt>
                <c:pt idx="40">
                  <c:v>#ССЫЛКА!</c:v>
                </c:pt>
                <c:pt idx="42">
                  <c:v>#ССЫЛКА!</c:v>
                </c:pt>
                <c:pt idx="44">
                  <c:v>#ССЫЛКА!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Лист1!$B$5:$B$50</c:f>
              <c:numCache>
                <c:formatCode>General</c:formatCode>
                <c:ptCount val="46"/>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numCache>
            </c:numRef>
          </c:cat>
          <c:val>
            <c:numRef>
              <c:f>Лист1!$H$5:$H$50</c:f>
              <c:numCache>
                <c:formatCode>#,##0.00</c:formatCode>
                <c:ptCount val="46"/>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numCache>
            </c:numRef>
          </c:val>
          <c:extLst>
            <c:ext xmlns:c16="http://schemas.microsoft.com/office/drawing/2014/chart" uri="{C3380CC4-5D6E-409C-BE32-E72D297353CC}">
              <c16:uniqueId val="{00000000-0AD9-4F36-82AB-0997EA98E776}"/>
            </c:ext>
          </c:extLst>
        </c:ser>
        <c:dLbls>
          <c:showLegendKey val="0"/>
          <c:showVal val="0"/>
          <c:showCatName val="0"/>
          <c:showSerName val="0"/>
          <c:showPercent val="0"/>
          <c:showBubbleSize val="0"/>
        </c:dLbls>
        <c:gapWidth val="55"/>
        <c:axId val="231861248"/>
        <c:axId val="231932672"/>
      </c:barChart>
      <c:catAx>
        <c:axId val="231861248"/>
        <c:scaling>
          <c:orientation val="minMax"/>
        </c:scaling>
        <c:delete val="0"/>
        <c:axPos val="b"/>
        <c:numFmt formatCode="General" sourceLinked="1"/>
        <c:majorTickMark val="none"/>
        <c:minorTickMark val="none"/>
        <c:tickLblPos val="nextTo"/>
        <c:txPr>
          <a:bodyPr/>
          <a:lstStyle/>
          <a:p>
            <a:pPr>
              <a:defRPr kern="1900" baseline="0"/>
            </a:pPr>
            <a:endParaRPr lang="ru-RU"/>
          </a:p>
        </c:txPr>
        <c:crossAx val="231932672"/>
        <c:crosses val="autoZero"/>
        <c:auto val="1"/>
        <c:lblAlgn val="ctr"/>
        <c:lblOffset val="100"/>
        <c:noMultiLvlLbl val="0"/>
      </c:catAx>
      <c:valAx>
        <c:axId val="231932672"/>
        <c:scaling>
          <c:orientation val="minMax"/>
        </c:scaling>
        <c:delete val="0"/>
        <c:axPos val="l"/>
        <c:majorGridlines/>
        <c:numFmt formatCode="#,##0.00" sourceLinked="1"/>
        <c:majorTickMark val="none"/>
        <c:minorTickMark val="none"/>
        <c:tickLblPos val="nextTo"/>
        <c:crossAx val="231861248"/>
        <c:crosses val="autoZero"/>
        <c:crossBetween val="between"/>
      </c:valAx>
      <c:spPr>
        <a:solidFill>
          <a:schemeClr val="bg1">
            <a:lumMod val="65000"/>
          </a:schemeClr>
        </a:solidFill>
      </c:spPr>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9347440575337E-2"/>
          <c:y val="1.7169964775281835E-2"/>
          <c:w val="0.9555477821742957"/>
          <c:h val="0.6501843431382186"/>
        </c:manualLayout>
      </c:layout>
      <c:barChart>
        <c:barDir val="col"/>
        <c:grouping val="clustered"/>
        <c:varyColors val="0"/>
        <c:ser>
          <c:idx val="0"/>
          <c:order val="0"/>
          <c:tx>
            <c:strRef>
              <c:f>Лист1!$AH$106</c:f>
              <c:strCache>
                <c:ptCount val="1"/>
                <c:pt idx="0">
                  <c:v>12 месяцев</c:v>
                </c:pt>
              </c:strCache>
            </c:strRef>
          </c:tx>
          <c:invertIfNegative val="0"/>
          <c:dPt>
            <c:idx val="0"/>
            <c:invertIfNegative val="0"/>
            <c:bubble3D val="0"/>
            <c:spPr>
              <a:solidFill>
                <a:schemeClr val="accent2"/>
              </a:solidFill>
            </c:spPr>
            <c:extLst>
              <c:ext xmlns:c16="http://schemas.microsoft.com/office/drawing/2014/chart" uri="{C3380CC4-5D6E-409C-BE32-E72D297353CC}">
                <c16:uniqueId val="{00000001-6785-444F-9D03-D6DC547E2C18}"/>
              </c:ext>
            </c:extLst>
          </c:dPt>
          <c:dPt>
            <c:idx val="1"/>
            <c:invertIfNegative val="0"/>
            <c:bubble3D val="0"/>
            <c:spPr>
              <a:solidFill>
                <a:srgbClr val="FF0000"/>
              </a:solidFill>
            </c:spPr>
            <c:extLst>
              <c:ext xmlns:c16="http://schemas.microsoft.com/office/drawing/2014/chart" uri="{C3380CC4-5D6E-409C-BE32-E72D297353CC}">
                <c16:uniqueId val="{00000003-6785-444F-9D03-D6DC547E2C18}"/>
              </c:ext>
            </c:extLst>
          </c:dPt>
          <c:dPt>
            <c:idx val="2"/>
            <c:invertIfNegative val="0"/>
            <c:bubble3D val="0"/>
            <c:spPr>
              <a:solidFill>
                <a:srgbClr val="FFC000"/>
              </a:solidFill>
            </c:spPr>
            <c:extLst>
              <c:ext xmlns:c16="http://schemas.microsoft.com/office/drawing/2014/chart" uri="{C3380CC4-5D6E-409C-BE32-E72D297353CC}">
                <c16:uniqueId val="{00000005-6785-444F-9D03-D6DC547E2C18}"/>
              </c:ext>
            </c:extLst>
          </c:dPt>
          <c:dPt>
            <c:idx val="3"/>
            <c:invertIfNegative val="0"/>
            <c:bubble3D val="0"/>
            <c:spPr>
              <a:solidFill>
                <a:srgbClr val="92D050"/>
              </a:solidFill>
            </c:spPr>
            <c:extLst>
              <c:ext xmlns:c16="http://schemas.microsoft.com/office/drawing/2014/chart" uri="{C3380CC4-5D6E-409C-BE32-E72D297353CC}">
                <c16:uniqueId val="{00000007-6785-444F-9D03-D6DC547E2C18}"/>
              </c:ext>
            </c:extLst>
          </c:dPt>
          <c:dPt>
            <c:idx val="4"/>
            <c:invertIfNegative val="0"/>
            <c:bubble3D val="0"/>
            <c:spPr>
              <a:solidFill>
                <a:srgbClr val="00B050"/>
              </a:solidFill>
            </c:spPr>
            <c:extLst>
              <c:ext xmlns:c16="http://schemas.microsoft.com/office/drawing/2014/chart" uri="{C3380CC4-5D6E-409C-BE32-E72D297353CC}">
                <c16:uniqueId val="{00000009-6785-444F-9D03-D6DC547E2C18}"/>
              </c:ext>
            </c:extLst>
          </c:dPt>
          <c:dPt>
            <c:idx val="5"/>
            <c:invertIfNegative val="0"/>
            <c:bubble3D val="0"/>
            <c:spPr>
              <a:solidFill>
                <a:srgbClr val="00B0F0"/>
              </a:solidFill>
            </c:spPr>
            <c:extLst>
              <c:ext xmlns:c16="http://schemas.microsoft.com/office/drawing/2014/chart" uri="{C3380CC4-5D6E-409C-BE32-E72D297353CC}">
                <c16:uniqueId val="{0000000B-6785-444F-9D03-D6DC547E2C18}"/>
              </c:ext>
            </c:extLst>
          </c:dPt>
          <c:dPt>
            <c:idx val="6"/>
            <c:invertIfNegative val="0"/>
            <c:bubble3D val="0"/>
            <c:spPr>
              <a:solidFill>
                <a:srgbClr val="0070C0"/>
              </a:solidFill>
            </c:spPr>
            <c:extLst>
              <c:ext xmlns:c16="http://schemas.microsoft.com/office/drawing/2014/chart" uri="{C3380CC4-5D6E-409C-BE32-E72D297353CC}">
                <c16:uniqueId val="{0000000D-6785-444F-9D03-D6DC547E2C18}"/>
              </c:ext>
            </c:extLst>
          </c:dPt>
          <c:dPt>
            <c:idx val="7"/>
            <c:invertIfNegative val="0"/>
            <c:bubble3D val="0"/>
            <c:spPr>
              <a:solidFill>
                <a:srgbClr val="002060"/>
              </a:solidFill>
            </c:spPr>
            <c:extLst>
              <c:ext xmlns:c16="http://schemas.microsoft.com/office/drawing/2014/chart" uri="{C3380CC4-5D6E-409C-BE32-E72D297353CC}">
                <c16:uniqueId val="{0000000F-6785-444F-9D03-D6DC547E2C18}"/>
              </c:ext>
            </c:extLst>
          </c:dPt>
          <c:dPt>
            <c:idx val="8"/>
            <c:invertIfNegative val="0"/>
            <c:bubble3D val="0"/>
            <c:spPr>
              <a:solidFill>
                <a:srgbClr val="7030A0"/>
              </a:solidFill>
            </c:spPr>
            <c:extLst>
              <c:ext xmlns:c16="http://schemas.microsoft.com/office/drawing/2014/chart" uri="{C3380CC4-5D6E-409C-BE32-E72D297353CC}">
                <c16:uniqueId val="{00000011-6785-444F-9D03-D6DC547E2C18}"/>
              </c:ext>
            </c:extLst>
          </c:dPt>
          <c:dPt>
            <c:idx val="11"/>
            <c:invertIfNegative val="0"/>
            <c:bubble3D val="0"/>
            <c:spPr>
              <a:solidFill>
                <a:schemeClr val="accent2">
                  <a:lumMod val="60000"/>
                  <a:lumOff val="40000"/>
                </a:schemeClr>
              </a:solidFill>
            </c:spPr>
            <c:extLst>
              <c:ext xmlns:c16="http://schemas.microsoft.com/office/drawing/2014/chart" uri="{C3380CC4-5D6E-409C-BE32-E72D297353CC}">
                <c16:uniqueId val="{00000013-6785-444F-9D03-D6DC547E2C18}"/>
              </c:ext>
            </c:extLst>
          </c:dPt>
          <c:dPt>
            <c:idx val="12"/>
            <c:invertIfNegative val="0"/>
            <c:bubble3D val="0"/>
            <c:spPr>
              <a:solidFill>
                <a:schemeClr val="accent3">
                  <a:lumMod val="40000"/>
                  <a:lumOff val="60000"/>
                </a:schemeClr>
              </a:solidFill>
            </c:spPr>
            <c:extLst>
              <c:ext xmlns:c16="http://schemas.microsoft.com/office/drawing/2014/chart" uri="{C3380CC4-5D6E-409C-BE32-E72D297353CC}">
                <c16:uniqueId val="{00000015-6785-444F-9D03-D6DC547E2C18}"/>
              </c:ext>
            </c:extLst>
          </c:dPt>
          <c:dPt>
            <c:idx val="13"/>
            <c:invertIfNegative val="0"/>
            <c:bubble3D val="0"/>
            <c:spPr>
              <a:solidFill>
                <a:schemeClr val="accent5">
                  <a:lumMod val="40000"/>
                  <a:lumOff val="60000"/>
                </a:schemeClr>
              </a:solidFill>
            </c:spPr>
            <c:extLst>
              <c:ext xmlns:c16="http://schemas.microsoft.com/office/drawing/2014/chart" uri="{C3380CC4-5D6E-409C-BE32-E72D297353CC}">
                <c16:uniqueId val="{00000017-6785-444F-9D03-D6DC547E2C18}"/>
              </c:ext>
            </c:extLst>
          </c:dPt>
          <c:dPt>
            <c:idx val="14"/>
            <c:invertIfNegative val="0"/>
            <c:bubble3D val="0"/>
            <c:spPr>
              <a:solidFill>
                <a:schemeClr val="bg2">
                  <a:lumMod val="50000"/>
                </a:schemeClr>
              </a:solidFill>
            </c:spPr>
            <c:extLst>
              <c:ext xmlns:c16="http://schemas.microsoft.com/office/drawing/2014/chart" uri="{C3380CC4-5D6E-409C-BE32-E72D297353CC}">
                <c16:uniqueId val="{00000019-6785-444F-9D03-D6DC547E2C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[1]Значения!$A$106:$A$123</c:f>
              <c:strCache>
                <c:ptCount val="18"/>
                <c:pt idx="0">
                  <c:v>Правила ОТ и ПБ</c:v>
                </c:pt>
                <c:pt idx="1">
                  <c:v>Разрешительная и допускная документация</c:v>
                </c:pt>
                <c:pt idx="2">
                  <c:v>Исполнительная документация</c:v>
                </c:pt>
                <c:pt idx="3">
                  <c:v>Складирование и транспортировка</c:v>
                </c:pt>
                <c:pt idx="4">
                  <c:v>Входной контроль</c:v>
                </c:pt>
                <c:pt idx="5">
                  <c:v>Сборка и сварка</c:v>
                </c:pt>
                <c:pt idx="6">
                  <c:v>Неразрушающий контроль</c:v>
                </c:pt>
                <c:pt idx="7">
                  <c:v>Земляные работы</c:v>
                </c:pt>
                <c:pt idx="8">
                  <c:v>Электромонтажные работы</c:v>
                </c:pt>
                <c:pt idx="9">
                  <c:v>Общестроительные работы</c:v>
                </c:pt>
                <c:pt idx="10">
                  <c:v>Пневмо- и гидроиспытания</c:v>
                </c:pt>
                <c:pt idx="11">
                  <c:v>Изоляционные работы</c:v>
                </c:pt>
                <c:pt idx="12">
                  <c:v>Геодезическая разбивка</c:v>
                </c:pt>
                <c:pt idx="13">
                  <c:v>Использование не поверенного инструмента или его отсутствие</c:v>
                </c:pt>
                <c:pt idx="14">
                  <c:v>Укладка, балластировка трубопроводов </c:v>
                </c:pt>
                <c:pt idx="15">
                  <c:v>Пооперационный контроль</c:v>
                </c:pt>
                <c:pt idx="16">
                  <c:v>Не выполнение требований ранее выданных предписаний</c:v>
                </c:pt>
                <c:pt idx="17">
                  <c:v>Аттестация и квалификация</c:v>
                </c:pt>
              </c:strCache>
            </c:strRef>
          </c:cat>
          <c:val>
            <c:numRef>
              <c:f>Лист1!$AH$107:$AH$124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A-6785-444F-9D03-D6DC547E2C18}"/>
            </c:ext>
          </c:extLst>
        </c:ser>
        <c:dLbls>
          <c:showLegendKey val="0"/>
          <c:showVal val="1"/>
          <c:showCatName val="0"/>
          <c:showSerName val="0"/>
          <c:showPercent val="0"/>
          <c:showBubbleSize val="0"/>
        </c:dLbls>
        <c:gapWidth val="75"/>
        <c:axId val="231969920"/>
        <c:axId val="231978112"/>
      </c:barChart>
      <c:catAx>
        <c:axId val="231969920"/>
        <c:scaling>
          <c:orientation val="minMax"/>
        </c:scaling>
        <c:delete val="0"/>
        <c:axPos val="b"/>
        <c:numFmt formatCode="General" sourceLinked="0"/>
        <c:majorTickMark val="none"/>
        <c:minorTickMark val="none"/>
        <c:tickLblPos val="nextTo"/>
        <c:crossAx val="231978112"/>
        <c:crosses val="autoZero"/>
        <c:auto val="1"/>
        <c:lblAlgn val="ctr"/>
        <c:lblOffset val="100"/>
        <c:noMultiLvlLbl val="0"/>
      </c:catAx>
      <c:valAx>
        <c:axId val="231978112"/>
        <c:scaling>
          <c:orientation val="minMax"/>
        </c:scaling>
        <c:delete val="0"/>
        <c:axPos val="l"/>
        <c:numFmt formatCode="General" sourceLinked="1"/>
        <c:majorTickMark val="none"/>
        <c:minorTickMark val="none"/>
        <c:tickLblPos val="nextTo"/>
        <c:crossAx val="231969920"/>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Процент устранённых замечаний "Ответственность"</a:t>
            </a:r>
          </a:p>
        </c:rich>
      </c:tx>
      <c:layout>
        <c:manualLayout>
          <c:xMode val="edge"/>
          <c:yMode val="edge"/>
          <c:x val="0.20861492361437742"/>
          <c:y val="1.6849017107501373E-2"/>
        </c:manualLayout>
      </c:layout>
      <c:overlay val="0"/>
    </c:title>
    <c:autoTitleDeleted val="0"/>
    <c:plotArea>
      <c:layout>
        <c:manualLayout>
          <c:layoutTarget val="inner"/>
          <c:xMode val="edge"/>
          <c:yMode val="edge"/>
          <c:x val="5.4452966671710033E-2"/>
          <c:y val="8.2995078093072536E-2"/>
          <c:w val="0.93265774354477504"/>
          <c:h val="0.67082787195657512"/>
        </c:manualLayout>
      </c:layout>
      <c:barChart>
        <c:barDir val="col"/>
        <c:grouping val="clustered"/>
        <c:varyColors val="0"/>
        <c:ser>
          <c:idx val="0"/>
          <c:order val="0"/>
          <c:tx>
            <c:strRef>
              <c:f>Лист1!$B$5:$B$50</c:f>
              <c:strCache>
                <c:ptCount val="46"/>
                <c:pt idx="0">
                  <c:v>#ССЫЛКА!</c:v>
                </c:pt>
                <c:pt idx="2">
                  <c:v>#ССЫЛКА!</c:v>
                </c:pt>
                <c:pt idx="4">
                  <c:v>#ССЫЛКА!</c:v>
                </c:pt>
                <c:pt idx="6">
                  <c:v>#ССЫЛКА!</c:v>
                </c:pt>
                <c:pt idx="8">
                  <c:v>#ССЫЛКА!</c:v>
                </c:pt>
                <c:pt idx="10">
                  <c:v>#ССЫЛКА!</c:v>
                </c:pt>
                <c:pt idx="12">
                  <c:v>#ССЫЛКА!</c:v>
                </c:pt>
                <c:pt idx="14">
                  <c:v>#ССЫЛКА!</c:v>
                </c:pt>
                <c:pt idx="16">
                  <c:v>#ССЫЛКА!</c:v>
                </c:pt>
                <c:pt idx="18">
                  <c:v>#ССЫЛКА!</c:v>
                </c:pt>
                <c:pt idx="20">
                  <c:v>#ССЫЛКА!</c:v>
                </c:pt>
                <c:pt idx="22">
                  <c:v>#ССЫЛКА!</c:v>
                </c:pt>
                <c:pt idx="24">
                  <c:v>#ССЫЛКА!</c:v>
                </c:pt>
                <c:pt idx="26">
                  <c:v>#ССЫЛКА!</c:v>
                </c:pt>
                <c:pt idx="28">
                  <c:v>#ССЫЛКА!</c:v>
                </c:pt>
                <c:pt idx="30">
                  <c:v>#ССЫЛКА!</c:v>
                </c:pt>
                <c:pt idx="32">
                  <c:v>#ССЫЛКА!</c:v>
                </c:pt>
                <c:pt idx="34">
                  <c:v>#ССЫЛКА!</c:v>
                </c:pt>
                <c:pt idx="36">
                  <c:v>#ССЫЛКА!</c:v>
                </c:pt>
                <c:pt idx="38">
                  <c:v>#ССЫЛКА!</c:v>
                </c:pt>
                <c:pt idx="40">
                  <c:v>#ССЫЛКА!</c:v>
                </c:pt>
                <c:pt idx="42">
                  <c:v>#ССЫЛКА!</c:v>
                </c:pt>
                <c:pt idx="44">
                  <c:v>#ССЫЛКА!</c:v>
                </c:pt>
              </c:strCache>
            </c:strRef>
          </c:tx>
          <c:spPr>
            <a:solidFill>
              <a:schemeClr val="accent1">
                <a:lumMod val="75000"/>
              </a:schemeClr>
            </a:solidFill>
          </c:spPr>
          <c:invertIfNegative val="0"/>
          <c:dLbls>
            <c:dLbl>
              <c:idx val="10"/>
              <c:numFmt formatCode="#,##0.00" sourceLinked="0"/>
              <c:spPr/>
              <c:txPr>
                <a:bodyPr/>
                <a:lstStyle/>
                <a:p>
                  <a:pPr>
                    <a:defRPr/>
                  </a:pPr>
                  <a:endParaRPr lang="ru-RU"/>
                </a:p>
              </c:txPr>
              <c:showLegendKey val="0"/>
              <c:showVal val="1"/>
              <c:showCatName val="0"/>
              <c:showSerName val="0"/>
              <c:showPercent val="0"/>
              <c:showBubbleSize val="0"/>
              <c:extLst>
                <c:ext xmlns:c16="http://schemas.microsoft.com/office/drawing/2014/chart" uri="{C3380CC4-5D6E-409C-BE32-E72D297353CC}">
                  <c16:uniqueId val="{00000000-AF7C-4040-9D77-C21A44C6EA7D}"/>
                </c:ext>
              </c:extLst>
            </c:dLbl>
            <c:dLbl>
              <c:idx val="18"/>
              <c:numFmt formatCode="#,##0.00" sourceLinked="0"/>
              <c:spPr/>
              <c:txPr>
                <a:bodyPr/>
                <a:lstStyle/>
                <a:p>
                  <a:pPr>
                    <a:defRPr/>
                  </a:pPr>
                  <a:endParaRPr lang="ru-RU"/>
                </a:p>
              </c:txPr>
              <c:showLegendKey val="0"/>
              <c:showVal val="1"/>
              <c:showCatName val="0"/>
              <c:showSerName val="0"/>
              <c:showPercent val="0"/>
              <c:showBubbleSize val="0"/>
              <c:extLst>
                <c:ext xmlns:c16="http://schemas.microsoft.com/office/drawing/2014/chart" uri="{C3380CC4-5D6E-409C-BE32-E72D297353CC}">
                  <c16:uniqueId val="{00000001-AF7C-4040-9D77-C21A44C6EA7D}"/>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Лист1!$B$5:$B$50</c:f>
              <c:numCache>
                <c:formatCode>General</c:formatCode>
                <c:ptCount val="46"/>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numCache>
            </c:numRef>
          </c:cat>
          <c:val>
            <c:numRef>
              <c:f>Лист1!$I$5:$I$50</c:f>
              <c:numCache>
                <c:formatCode>0.0</c:formatCode>
                <c:ptCount val="46"/>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numCache>
            </c:numRef>
          </c:val>
          <c:extLst>
            <c:ext xmlns:c16="http://schemas.microsoft.com/office/drawing/2014/chart" uri="{C3380CC4-5D6E-409C-BE32-E72D297353CC}">
              <c16:uniqueId val="{00000002-9BF0-43E1-B6F0-314DE0C37B6A}"/>
            </c:ext>
          </c:extLst>
        </c:ser>
        <c:dLbls>
          <c:showLegendKey val="0"/>
          <c:showVal val="0"/>
          <c:showCatName val="0"/>
          <c:showSerName val="0"/>
          <c:showPercent val="0"/>
          <c:showBubbleSize val="0"/>
        </c:dLbls>
        <c:gapWidth val="150"/>
        <c:axId val="232008704"/>
        <c:axId val="232010496"/>
      </c:barChart>
      <c:catAx>
        <c:axId val="232008704"/>
        <c:scaling>
          <c:orientation val="minMax"/>
        </c:scaling>
        <c:delete val="0"/>
        <c:axPos val="b"/>
        <c:numFmt formatCode="General" sourceLinked="0"/>
        <c:majorTickMark val="none"/>
        <c:minorTickMark val="none"/>
        <c:tickLblPos val="nextTo"/>
        <c:crossAx val="232010496"/>
        <c:crosses val="autoZero"/>
        <c:auto val="1"/>
        <c:lblAlgn val="ctr"/>
        <c:lblOffset val="100"/>
        <c:noMultiLvlLbl val="0"/>
      </c:catAx>
      <c:valAx>
        <c:axId val="232010496"/>
        <c:scaling>
          <c:orientation val="minMax"/>
        </c:scaling>
        <c:delete val="0"/>
        <c:axPos val="l"/>
        <c:majorGridlines/>
        <c:numFmt formatCode="0.0" sourceLinked="1"/>
        <c:majorTickMark val="none"/>
        <c:minorTickMark val="none"/>
        <c:tickLblPos val="nextTo"/>
        <c:crossAx val="232008704"/>
        <c:crosses val="autoZero"/>
        <c:crossBetween val="between"/>
      </c:valAx>
      <c:spPr>
        <a:gradFill>
          <a:gsLst>
            <a:gs pos="0">
              <a:srgbClr val="00B050"/>
            </a:gs>
            <a:gs pos="20000">
              <a:srgbClr val="00B050"/>
            </a:gs>
            <a:gs pos="51000">
              <a:srgbClr val="FF0000"/>
            </a:gs>
            <a:gs pos="50000">
              <a:srgbClr val="FFFF00"/>
            </a:gs>
            <a:gs pos="21000">
              <a:srgbClr val="FFFF00"/>
            </a:gs>
          </a:gsLst>
          <a:lin ang="5400000" scaled="0"/>
        </a:gradFill>
      </c:spPr>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Процент завышений от общего</a:t>
            </a:r>
            <a:r>
              <a:rPr lang="ru-RU" baseline="0"/>
              <a:t> кол-ва СМР. Показатель "Завышения"</a:t>
            </a:r>
          </a:p>
        </c:rich>
      </c:tx>
      <c:overlay val="0"/>
    </c:title>
    <c:autoTitleDeleted val="0"/>
    <c:plotArea>
      <c:layout/>
      <c:barChart>
        <c:barDir val="col"/>
        <c:grouping val="clustered"/>
        <c:varyColors val="0"/>
        <c:ser>
          <c:idx val="0"/>
          <c:order val="0"/>
          <c:spPr>
            <a:solidFill>
              <a:schemeClr val="accent1">
                <a:lumMod val="75000"/>
              </a:schemeClr>
            </a:solidFill>
          </c:spPr>
          <c:invertIfNegative val="0"/>
          <c:dLbls>
            <c:spPr>
              <a:noFill/>
              <a:ln>
                <a:noFill/>
              </a:ln>
              <a:effectLst/>
            </c:spPr>
            <c:txPr>
              <a:bodyPr/>
              <a:lstStyle/>
              <a:p>
                <a:pPr>
                  <a:defRPr>
                    <a:solidFill>
                      <a:schemeClr val="bg1"/>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[1]Значения!$A$3:$A$10</c:f>
              <c:strCache>
                <c:ptCount val="8"/>
                <c:pt idx="0">
                  <c:v>ООО "ПромСтрой"</c:v>
                </c:pt>
                <c:pt idx="1">
                  <c:v>0</c:v>
                </c:pt>
                <c:pt idx="2">
                  <c:v>ООО "Аврора"</c:v>
                </c:pt>
                <c:pt idx="3">
                  <c:v>0</c:v>
                </c:pt>
                <c:pt idx="4">
                  <c:v>ООО "УГСМ"</c:v>
                </c:pt>
                <c:pt idx="5">
                  <c:v>0</c:v>
                </c:pt>
                <c:pt idx="6">
                  <c:v>ООО "Стройкомплекс"</c:v>
                </c:pt>
                <c:pt idx="7">
                  <c:v>0</c:v>
                </c:pt>
              </c:strCache>
            </c:strRef>
          </c:cat>
          <c:val>
            <c:numRef>
              <c:f>[1]Значения!$I$3:$I$10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05C-4366-A049-7DAE7B3839CB}"/>
            </c:ext>
          </c:extLst>
        </c:ser>
        <c:dLbls>
          <c:showLegendKey val="0"/>
          <c:showVal val="0"/>
          <c:showCatName val="0"/>
          <c:showSerName val="0"/>
          <c:showPercent val="0"/>
          <c:showBubbleSize val="0"/>
        </c:dLbls>
        <c:gapWidth val="150"/>
        <c:axId val="232055936"/>
        <c:axId val="232057472"/>
      </c:barChart>
      <c:catAx>
        <c:axId val="232055936"/>
        <c:scaling>
          <c:orientation val="minMax"/>
        </c:scaling>
        <c:delete val="0"/>
        <c:axPos val="b"/>
        <c:numFmt formatCode="General" sourceLinked="0"/>
        <c:majorTickMark val="none"/>
        <c:minorTickMark val="none"/>
        <c:tickLblPos val="nextTo"/>
        <c:crossAx val="232057472"/>
        <c:crosses val="autoZero"/>
        <c:auto val="1"/>
        <c:lblAlgn val="ctr"/>
        <c:lblOffset val="100"/>
        <c:noMultiLvlLbl val="0"/>
      </c:catAx>
      <c:valAx>
        <c:axId val="232057472"/>
        <c:scaling>
          <c:orientation val="minMax"/>
        </c:scaling>
        <c:delete val="0"/>
        <c:axPos val="l"/>
        <c:majorGridlines/>
        <c:numFmt formatCode="General" sourceLinked="1"/>
        <c:majorTickMark val="none"/>
        <c:minorTickMark val="none"/>
        <c:tickLblPos val="nextTo"/>
        <c:crossAx val="232055936"/>
        <c:crosses val="autoZero"/>
        <c:crossBetween val="between"/>
      </c:valAx>
      <c:spPr>
        <a:solidFill>
          <a:schemeClr val="bg1">
            <a:lumMod val="65000"/>
          </a:schemeClr>
        </a:solidFill>
      </c:spPr>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Процент</a:t>
            </a:r>
            <a:r>
              <a:rPr lang="ru-RU" baseline="0"/>
              <a:t> предписаний на остановку от общего кол-ва. "Производственный риск"</a:t>
            </a:r>
            <a:endParaRPr lang="ru-RU"/>
          </a:p>
        </c:rich>
      </c:tx>
      <c:layout>
        <c:manualLayout>
          <c:xMode val="edge"/>
          <c:yMode val="edge"/>
          <c:x val="0.15581310372403129"/>
          <c:y val="0"/>
        </c:manualLayout>
      </c:layout>
      <c:overlay val="0"/>
    </c:title>
    <c:autoTitleDeleted val="0"/>
    <c:plotArea>
      <c:layout>
        <c:manualLayout>
          <c:layoutTarget val="inner"/>
          <c:xMode val="edge"/>
          <c:yMode val="edge"/>
          <c:x val="8.7432116991221914E-2"/>
          <c:y val="5.8651090097822274E-2"/>
          <c:w val="0.89650521516268966"/>
          <c:h val="0.66875671696084993"/>
        </c:manualLayout>
      </c:layout>
      <c:barChart>
        <c:barDir val="col"/>
        <c:grouping val="clustered"/>
        <c:varyColors val="0"/>
        <c:ser>
          <c:idx val="0"/>
          <c:order val="0"/>
          <c:tx>
            <c:strRef>
              <c:f>Лист1!$C$65:$C$87</c:f>
              <c:strCache>
                <c:ptCount val="23"/>
                <c:pt idx="0">
                  <c:v>#ССЫЛКА!</c:v>
                </c:pt>
                <c:pt idx="1">
                  <c:v>#ССЫЛКА!</c:v>
                </c:pt>
                <c:pt idx="2">
                  <c:v>#ССЫЛКА!</c:v>
                </c:pt>
                <c:pt idx="3">
                  <c:v>#ССЫЛКА!</c:v>
                </c:pt>
                <c:pt idx="4">
                  <c:v>#ССЫЛКА!</c:v>
                </c:pt>
                <c:pt idx="5">
                  <c:v>#ССЫЛКА!</c:v>
                </c:pt>
                <c:pt idx="6">
                  <c:v>#ССЫЛКА!</c:v>
                </c:pt>
                <c:pt idx="7">
                  <c:v>#ССЫЛКА!</c:v>
                </c:pt>
                <c:pt idx="8">
                  <c:v>#ССЫЛКА!</c:v>
                </c:pt>
                <c:pt idx="9">
                  <c:v>#ССЫЛКА!</c:v>
                </c:pt>
                <c:pt idx="10">
                  <c:v>#ССЫЛКА!</c:v>
                </c:pt>
                <c:pt idx="11">
                  <c:v>#ССЫЛКА!</c:v>
                </c:pt>
                <c:pt idx="12">
                  <c:v>#ССЫЛКА!</c:v>
                </c:pt>
                <c:pt idx="13">
                  <c:v>#ССЫЛКА!</c:v>
                </c:pt>
                <c:pt idx="14">
                  <c:v>#ССЫЛКА!</c:v>
                </c:pt>
                <c:pt idx="15">
                  <c:v>#ССЫЛКА!</c:v>
                </c:pt>
                <c:pt idx="16">
                  <c:v>#ССЫЛКА!</c:v>
                </c:pt>
                <c:pt idx="17">
                  <c:v>#ССЫЛКА!</c:v>
                </c:pt>
                <c:pt idx="18">
                  <c:v>#ССЫЛКА!</c:v>
                </c:pt>
                <c:pt idx="19">
                  <c:v>#ССЫЛКА!</c:v>
                </c:pt>
                <c:pt idx="20">
                  <c:v>#ССЫЛКА!</c:v>
                </c:pt>
                <c:pt idx="21">
                  <c:v>#ССЫЛКА!</c:v>
                </c:pt>
                <c:pt idx="22">
                  <c:v>#ССЫЛКА!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Лист1!$C$65:$C$87</c:f>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cat>
          <c:val>
            <c:numRef>
              <c:f>Лист1!$D$65:$D$87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EC54-4DF6-AAC7-9FBBAD4DF575}"/>
            </c:ext>
          </c:extLst>
        </c:ser>
        <c:dLbls>
          <c:showLegendKey val="0"/>
          <c:showVal val="0"/>
          <c:showCatName val="0"/>
          <c:showSerName val="0"/>
          <c:showPercent val="0"/>
          <c:showBubbleSize val="0"/>
        </c:dLbls>
        <c:gapWidth val="150"/>
        <c:axId val="232082816"/>
        <c:axId val="232100992"/>
      </c:barChart>
      <c:catAx>
        <c:axId val="232082816"/>
        <c:scaling>
          <c:orientation val="minMax"/>
        </c:scaling>
        <c:delete val="0"/>
        <c:axPos val="b"/>
        <c:numFmt formatCode="General" sourceLinked="1"/>
        <c:majorTickMark val="none"/>
        <c:minorTickMark val="none"/>
        <c:tickLblPos val="nextTo"/>
        <c:crossAx val="232100992"/>
        <c:crosses val="autoZero"/>
        <c:auto val="1"/>
        <c:lblAlgn val="ctr"/>
        <c:lblOffset val="100"/>
        <c:noMultiLvlLbl val="0"/>
      </c:catAx>
      <c:valAx>
        <c:axId val="232100992"/>
        <c:scaling>
          <c:orientation val="minMax"/>
        </c:scaling>
        <c:delete val="0"/>
        <c:axPos val="l"/>
        <c:majorGridlines/>
        <c:numFmt formatCode="0" sourceLinked="1"/>
        <c:majorTickMark val="none"/>
        <c:minorTickMark val="none"/>
        <c:tickLblPos val="nextTo"/>
        <c:crossAx val="232082816"/>
        <c:crosses val="autoZero"/>
        <c:crossBetween val="between"/>
      </c:valAx>
      <c:spPr>
        <a:gradFill>
          <a:gsLst>
            <a:gs pos="100000">
              <a:srgbClr val="00B050"/>
            </a:gs>
            <a:gs pos="26000">
              <a:srgbClr val="FFFF00"/>
            </a:gs>
            <a:gs pos="25000">
              <a:srgbClr val="FF0000"/>
            </a:gs>
            <a:gs pos="1000">
              <a:srgbClr val="FF0000"/>
            </a:gs>
            <a:gs pos="60000">
              <a:srgbClr val="00B050"/>
            </a:gs>
            <a:gs pos="59000">
              <a:srgbClr val="FFFF00"/>
            </a:gs>
          </a:gsLst>
          <a:lin ang="5400000" scaled="0"/>
        </a:gradFill>
      </c:spPr>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089201626621416E-2"/>
          <c:y val="3.4944554389538043E-2"/>
          <c:w val="0.9245126008066511"/>
          <c:h val="0.91418135911889964"/>
        </c:manualLayout>
      </c:layout>
      <c:lineChart>
        <c:grouping val="standard"/>
        <c:varyColors val="0"/>
        <c:ser>
          <c:idx val="0"/>
          <c:order val="0"/>
          <c:tx>
            <c:strRef>
              <c:f>Лист1!$C$185</c:f>
              <c:strCache>
                <c:ptCount val="1"/>
                <c:pt idx="0">
                  <c:v>выдано в 2019 г.</c:v>
                </c:pt>
              </c:strCache>
            </c:strRef>
          </c:tx>
          <c:dLbls>
            <c:dLbl>
              <c:idx val="1"/>
              <c:layout>
                <c:manualLayout>
                  <c:x val="-4.4770503077430732E-2"/>
                  <c:y val="-2.14055706733570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7-40EF-AE18-0BDDE4D79AC2}"/>
                </c:ext>
              </c:extLst>
            </c:dLbl>
            <c:dLbl>
              <c:idx val="2"/>
              <c:layout>
                <c:manualLayout>
                  <c:x val="-2.4303987384891011E-2"/>
                  <c:y val="-2.9967798942699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7-40EF-AE18-0BDDE4D79AC2}"/>
                </c:ext>
              </c:extLst>
            </c:dLbl>
            <c:dLbl>
              <c:idx val="3"/>
              <c:layout>
                <c:manualLayout>
                  <c:x val="-2.174567292332364E-2"/>
                  <c:y val="-6.8497826154742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7-40EF-AE18-0BDDE4D79AC2}"/>
                </c:ext>
              </c:extLst>
            </c:dLbl>
            <c:dLbl>
              <c:idx val="4"/>
              <c:layout>
                <c:manualLayout>
                  <c:x val="-1.9187358461756072E-2"/>
                  <c:y val="-3.21083560100353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C7-40EF-AE18-0BDDE4D79AC2}"/>
                </c:ext>
              </c:extLst>
            </c:dLbl>
            <c:spPr>
              <a:noFill/>
              <a:ln>
                <a:noFill/>
              </a:ln>
              <a:effectLst/>
            </c:spPr>
            <c:txPr>
              <a:bodyPr/>
              <a:lstStyle/>
              <a:p>
                <a:pPr>
                  <a:defRPr sz="120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(Лист1!$D$184,Лист1!$E$184,Лист1!$F$184,Лист1!$G$184,Лист1!$H$184,Лист1!$I$184,Лист1!$J$184,Лист1!$K$184,Лист1!$L$184,Лист1!$M$184,Лист1!$N$184,Лист1!$O$184,Лист1!$D$184:$O$185)</c:f>
              <c:multiLvlStrCache>
                <c:ptCount val="24"/>
                <c:lvl>
                  <c:pt idx="0">
                    <c:v>январь</c:v>
                  </c:pt>
                  <c:pt idx="1">
                    <c:v>февраль</c:v>
                  </c:pt>
                  <c:pt idx="2">
                    <c:v>март</c:v>
                  </c:pt>
                  <c:pt idx="3">
                    <c:v>апрель</c:v>
                  </c:pt>
                  <c:pt idx="4">
                    <c:v>май</c:v>
                  </c:pt>
                  <c:pt idx="5">
                    <c:v>июнь</c:v>
                  </c:pt>
                  <c:pt idx="6">
                    <c:v>июль</c:v>
                  </c:pt>
                  <c:pt idx="7">
                    <c:v>август</c:v>
                  </c:pt>
                  <c:pt idx="8">
                    <c:v>сентябрь</c:v>
                  </c:pt>
                  <c:pt idx="9">
                    <c:v>октябрь</c:v>
                  </c:pt>
                  <c:pt idx="10">
                    <c:v>ноябрь</c:v>
                  </c:pt>
                  <c:pt idx="11">
                    <c:v>декабрь</c:v>
                  </c:pt>
                  <c:pt idx="12">
                    <c:v>0</c:v>
                  </c:pt>
                  <c:pt idx="13">
                    <c:v>0</c:v>
                  </c:pt>
                  <c:pt idx="14">
                    <c:v>0</c:v>
                  </c:pt>
                  <c:pt idx="15">
                    <c:v>0</c:v>
                  </c:pt>
                  <c:pt idx="16">
                    <c:v>0</c:v>
                  </c:pt>
                  <c:pt idx="17">
                    <c:v>0</c:v>
                  </c:pt>
                  <c:pt idx="18">
                    <c:v>0</c:v>
                  </c:pt>
                  <c:pt idx="19">
                    <c:v>0</c:v>
                  </c:pt>
                  <c:pt idx="20">
                    <c:v>0</c:v>
                  </c:pt>
                  <c:pt idx="21">
                    <c:v>0</c:v>
                  </c:pt>
                  <c:pt idx="22">
                    <c:v>0</c:v>
                  </c:pt>
                  <c:pt idx="23">
                    <c:v>0</c:v>
                  </c:pt>
                </c:lvl>
                <c:lvl>
                  <c:pt idx="12">
                    <c:v>январь</c:v>
                  </c:pt>
                  <c:pt idx="13">
                    <c:v>февраль</c:v>
                  </c:pt>
                  <c:pt idx="14">
                    <c:v>март</c:v>
                  </c:pt>
                  <c:pt idx="15">
                    <c:v>апрель</c:v>
                  </c:pt>
                  <c:pt idx="16">
                    <c:v>май</c:v>
                  </c:pt>
                  <c:pt idx="17">
                    <c:v>июнь</c:v>
                  </c:pt>
                  <c:pt idx="18">
                    <c:v>июль</c:v>
                  </c:pt>
                  <c:pt idx="19">
                    <c:v>август</c:v>
                  </c:pt>
                  <c:pt idx="20">
                    <c:v>сентябрь</c:v>
                  </c:pt>
                  <c:pt idx="21">
                    <c:v>октябрь</c:v>
                  </c:pt>
                  <c:pt idx="22">
                    <c:v>ноябрь</c:v>
                  </c:pt>
                  <c:pt idx="23">
                    <c:v>декабрь</c:v>
                  </c:pt>
                </c:lvl>
              </c:multiLvlStrCache>
            </c:multiLvlStrRef>
          </c:cat>
          <c:val>
            <c:numRef>
              <c:f>Лист1!$D$185:$O$185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F0C7-40EF-AE18-0BDDE4D79AC2}"/>
            </c:ext>
          </c:extLst>
        </c:ser>
        <c:ser>
          <c:idx val="1"/>
          <c:order val="1"/>
          <c:tx>
            <c:strRef>
              <c:f>Лист1!$C$186</c:f>
              <c:strCache>
                <c:ptCount val="1"/>
                <c:pt idx="0">
                  <c:v>устранено в 2019 г.</c:v>
                </c:pt>
              </c:strCache>
            </c:strRef>
          </c:tx>
          <c:dLbls>
            <c:dLbl>
              <c:idx val="0"/>
              <c:layout>
                <c:manualLayout>
                  <c:x val="-3.1978930769593412E-2"/>
                  <c:y val="-2.9967798942699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C7-40EF-AE18-0BDDE4D79AC2}"/>
                </c:ext>
              </c:extLst>
            </c:dLbl>
            <c:dLbl>
              <c:idx val="1"/>
              <c:layout>
                <c:manualLayout>
                  <c:x val="1.2791572307837401E-2"/>
                  <c:y val="2.3546127740692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C7-40EF-AE18-0BDDE4D79AC2}"/>
                </c:ext>
              </c:extLst>
            </c:dLbl>
            <c:dLbl>
              <c:idx val="2"/>
              <c:layout>
                <c:manualLayout>
                  <c:x val="-2.174567292332364E-2"/>
                  <c:y val="8.5622282693427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C7-40EF-AE18-0BDDE4D79AC2}"/>
                </c:ext>
              </c:extLst>
            </c:dLbl>
            <c:dLbl>
              <c:idx val="3"/>
              <c:layout>
                <c:manualLayout>
                  <c:x val="-1.9187358461756072E-2"/>
                  <c:y val="4.2811141346713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0C7-40EF-AE18-0BDDE4D79AC2}"/>
                </c:ext>
              </c:extLst>
            </c:dLbl>
            <c:dLbl>
              <c:idx val="4"/>
              <c:layout>
                <c:manualLayout>
                  <c:x val="-1.2791572307837412E-3"/>
                  <c:y val="2.5686684808028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C7-40EF-AE18-0BDDE4D79AC2}"/>
                </c:ext>
              </c:extLst>
            </c:dLbl>
            <c:dLbl>
              <c:idx val="5"/>
              <c:layout>
                <c:manualLayout>
                  <c:x val="7.6749433847024323E-3"/>
                  <c:y val="1.4983899471349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C7-40EF-AE18-0BDDE4D79AC2}"/>
                </c:ext>
              </c:extLst>
            </c:dLbl>
            <c:spPr>
              <a:noFill/>
              <a:ln>
                <a:noFill/>
              </a:ln>
              <a:effectLst/>
            </c:spPr>
            <c:txPr>
              <a:bodyPr/>
              <a:lstStyle/>
              <a:p>
                <a:pPr>
                  <a:defRPr sz="1200"/>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(Лист1!$D$184,Лист1!$E$184,Лист1!$F$184,Лист1!$G$184,Лист1!$H$184,Лист1!$I$184,Лист1!$J$184,Лист1!$K$184,Лист1!$L$184,Лист1!$M$184,Лист1!$N$184,Лист1!$O$184,Лист1!$D$184:$O$185)</c:f>
              <c:multiLvlStrCache>
                <c:ptCount val="24"/>
                <c:lvl>
                  <c:pt idx="0">
                    <c:v>январь</c:v>
                  </c:pt>
                  <c:pt idx="1">
                    <c:v>февраль</c:v>
                  </c:pt>
                  <c:pt idx="2">
                    <c:v>март</c:v>
                  </c:pt>
                  <c:pt idx="3">
                    <c:v>апрель</c:v>
                  </c:pt>
                  <c:pt idx="4">
                    <c:v>май</c:v>
                  </c:pt>
                  <c:pt idx="5">
                    <c:v>июнь</c:v>
                  </c:pt>
                  <c:pt idx="6">
                    <c:v>июль</c:v>
                  </c:pt>
                  <c:pt idx="7">
                    <c:v>август</c:v>
                  </c:pt>
                  <c:pt idx="8">
                    <c:v>сентябрь</c:v>
                  </c:pt>
                  <c:pt idx="9">
                    <c:v>октябрь</c:v>
                  </c:pt>
                  <c:pt idx="10">
                    <c:v>ноябрь</c:v>
                  </c:pt>
                  <c:pt idx="11">
                    <c:v>декабрь</c:v>
                  </c:pt>
                  <c:pt idx="12">
                    <c:v>0</c:v>
                  </c:pt>
                  <c:pt idx="13">
                    <c:v>0</c:v>
                  </c:pt>
                  <c:pt idx="14">
                    <c:v>0</c:v>
                  </c:pt>
                  <c:pt idx="15">
                    <c:v>0</c:v>
                  </c:pt>
                  <c:pt idx="16">
                    <c:v>0</c:v>
                  </c:pt>
                  <c:pt idx="17">
                    <c:v>0</c:v>
                  </c:pt>
                  <c:pt idx="18">
                    <c:v>0</c:v>
                  </c:pt>
                  <c:pt idx="19">
                    <c:v>0</c:v>
                  </c:pt>
                  <c:pt idx="20">
                    <c:v>0</c:v>
                  </c:pt>
                  <c:pt idx="21">
                    <c:v>0</c:v>
                  </c:pt>
                  <c:pt idx="22">
                    <c:v>0</c:v>
                  </c:pt>
                  <c:pt idx="23">
                    <c:v>0</c:v>
                  </c:pt>
                </c:lvl>
                <c:lvl>
                  <c:pt idx="12">
                    <c:v>январь</c:v>
                  </c:pt>
                  <c:pt idx="13">
                    <c:v>февраль</c:v>
                  </c:pt>
                  <c:pt idx="14">
                    <c:v>март</c:v>
                  </c:pt>
                  <c:pt idx="15">
                    <c:v>апрель</c:v>
                  </c:pt>
                  <c:pt idx="16">
                    <c:v>май</c:v>
                  </c:pt>
                  <c:pt idx="17">
                    <c:v>июнь</c:v>
                  </c:pt>
                  <c:pt idx="18">
                    <c:v>июль</c:v>
                  </c:pt>
                  <c:pt idx="19">
                    <c:v>август</c:v>
                  </c:pt>
                  <c:pt idx="20">
                    <c:v>сентябрь</c:v>
                  </c:pt>
                  <c:pt idx="21">
                    <c:v>октябрь</c:v>
                  </c:pt>
                  <c:pt idx="22">
                    <c:v>ноябрь</c:v>
                  </c:pt>
                  <c:pt idx="23">
                    <c:v>декабрь</c:v>
                  </c:pt>
                </c:lvl>
              </c:multiLvlStrCache>
            </c:multiLvlStrRef>
          </c:cat>
          <c:val>
            <c:numRef>
              <c:f>Лист1!$D$186:$O$186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F0C7-40EF-AE18-0BDDE4D79AC2}"/>
            </c:ext>
          </c:extLst>
        </c:ser>
        <c:dLbls>
          <c:showLegendKey val="0"/>
          <c:showVal val="0"/>
          <c:showCatName val="0"/>
          <c:showSerName val="0"/>
          <c:showPercent val="0"/>
          <c:showBubbleSize val="0"/>
        </c:dLbls>
        <c:marker val="1"/>
        <c:smooth val="0"/>
        <c:axId val="232161280"/>
        <c:axId val="232162816"/>
      </c:lineChart>
      <c:catAx>
        <c:axId val="232161280"/>
        <c:scaling>
          <c:orientation val="minMax"/>
        </c:scaling>
        <c:delete val="0"/>
        <c:axPos val="b"/>
        <c:numFmt formatCode="General" sourceLinked="1"/>
        <c:majorTickMark val="out"/>
        <c:minorTickMark val="none"/>
        <c:tickLblPos val="nextTo"/>
        <c:txPr>
          <a:bodyPr/>
          <a:lstStyle/>
          <a:p>
            <a:pPr>
              <a:defRPr sz="1200"/>
            </a:pPr>
            <a:endParaRPr lang="ru-RU"/>
          </a:p>
        </c:txPr>
        <c:crossAx val="232162816"/>
        <c:crosses val="autoZero"/>
        <c:auto val="1"/>
        <c:lblAlgn val="ctr"/>
        <c:lblOffset val="100"/>
        <c:noMultiLvlLbl val="0"/>
      </c:catAx>
      <c:valAx>
        <c:axId val="232162816"/>
        <c:scaling>
          <c:orientation val="minMax"/>
        </c:scaling>
        <c:delete val="0"/>
        <c:axPos val="l"/>
        <c:majorGridlines/>
        <c:numFmt formatCode="General" sourceLinked="1"/>
        <c:majorTickMark val="out"/>
        <c:minorTickMark val="none"/>
        <c:tickLblPos val="nextTo"/>
        <c:txPr>
          <a:bodyPr/>
          <a:lstStyle/>
          <a:p>
            <a:pPr>
              <a:defRPr sz="1200"/>
            </a:pPr>
            <a:endParaRPr lang="ru-RU"/>
          </a:p>
        </c:txPr>
        <c:crossAx val="232161280"/>
        <c:crosses val="autoZero"/>
        <c:crossBetween val="between"/>
      </c:valAx>
    </c:plotArea>
    <c:legend>
      <c:legendPos val="r"/>
      <c:layout>
        <c:manualLayout>
          <c:xMode val="edge"/>
          <c:yMode val="edge"/>
          <c:x val="0.57160087796471648"/>
          <c:y val="0.60708103019786674"/>
          <c:w val="0.17450586618750671"/>
          <c:h val="0.10341820818953697"/>
        </c:manualLayout>
      </c:layout>
      <c:overlay val="0"/>
      <c:txPr>
        <a:bodyPr/>
        <a:lstStyle/>
        <a:p>
          <a:pPr>
            <a:defRPr sz="1200"/>
          </a:pPr>
          <a:endParaRPr lang="ru-RU"/>
        </a:p>
      </c:txPr>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rAngAx val="0"/>
    </c:view3D>
    <c:floor>
      <c:thickness val="0"/>
    </c:floor>
    <c:sideWall>
      <c:thickness val="0"/>
    </c:sideWall>
    <c:backWall>
      <c:thickness val="0"/>
    </c:backWall>
    <c:plotArea>
      <c:layout>
        <c:manualLayout>
          <c:layoutTarget val="inner"/>
          <c:xMode val="edge"/>
          <c:yMode val="edge"/>
          <c:x val="5.6701422320953702E-2"/>
          <c:y val="0.11278347812477788"/>
          <c:w val="0.57206018888667509"/>
          <c:h val="0.74212527236827586"/>
        </c:manualLayout>
      </c:layout>
      <c:pie3DChart>
        <c:varyColors val="1"/>
        <c:ser>
          <c:idx val="0"/>
          <c:order val="0"/>
          <c:tx>
            <c:strRef>
              <c:f>Лист1!$B$107:$B$124</c:f>
              <c:strCache>
                <c:ptCount val="18"/>
                <c:pt idx="0">
                  <c:v>Правила ОТ и ПБ</c:v>
                </c:pt>
                <c:pt idx="1">
                  <c:v>Разрешительная и допускная документация</c:v>
                </c:pt>
                <c:pt idx="2">
                  <c:v>Исполнительная документация</c:v>
                </c:pt>
                <c:pt idx="3">
                  <c:v>Складирование и транспортировка</c:v>
                </c:pt>
                <c:pt idx="4">
                  <c:v>Входной контроль</c:v>
                </c:pt>
                <c:pt idx="5">
                  <c:v>Сборка и сварка</c:v>
                </c:pt>
                <c:pt idx="6">
                  <c:v>Неразрушающий контроль</c:v>
                </c:pt>
                <c:pt idx="7">
                  <c:v>Земляные работы</c:v>
                </c:pt>
                <c:pt idx="8">
                  <c:v>Электромонтажные работы</c:v>
                </c:pt>
                <c:pt idx="9">
                  <c:v>Общестроительные работы</c:v>
                </c:pt>
                <c:pt idx="10">
                  <c:v>Пневмо- и гидроиспытания</c:v>
                </c:pt>
                <c:pt idx="11">
                  <c:v>Изоляционные работы</c:v>
                </c:pt>
                <c:pt idx="12">
                  <c:v>Геодезическая разбивка</c:v>
                </c:pt>
                <c:pt idx="13">
                  <c:v>Использование не поверенного инструмента или его отсутствие</c:v>
                </c:pt>
                <c:pt idx="14">
                  <c:v>Укладка, балластировка трубопроводов </c:v>
                </c:pt>
                <c:pt idx="15">
                  <c:v>Пооперационный контроль</c:v>
                </c:pt>
                <c:pt idx="16">
                  <c:v>Не выполнение требований ранее выданных предписаний</c:v>
                </c:pt>
                <c:pt idx="17">
                  <c:v>Аттестация и квалификация</c:v>
                </c:pt>
              </c:strCache>
            </c:strRef>
          </c:tx>
          <c:explosion val="25"/>
          <c:dLbls>
            <c:dLbl>
              <c:idx val="0"/>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0-0D87-4683-AF25-D3CE8ADEE0F9}"/>
                </c:ext>
              </c:extLst>
            </c:dLbl>
            <c:dLbl>
              <c:idx val="1"/>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1-0D87-4683-AF25-D3CE8ADEE0F9}"/>
                </c:ext>
              </c:extLst>
            </c:dLbl>
            <c:dLbl>
              <c:idx val="2"/>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2-0D87-4683-AF25-D3CE8ADEE0F9}"/>
                </c:ext>
              </c:extLst>
            </c:dLbl>
            <c:dLbl>
              <c:idx val="3"/>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3-0D87-4683-AF25-D3CE8ADEE0F9}"/>
                </c:ext>
              </c:extLst>
            </c:dLbl>
            <c:dLbl>
              <c:idx val="4"/>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4-0D87-4683-AF25-D3CE8ADEE0F9}"/>
                </c:ext>
              </c:extLst>
            </c:dLbl>
            <c:dLbl>
              <c:idx val="5"/>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5-0D87-4683-AF25-D3CE8ADEE0F9}"/>
                </c:ext>
              </c:extLst>
            </c:dLbl>
            <c:dLbl>
              <c:idx val="9"/>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6-0D87-4683-AF25-D3CE8ADEE0F9}"/>
                </c:ext>
              </c:extLst>
            </c:dLbl>
            <c:dLbl>
              <c:idx val="17"/>
              <c:spPr/>
              <c:txPr>
                <a:bodyPr/>
                <a:lstStyle/>
                <a:p>
                  <a:pPr>
                    <a:defRPr sz="1600">
                      <a:solidFill>
                        <a:schemeClr val="bg1"/>
                      </a:solidFill>
                    </a:defRPr>
                  </a:pPr>
                  <a:endParaRPr lang="ru-RU"/>
                </a:p>
              </c:txPr>
              <c:showLegendKey val="0"/>
              <c:showVal val="0"/>
              <c:showCatName val="0"/>
              <c:showSerName val="0"/>
              <c:showPercent val="1"/>
              <c:showBubbleSize val="0"/>
              <c:extLst>
                <c:ext xmlns:c16="http://schemas.microsoft.com/office/drawing/2014/chart" uri="{C3380CC4-5D6E-409C-BE32-E72D297353CC}">
                  <c16:uniqueId val="{00000007-0D87-4683-AF25-D3CE8ADEE0F9}"/>
                </c:ext>
              </c:extLst>
            </c:dLbl>
            <c:spPr>
              <a:noFill/>
              <a:ln>
                <a:noFill/>
              </a:ln>
              <a:effectLst/>
            </c:spPr>
            <c:txPr>
              <a:bodyPr/>
              <a:lstStyle/>
              <a:p>
                <a:pPr>
                  <a:defRPr sz="1600">
                    <a:solidFill>
                      <a:sysClr val="windowText" lastClr="000000"/>
                    </a:solidFill>
                  </a:defRPr>
                </a:pPr>
                <a:endParaRPr lang="ru-RU"/>
              </a:p>
            </c:txPr>
            <c:showLegendKey val="0"/>
            <c:showVal val="0"/>
            <c:showCatName val="0"/>
            <c:showSerName val="0"/>
            <c:showPercent val="1"/>
            <c:showBubbleSize val="0"/>
            <c:showLeaderLines val="1"/>
            <c:extLst>
              <c:ext xmlns:c15="http://schemas.microsoft.com/office/drawing/2012/chart" uri="{CE6537A1-D6FC-4f65-9D91-7224C49458BB}"/>
            </c:extLst>
          </c:dLbls>
          <c:cat>
            <c:strRef>
              <c:f>[1]Значения!$A$106:$A$123</c:f>
              <c:strCache>
                <c:ptCount val="18"/>
                <c:pt idx="0">
                  <c:v>Правила ОТ и ПБ</c:v>
                </c:pt>
                <c:pt idx="1">
                  <c:v>Разрешительная и допускная документация</c:v>
                </c:pt>
                <c:pt idx="2">
                  <c:v>Исполнительная документация</c:v>
                </c:pt>
                <c:pt idx="3">
                  <c:v>Складирование и транспортировка</c:v>
                </c:pt>
                <c:pt idx="4">
                  <c:v>Входной контроль</c:v>
                </c:pt>
                <c:pt idx="5">
                  <c:v>Сборка и сварка</c:v>
                </c:pt>
                <c:pt idx="6">
                  <c:v>Неразрушающий контроль</c:v>
                </c:pt>
                <c:pt idx="7">
                  <c:v>Земляные работы</c:v>
                </c:pt>
                <c:pt idx="8">
                  <c:v>Электромонтажные работы</c:v>
                </c:pt>
                <c:pt idx="9">
                  <c:v>Общестроительные работы</c:v>
                </c:pt>
                <c:pt idx="10">
                  <c:v>Пневмо- и гидроиспытания</c:v>
                </c:pt>
                <c:pt idx="11">
                  <c:v>Изоляционные работы</c:v>
                </c:pt>
                <c:pt idx="12">
                  <c:v>Геодезическая разбивка</c:v>
                </c:pt>
                <c:pt idx="13">
                  <c:v>Использование не поверенного инструмента или его отсутствие</c:v>
                </c:pt>
                <c:pt idx="14">
                  <c:v>Укладка, балластировка трубопроводов </c:v>
                </c:pt>
                <c:pt idx="15">
                  <c:v>Пооперационный контроль</c:v>
                </c:pt>
                <c:pt idx="16">
                  <c:v>Не выполнение требований ранее выданных предписаний</c:v>
                </c:pt>
                <c:pt idx="17">
                  <c:v>Аттестация и квалификация</c:v>
                </c:pt>
              </c:strCache>
            </c:strRef>
          </c:cat>
          <c:val>
            <c:numRef>
              <c:f>Лист1!$AH$107:$AH$124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8-AB09-447C-B08B-7B9AE2F9A08F}"/>
            </c:ext>
          </c:extLst>
        </c:ser>
        <c:dLbls>
          <c:showLegendKey val="0"/>
          <c:showVal val="0"/>
          <c:showCatName val="0"/>
          <c:showSerName val="0"/>
          <c:showPercent val="1"/>
          <c:showBubbleSize val="0"/>
          <c:showLeaderLines val="1"/>
        </c:dLbls>
      </c:pie3DChart>
    </c:plotArea>
    <c:legend>
      <c:legendPos val="r"/>
      <c:layout>
        <c:manualLayout>
          <c:xMode val="edge"/>
          <c:yMode val="edge"/>
          <c:x val="0.63984481189276465"/>
          <c:y val="7.7160220401011823E-2"/>
          <c:w val="0.35337076079832663"/>
          <c:h val="0.70856036545837209"/>
        </c:manualLayout>
      </c:layout>
      <c:overlay val="0"/>
      <c:txPr>
        <a:bodyPr/>
        <a:lstStyle/>
        <a:p>
          <a:pPr>
            <a:defRPr sz="1200"/>
          </a:pPr>
          <a:endParaRPr lang="ru-RU"/>
        </a:p>
      </c:txPr>
    </c:legend>
    <c:plotVisOnly val="1"/>
    <c:dispBlanksAs val="zero"/>
    <c:showDLblsOverMax val="0"/>
  </c:chart>
  <c:printSettings>
    <c:headerFooter/>
    <c:pageMargins b="0.75000000000000289" l="0.70000000000000062" r="0.70000000000000062" t="0.750000000000002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6.0212794095737009E-2"/>
          <c:y val="0.20406277340332471"/>
          <c:w val="0.75506944239063456"/>
          <c:h val="0.68921660834062359"/>
        </c:manualLayout>
      </c:layout>
      <c:lineChart>
        <c:grouping val="standard"/>
        <c:varyColors val="0"/>
        <c:ser>
          <c:idx val="0"/>
          <c:order val="0"/>
          <c:tx>
            <c:strRef>
              <c:f>Лист1!$C$189</c:f>
              <c:strCache>
                <c:ptCount val="1"/>
                <c:pt idx="0">
                  <c:v>НТН (чел./дн.)</c:v>
                </c:pt>
              </c:strCache>
            </c:strRef>
          </c:tx>
          <c:dLbls>
            <c:spPr>
              <a:noFill/>
              <a:ln>
                <a:noFill/>
              </a:ln>
              <a:effectLst/>
            </c:spPr>
            <c:txPr>
              <a:bodyPr/>
              <a:lstStyle/>
              <a:p>
                <a:pPr>
                  <a:defRPr sz="1200"/>
                </a:pPr>
                <a:endParaRPr lang="ru-RU"/>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Лист1!$D$188:$O$188</c:f>
              <c:strCache>
                <c:ptCount val="12"/>
                <c:pt idx="0">
                  <c:v>январь</c:v>
                </c:pt>
                <c:pt idx="1">
                  <c:v>февраль</c:v>
                </c:pt>
                <c:pt idx="2">
                  <c:v>март</c:v>
                </c:pt>
                <c:pt idx="3">
                  <c:v>апрель</c:v>
                </c:pt>
                <c:pt idx="4">
                  <c:v>май</c:v>
                </c:pt>
                <c:pt idx="5">
                  <c:v>июнь</c:v>
                </c:pt>
                <c:pt idx="6">
                  <c:v>июль</c:v>
                </c:pt>
                <c:pt idx="7">
                  <c:v>август</c:v>
                </c:pt>
                <c:pt idx="8">
                  <c:v>сентябрь</c:v>
                </c:pt>
                <c:pt idx="9">
                  <c:v>октябрь</c:v>
                </c:pt>
                <c:pt idx="10">
                  <c:v>ноябрь</c:v>
                </c:pt>
                <c:pt idx="11">
                  <c:v>декабрь</c:v>
                </c:pt>
              </c:strCache>
            </c:strRef>
          </c:cat>
          <c:val>
            <c:numRef>
              <c:f>Лист1!$D$189:$O$189</c:f>
              <c:numCache>
                <c:formatCode>General</c:formatCode>
                <c:ptCount val="12"/>
                <c:pt idx="0">
                  <c:v>625.79999999999995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F62-425F-B3BD-C1BED836BFFF}"/>
            </c:ext>
          </c:extLst>
        </c:ser>
        <c:dLbls>
          <c:showLegendKey val="0"/>
          <c:showVal val="1"/>
          <c:showCatName val="0"/>
          <c:showSerName val="0"/>
          <c:showPercent val="0"/>
          <c:showBubbleSize val="0"/>
        </c:dLbls>
        <c:marker val="1"/>
        <c:smooth val="0"/>
        <c:axId val="232313600"/>
        <c:axId val="232316288"/>
      </c:lineChart>
      <c:catAx>
        <c:axId val="232313600"/>
        <c:scaling>
          <c:orientation val="minMax"/>
        </c:scaling>
        <c:delete val="0"/>
        <c:axPos val="b"/>
        <c:numFmt formatCode="General" sourceLinked="1"/>
        <c:majorTickMark val="out"/>
        <c:minorTickMark val="none"/>
        <c:tickLblPos val="nextTo"/>
        <c:txPr>
          <a:bodyPr/>
          <a:lstStyle/>
          <a:p>
            <a:pPr>
              <a:defRPr sz="1200"/>
            </a:pPr>
            <a:endParaRPr lang="ru-RU"/>
          </a:p>
        </c:txPr>
        <c:crossAx val="232316288"/>
        <c:crosses val="autoZero"/>
        <c:auto val="1"/>
        <c:lblAlgn val="ctr"/>
        <c:lblOffset val="100"/>
        <c:noMultiLvlLbl val="0"/>
      </c:catAx>
      <c:valAx>
        <c:axId val="232316288"/>
        <c:scaling>
          <c:orientation val="minMax"/>
        </c:scaling>
        <c:delete val="0"/>
        <c:axPos val="l"/>
        <c:majorGridlines/>
        <c:numFmt formatCode="General" sourceLinked="1"/>
        <c:majorTickMark val="out"/>
        <c:minorTickMark val="none"/>
        <c:tickLblPos val="nextTo"/>
        <c:txPr>
          <a:bodyPr/>
          <a:lstStyle/>
          <a:p>
            <a:pPr>
              <a:defRPr sz="1200"/>
            </a:pPr>
            <a:endParaRPr lang="ru-RU"/>
          </a:p>
        </c:txPr>
        <c:crossAx val="232313600"/>
        <c:crosses val="autoZero"/>
        <c:crossBetween val="between"/>
      </c:valAx>
    </c:plotArea>
    <c:legend>
      <c:legendPos val="r"/>
      <c:layout>
        <c:manualLayout>
          <c:xMode val="edge"/>
          <c:yMode val="edge"/>
          <c:x val="0.81635929543637664"/>
          <c:y val="0.19869021580635754"/>
          <c:w val="0.15982290821694384"/>
          <c:h val="8.3717191601050026E-2"/>
        </c:manualLayout>
      </c:layout>
      <c:overlay val="0"/>
    </c:legend>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341179909799143E-2"/>
          <c:y val="6.3543059316483075E-2"/>
          <c:w val="0.93331481127628835"/>
          <c:h val="0.66298549445720412"/>
        </c:manualLayout>
      </c:layout>
      <c:barChart>
        <c:barDir val="col"/>
        <c:grouping val="clustered"/>
        <c:varyColors val="0"/>
        <c:ser>
          <c:idx val="0"/>
          <c:order val="0"/>
          <c:tx>
            <c:strRef>
              <c:f>Лист1!$B$5:$B$50</c:f>
              <c:strCache>
                <c:ptCount val="46"/>
                <c:pt idx="0">
                  <c:v>#ССЫЛКА!</c:v>
                </c:pt>
                <c:pt idx="2">
                  <c:v>#ССЫЛКА!</c:v>
                </c:pt>
                <c:pt idx="4">
                  <c:v>#ССЫЛКА!</c:v>
                </c:pt>
                <c:pt idx="6">
                  <c:v>#ССЫЛКА!</c:v>
                </c:pt>
                <c:pt idx="8">
                  <c:v>#ССЫЛКА!</c:v>
                </c:pt>
                <c:pt idx="10">
                  <c:v>#ССЫЛКА!</c:v>
                </c:pt>
                <c:pt idx="12">
                  <c:v>#ССЫЛКА!</c:v>
                </c:pt>
                <c:pt idx="14">
                  <c:v>#ССЫЛКА!</c:v>
                </c:pt>
                <c:pt idx="16">
                  <c:v>#ССЫЛКА!</c:v>
                </c:pt>
                <c:pt idx="18">
                  <c:v>#ССЫЛКА!</c:v>
                </c:pt>
                <c:pt idx="20">
                  <c:v>#ССЫЛКА!</c:v>
                </c:pt>
                <c:pt idx="22">
                  <c:v>#ССЫЛКА!</c:v>
                </c:pt>
                <c:pt idx="24">
                  <c:v>#ССЫЛКА!</c:v>
                </c:pt>
                <c:pt idx="26">
                  <c:v>#ССЫЛКА!</c:v>
                </c:pt>
                <c:pt idx="28">
                  <c:v>#ССЫЛКА!</c:v>
                </c:pt>
                <c:pt idx="30">
                  <c:v>#ССЫЛКА!</c:v>
                </c:pt>
                <c:pt idx="32">
                  <c:v>#ССЫЛКА!</c:v>
                </c:pt>
                <c:pt idx="34">
                  <c:v>#ССЫЛКА!</c:v>
                </c:pt>
                <c:pt idx="36">
                  <c:v>#ССЫЛКА!</c:v>
                </c:pt>
                <c:pt idx="38">
                  <c:v>#ССЫЛКА!</c:v>
                </c:pt>
                <c:pt idx="40">
                  <c:v>#ССЫЛКА!</c:v>
                </c:pt>
                <c:pt idx="42">
                  <c:v>#ССЫЛКА!</c:v>
                </c:pt>
                <c:pt idx="44">
                  <c:v>#ССЫЛКА!</c:v>
                </c:pt>
              </c:strCache>
            </c:strRef>
          </c:tx>
          <c:invertIfNegative val="0"/>
          <c:dPt>
            <c:idx val="0"/>
            <c:invertIfNegative val="0"/>
            <c:bubble3D val="0"/>
            <c:spPr>
              <a:solidFill>
                <a:srgbClr val="FF0000"/>
              </a:solidFill>
            </c:spPr>
            <c:extLst>
              <c:ext xmlns:c16="http://schemas.microsoft.com/office/drawing/2014/chart" uri="{C3380CC4-5D6E-409C-BE32-E72D297353CC}">
                <c16:uniqueId val="{00000001-683C-400E-903F-42EAE1BD2269}"/>
              </c:ext>
            </c:extLst>
          </c:dPt>
          <c:dPt>
            <c:idx val="1"/>
            <c:invertIfNegative val="0"/>
            <c:bubble3D val="0"/>
            <c:spPr>
              <a:solidFill>
                <a:srgbClr val="00B050"/>
              </a:solidFill>
            </c:spPr>
            <c:extLst>
              <c:ext xmlns:c16="http://schemas.microsoft.com/office/drawing/2014/chart" uri="{C3380CC4-5D6E-409C-BE32-E72D297353CC}">
                <c16:uniqueId val="{00000003-683C-400E-903F-42EAE1BD2269}"/>
              </c:ext>
            </c:extLst>
          </c:dPt>
          <c:dPt>
            <c:idx val="2"/>
            <c:invertIfNegative val="0"/>
            <c:bubble3D val="0"/>
            <c:spPr>
              <a:solidFill>
                <a:srgbClr val="FF0000"/>
              </a:solidFill>
            </c:spPr>
            <c:extLst>
              <c:ext xmlns:c16="http://schemas.microsoft.com/office/drawing/2014/chart" uri="{C3380CC4-5D6E-409C-BE32-E72D297353CC}">
                <c16:uniqueId val="{00000005-683C-400E-903F-42EAE1BD2269}"/>
              </c:ext>
            </c:extLst>
          </c:dPt>
          <c:dPt>
            <c:idx val="3"/>
            <c:invertIfNegative val="0"/>
            <c:bubble3D val="0"/>
            <c:spPr>
              <a:solidFill>
                <a:srgbClr val="00B050"/>
              </a:solidFill>
            </c:spPr>
            <c:extLst>
              <c:ext xmlns:c16="http://schemas.microsoft.com/office/drawing/2014/chart" uri="{C3380CC4-5D6E-409C-BE32-E72D297353CC}">
                <c16:uniqueId val="{00000007-683C-400E-903F-42EAE1BD2269}"/>
              </c:ext>
            </c:extLst>
          </c:dPt>
          <c:dPt>
            <c:idx val="4"/>
            <c:invertIfNegative val="0"/>
            <c:bubble3D val="0"/>
            <c:spPr>
              <a:solidFill>
                <a:srgbClr val="FF0000"/>
              </a:solidFill>
            </c:spPr>
            <c:extLst>
              <c:ext xmlns:c16="http://schemas.microsoft.com/office/drawing/2014/chart" uri="{C3380CC4-5D6E-409C-BE32-E72D297353CC}">
                <c16:uniqueId val="{00000009-683C-400E-903F-42EAE1BD2269}"/>
              </c:ext>
            </c:extLst>
          </c:dPt>
          <c:dPt>
            <c:idx val="5"/>
            <c:invertIfNegative val="0"/>
            <c:bubble3D val="0"/>
            <c:spPr>
              <a:solidFill>
                <a:srgbClr val="00B050"/>
              </a:solidFill>
              <a:ln w="12700"/>
              <a:effectLst>
                <a:outerShdw blurRad="50800" dist="88900" dir="5400000" algn="ctr" rotWithShape="0">
                  <a:schemeClr val="tx1">
                    <a:alpha val="99000"/>
                  </a:schemeClr>
                </a:outerShdw>
              </a:effectLst>
            </c:spPr>
            <c:extLst>
              <c:ext xmlns:c16="http://schemas.microsoft.com/office/drawing/2014/chart" uri="{C3380CC4-5D6E-409C-BE32-E72D297353CC}">
                <c16:uniqueId val="{0000000B-683C-400E-903F-42EAE1BD2269}"/>
              </c:ext>
            </c:extLst>
          </c:dPt>
          <c:dPt>
            <c:idx val="6"/>
            <c:invertIfNegative val="0"/>
            <c:bubble3D val="0"/>
            <c:spPr>
              <a:solidFill>
                <a:srgbClr val="FF0000"/>
              </a:solidFill>
            </c:spPr>
            <c:extLst>
              <c:ext xmlns:c16="http://schemas.microsoft.com/office/drawing/2014/chart" uri="{C3380CC4-5D6E-409C-BE32-E72D297353CC}">
                <c16:uniqueId val="{0000000D-683C-400E-903F-42EAE1BD2269}"/>
              </c:ext>
            </c:extLst>
          </c:dPt>
          <c:dPt>
            <c:idx val="7"/>
            <c:invertIfNegative val="0"/>
            <c:bubble3D val="0"/>
            <c:spPr>
              <a:solidFill>
                <a:srgbClr val="00B050"/>
              </a:solidFill>
            </c:spPr>
            <c:extLst>
              <c:ext xmlns:c16="http://schemas.microsoft.com/office/drawing/2014/chart" uri="{C3380CC4-5D6E-409C-BE32-E72D297353CC}">
                <c16:uniqueId val="{0000000F-683C-400E-903F-42EAE1BD2269}"/>
              </c:ext>
            </c:extLst>
          </c:dPt>
          <c:dPt>
            <c:idx val="8"/>
            <c:invertIfNegative val="0"/>
            <c:bubble3D val="0"/>
            <c:spPr>
              <a:solidFill>
                <a:srgbClr val="FF0000"/>
              </a:solidFill>
            </c:spPr>
            <c:extLst>
              <c:ext xmlns:c16="http://schemas.microsoft.com/office/drawing/2014/chart" uri="{C3380CC4-5D6E-409C-BE32-E72D297353CC}">
                <c16:uniqueId val="{00000011-683C-400E-903F-42EAE1BD2269}"/>
              </c:ext>
            </c:extLst>
          </c:dPt>
          <c:dPt>
            <c:idx val="9"/>
            <c:invertIfNegative val="0"/>
            <c:bubble3D val="0"/>
            <c:spPr>
              <a:solidFill>
                <a:srgbClr val="00B050"/>
              </a:solidFill>
            </c:spPr>
            <c:extLst>
              <c:ext xmlns:c16="http://schemas.microsoft.com/office/drawing/2014/chart" uri="{C3380CC4-5D6E-409C-BE32-E72D297353CC}">
                <c16:uniqueId val="{00000013-683C-400E-903F-42EAE1BD2269}"/>
              </c:ext>
            </c:extLst>
          </c:dPt>
          <c:dPt>
            <c:idx val="10"/>
            <c:invertIfNegative val="0"/>
            <c:bubble3D val="0"/>
            <c:spPr>
              <a:solidFill>
                <a:srgbClr val="FF0000"/>
              </a:solidFill>
            </c:spPr>
            <c:extLst>
              <c:ext xmlns:c16="http://schemas.microsoft.com/office/drawing/2014/chart" uri="{C3380CC4-5D6E-409C-BE32-E72D297353CC}">
                <c16:uniqueId val="{00000015-683C-400E-903F-42EAE1BD2269}"/>
              </c:ext>
            </c:extLst>
          </c:dPt>
          <c:dPt>
            <c:idx val="11"/>
            <c:invertIfNegative val="0"/>
            <c:bubble3D val="0"/>
            <c:spPr>
              <a:solidFill>
                <a:srgbClr val="00B050"/>
              </a:solidFill>
            </c:spPr>
            <c:extLst>
              <c:ext xmlns:c16="http://schemas.microsoft.com/office/drawing/2014/chart" uri="{C3380CC4-5D6E-409C-BE32-E72D297353CC}">
                <c16:uniqueId val="{00000017-683C-400E-903F-42EAE1BD2269}"/>
              </c:ext>
            </c:extLst>
          </c:dPt>
          <c:dPt>
            <c:idx val="12"/>
            <c:invertIfNegative val="0"/>
            <c:bubble3D val="0"/>
            <c:spPr>
              <a:solidFill>
                <a:srgbClr val="FF0000"/>
              </a:solidFill>
            </c:spPr>
            <c:extLst>
              <c:ext xmlns:c16="http://schemas.microsoft.com/office/drawing/2014/chart" uri="{C3380CC4-5D6E-409C-BE32-E72D297353CC}">
                <c16:uniqueId val="{00000019-683C-400E-903F-42EAE1BD2269}"/>
              </c:ext>
            </c:extLst>
          </c:dPt>
          <c:dPt>
            <c:idx val="13"/>
            <c:invertIfNegative val="0"/>
            <c:bubble3D val="0"/>
            <c:spPr>
              <a:solidFill>
                <a:srgbClr val="00B050"/>
              </a:solidFill>
            </c:spPr>
            <c:extLst>
              <c:ext xmlns:c16="http://schemas.microsoft.com/office/drawing/2014/chart" uri="{C3380CC4-5D6E-409C-BE32-E72D297353CC}">
                <c16:uniqueId val="{0000001B-683C-400E-903F-42EAE1BD2269}"/>
              </c:ext>
            </c:extLst>
          </c:dPt>
          <c:dPt>
            <c:idx val="14"/>
            <c:invertIfNegative val="0"/>
            <c:bubble3D val="0"/>
            <c:spPr>
              <a:solidFill>
                <a:srgbClr val="FF0000"/>
              </a:solidFill>
            </c:spPr>
            <c:extLst>
              <c:ext xmlns:c16="http://schemas.microsoft.com/office/drawing/2014/chart" uri="{C3380CC4-5D6E-409C-BE32-E72D297353CC}">
                <c16:uniqueId val="{0000001D-683C-400E-903F-42EAE1BD2269}"/>
              </c:ext>
            </c:extLst>
          </c:dPt>
          <c:dPt>
            <c:idx val="15"/>
            <c:invertIfNegative val="0"/>
            <c:bubble3D val="0"/>
            <c:spPr>
              <a:solidFill>
                <a:srgbClr val="00B050"/>
              </a:solidFill>
            </c:spPr>
            <c:extLst>
              <c:ext xmlns:c16="http://schemas.microsoft.com/office/drawing/2014/chart" uri="{C3380CC4-5D6E-409C-BE32-E72D297353CC}">
                <c16:uniqueId val="{0000001F-683C-400E-903F-42EAE1BD2269}"/>
              </c:ext>
            </c:extLst>
          </c:dPt>
          <c:dPt>
            <c:idx val="16"/>
            <c:invertIfNegative val="0"/>
            <c:bubble3D val="0"/>
            <c:spPr>
              <a:solidFill>
                <a:srgbClr val="FF0000"/>
              </a:solidFill>
            </c:spPr>
            <c:extLst>
              <c:ext xmlns:c16="http://schemas.microsoft.com/office/drawing/2014/chart" uri="{C3380CC4-5D6E-409C-BE32-E72D297353CC}">
                <c16:uniqueId val="{00000021-683C-400E-903F-42EAE1BD2269}"/>
              </c:ext>
            </c:extLst>
          </c:dPt>
          <c:dPt>
            <c:idx val="17"/>
            <c:invertIfNegative val="0"/>
            <c:bubble3D val="0"/>
            <c:spPr>
              <a:solidFill>
                <a:srgbClr val="00B050"/>
              </a:solidFill>
            </c:spPr>
            <c:extLst>
              <c:ext xmlns:c16="http://schemas.microsoft.com/office/drawing/2014/chart" uri="{C3380CC4-5D6E-409C-BE32-E72D297353CC}">
                <c16:uniqueId val="{00000023-683C-400E-903F-42EAE1BD2269}"/>
              </c:ext>
            </c:extLst>
          </c:dPt>
          <c:dPt>
            <c:idx val="18"/>
            <c:invertIfNegative val="0"/>
            <c:bubble3D val="0"/>
            <c:spPr>
              <a:solidFill>
                <a:srgbClr val="FF0000"/>
              </a:solidFill>
            </c:spPr>
            <c:extLst>
              <c:ext xmlns:c16="http://schemas.microsoft.com/office/drawing/2014/chart" uri="{C3380CC4-5D6E-409C-BE32-E72D297353CC}">
                <c16:uniqueId val="{00000025-683C-400E-903F-42EAE1BD2269}"/>
              </c:ext>
            </c:extLst>
          </c:dPt>
          <c:dPt>
            <c:idx val="19"/>
            <c:invertIfNegative val="0"/>
            <c:bubble3D val="0"/>
            <c:spPr>
              <a:solidFill>
                <a:srgbClr val="00B050"/>
              </a:solidFill>
            </c:spPr>
            <c:extLst>
              <c:ext xmlns:c16="http://schemas.microsoft.com/office/drawing/2014/chart" uri="{C3380CC4-5D6E-409C-BE32-E72D297353CC}">
                <c16:uniqueId val="{00000027-683C-400E-903F-42EAE1BD2269}"/>
              </c:ext>
            </c:extLst>
          </c:dPt>
          <c:dPt>
            <c:idx val="20"/>
            <c:invertIfNegative val="0"/>
            <c:bubble3D val="0"/>
            <c:spPr>
              <a:solidFill>
                <a:srgbClr val="FF0000"/>
              </a:solidFill>
            </c:spPr>
            <c:extLst>
              <c:ext xmlns:c16="http://schemas.microsoft.com/office/drawing/2014/chart" uri="{C3380CC4-5D6E-409C-BE32-E72D297353CC}">
                <c16:uniqueId val="{00000029-683C-400E-903F-42EAE1BD2269}"/>
              </c:ext>
            </c:extLst>
          </c:dPt>
          <c:dPt>
            <c:idx val="21"/>
            <c:invertIfNegative val="0"/>
            <c:bubble3D val="0"/>
            <c:spPr>
              <a:solidFill>
                <a:srgbClr val="00B050"/>
              </a:solidFill>
            </c:spPr>
            <c:extLst>
              <c:ext xmlns:c16="http://schemas.microsoft.com/office/drawing/2014/chart" uri="{C3380CC4-5D6E-409C-BE32-E72D297353CC}">
                <c16:uniqueId val="{0000002B-683C-400E-903F-42EAE1BD2269}"/>
              </c:ext>
            </c:extLst>
          </c:dPt>
          <c:dPt>
            <c:idx val="22"/>
            <c:invertIfNegative val="0"/>
            <c:bubble3D val="0"/>
            <c:spPr>
              <a:solidFill>
                <a:srgbClr val="FF0000"/>
              </a:solidFill>
            </c:spPr>
            <c:extLst>
              <c:ext xmlns:c16="http://schemas.microsoft.com/office/drawing/2014/chart" uri="{C3380CC4-5D6E-409C-BE32-E72D297353CC}">
                <c16:uniqueId val="{0000002D-683C-400E-903F-42EAE1BD2269}"/>
              </c:ext>
            </c:extLst>
          </c:dPt>
          <c:dPt>
            <c:idx val="23"/>
            <c:invertIfNegative val="0"/>
            <c:bubble3D val="0"/>
            <c:spPr>
              <a:solidFill>
                <a:srgbClr val="00B050"/>
              </a:solidFill>
            </c:spPr>
            <c:extLst>
              <c:ext xmlns:c16="http://schemas.microsoft.com/office/drawing/2014/chart" uri="{C3380CC4-5D6E-409C-BE32-E72D297353CC}">
                <c16:uniqueId val="{0000002F-683C-400E-903F-42EAE1BD2269}"/>
              </c:ext>
            </c:extLst>
          </c:dPt>
          <c:dPt>
            <c:idx val="24"/>
            <c:invertIfNegative val="0"/>
            <c:bubble3D val="0"/>
            <c:spPr>
              <a:solidFill>
                <a:srgbClr val="FF0000"/>
              </a:solidFill>
            </c:spPr>
            <c:extLst>
              <c:ext xmlns:c16="http://schemas.microsoft.com/office/drawing/2014/chart" uri="{C3380CC4-5D6E-409C-BE32-E72D297353CC}">
                <c16:uniqueId val="{00000031-683C-400E-903F-42EAE1BD2269}"/>
              </c:ext>
            </c:extLst>
          </c:dPt>
          <c:dPt>
            <c:idx val="25"/>
            <c:invertIfNegative val="0"/>
            <c:bubble3D val="0"/>
            <c:spPr>
              <a:solidFill>
                <a:srgbClr val="00B050"/>
              </a:solidFill>
            </c:spPr>
            <c:extLst>
              <c:ext xmlns:c16="http://schemas.microsoft.com/office/drawing/2014/chart" uri="{C3380CC4-5D6E-409C-BE32-E72D297353CC}">
                <c16:uniqueId val="{00000033-683C-400E-903F-42EAE1BD2269}"/>
              </c:ext>
            </c:extLst>
          </c:dPt>
          <c:dPt>
            <c:idx val="26"/>
            <c:invertIfNegative val="0"/>
            <c:bubble3D val="0"/>
            <c:spPr>
              <a:solidFill>
                <a:srgbClr val="FF0000"/>
              </a:solidFill>
            </c:spPr>
            <c:extLst>
              <c:ext xmlns:c16="http://schemas.microsoft.com/office/drawing/2014/chart" uri="{C3380CC4-5D6E-409C-BE32-E72D297353CC}">
                <c16:uniqueId val="{00000035-683C-400E-903F-42EAE1BD2269}"/>
              </c:ext>
            </c:extLst>
          </c:dPt>
          <c:dPt>
            <c:idx val="27"/>
            <c:invertIfNegative val="0"/>
            <c:bubble3D val="0"/>
            <c:spPr>
              <a:solidFill>
                <a:srgbClr val="00B050"/>
              </a:solidFill>
            </c:spPr>
            <c:extLst>
              <c:ext xmlns:c16="http://schemas.microsoft.com/office/drawing/2014/chart" uri="{C3380CC4-5D6E-409C-BE32-E72D297353CC}">
                <c16:uniqueId val="{00000037-683C-400E-903F-42EAE1BD2269}"/>
              </c:ext>
            </c:extLst>
          </c:dPt>
          <c:dPt>
            <c:idx val="28"/>
            <c:invertIfNegative val="0"/>
            <c:bubble3D val="0"/>
            <c:spPr>
              <a:solidFill>
                <a:srgbClr val="FF0000"/>
              </a:solidFill>
            </c:spPr>
            <c:extLst>
              <c:ext xmlns:c16="http://schemas.microsoft.com/office/drawing/2014/chart" uri="{C3380CC4-5D6E-409C-BE32-E72D297353CC}">
                <c16:uniqueId val="{00000039-683C-400E-903F-42EAE1BD2269}"/>
              </c:ext>
            </c:extLst>
          </c:dPt>
          <c:dPt>
            <c:idx val="29"/>
            <c:invertIfNegative val="0"/>
            <c:bubble3D val="0"/>
            <c:spPr>
              <a:solidFill>
                <a:srgbClr val="00B050"/>
              </a:solidFill>
            </c:spPr>
            <c:extLst>
              <c:ext xmlns:c16="http://schemas.microsoft.com/office/drawing/2014/chart" uri="{C3380CC4-5D6E-409C-BE32-E72D297353CC}">
                <c16:uniqueId val="{0000003B-683C-400E-903F-42EAE1BD2269}"/>
              </c:ext>
            </c:extLst>
          </c:dPt>
          <c:dLbls>
            <c:spPr>
              <a:noFill/>
              <a:ln>
                <a:noFill/>
              </a:ln>
              <a:effectLst/>
            </c:spPr>
            <c:txPr>
              <a:bodyPr/>
              <a:lstStyle/>
              <a:p>
                <a:pPr>
                  <a:defRPr sz="1000">
                    <a:latin typeface="Times New Roman" pitchFamily="18" charset="0"/>
                    <a:cs typeface="Times New Roman" pitchFamily="18"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Лист1!$B$5:$B$50</c:f>
              <c:numCache>
                <c:formatCode>General</c:formatCode>
                <c:ptCount val="46"/>
                <c:pt idx="0">
                  <c:v>0</c:v>
                </c:pt>
                <c:pt idx="2">
                  <c:v>0</c:v>
                </c:pt>
                <c:pt idx="4">
                  <c:v>0</c:v>
                </c:pt>
                <c:pt idx="6">
                  <c:v>0</c:v>
                </c:pt>
                <c:pt idx="8">
                  <c:v>0</c:v>
                </c:pt>
                <c:pt idx="10">
                  <c:v>0</c:v>
                </c:pt>
                <c:pt idx="12">
                  <c:v>0</c:v>
                </c:pt>
                <c:pt idx="14">
                  <c:v>0</c:v>
                </c:pt>
                <c:pt idx="16">
                  <c:v>0</c:v>
                </c:pt>
                <c:pt idx="18">
                  <c:v>0</c:v>
                </c:pt>
                <c:pt idx="20">
                  <c:v>0</c:v>
                </c:pt>
                <c:pt idx="22">
                  <c:v>0</c:v>
                </c:pt>
                <c:pt idx="24">
                  <c:v>0</c:v>
                </c:pt>
                <c:pt idx="26">
                  <c:v>0</c:v>
                </c:pt>
                <c:pt idx="28">
                  <c:v>0</c:v>
                </c:pt>
                <c:pt idx="30">
                  <c:v>0</c:v>
                </c:pt>
                <c:pt idx="32">
                  <c:v>0</c:v>
                </c:pt>
                <c:pt idx="34">
                  <c:v>0</c:v>
                </c:pt>
                <c:pt idx="36">
                  <c:v>0</c:v>
                </c:pt>
                <c:pt idx="38">
                  <c:v>0</c:v>
                </c:pt>
                <c:pt idx="40">
                  <c:v>0</c:v>
                </c:pt>
                <c:pt idx="42">
                  <c:v>0</c:v>
                </c:pt>
                <c:pt idx="44">
                  <c:v>0</c:v>
                </c:pt>
              </c:numCache>
            </c:numRef>
          </c:cat>
          <c:val>
            <c:numRef>
              <c:f>Лист1!$D$5:$D$50</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50-683C-400E-903F-42EAE1BD2269}"/>
            </c:ext>
          </c:extLst>
        </c:ser>
        <c:dLbls>
          <c:showLegendKey val="0"/>
          <c:showVal val="0"/>
          <c:showCatName val="0"/>
          <c:showSerName val="0"/>
          <c:showPercent val="0"/>
          <c:showBubbleSize val="0"/>
        </c:dLbls>
        <c:gapWidth val="55"/>
        <c:axId val="232399232"/>
        <c:axId val="232400768"/>
      </c:barChart>
      <c:catAx>
        <c:axId val="232399232"/>
        <c:scaling>
          <c:orientation val="minMax"/>
        </c:scaling>
        <c:delete val="0"/>
        <c:axPos val="b"/>
        <c:majorGridlines/>
        <c:numFmt formatCode="#,##0.00" sourceLinked="0"/>
        <c:majorTickMark val="none"/>
        <c:minorTickMark val="none"/>
        <c:tickLblPos val="low"/>
        <c:txPr>
          <a:bodyPr rot="-2400000" vert="horz"/>
          <a:lstStyle/>
          <a:p>
            <a:pPr>
              <a:defRPr/>
            </a:pPr>
            <a:endParaRPr lang="ru-RU"/>
          </a:p>
        </c:txPr>
        <c:crossAx val="232400768"/>
        <c:crosses val="autoZero"/>
        <c:auto val="1"/>
        <c:lblAlgn val="ctr"/>
        <c:lblOffset val="100"/>
        <c:noMultiLvlLbl val="0"/>
      </c:catAx>
      <c:valAx>
        <c:axId val="232400768"/>
        <c:scaling>
          <c:orientation val="minMax"/>
        </c:scaling>
        <c:delete val="0"/>
        <c:axPos val="l"/>
        <c:majorGridlines/>
        <c:numFmt formatCode="General" sourceLinked="1"/>
        <c:majorTickMark val="none"/>
        <c:minorTickMark val="none"/>
        <c:tickLblPos val="nextTo"/>
        <c:crossAx val="232399232"/>
        <c:crosses val="autoZero"/>
        <c:crossBetween val="between"/>
      </c:valAx>
      <c:spPr>
        <a:solidFill>
          <a:schemeClr val="bg1">
            <a:lumMod val="75000"/>
          </a:schemeClr>
        </a:solidFill>
        <a:ln cmpd="sng"/>
      </c:spPr>
    </c:plotArea>
    <c:plotVisOnly val="1"/>
    <c:dispBlanksAs val="gap"/>
    <c:showDLblsOverMax val="0"/>
  </c:chart>
  <c:txPr>
    <a:bodyPr/>
    <a:lstStyle/>
    <a:p>
      <a:pPr>
        <a:defRPr>
          <a:latin typeface="Times New Roman" pitchFamily="18" charset="0"/>
          <a:cs typeface="Times New Roman" pitchFamily="18" charset="0"/>
        </a:defRPr>
      </a:pPr>
      <a:endParaRPr lang="ru-RU"/>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623454</xdr:colOff>
      <xdr:row>27</xdr:row>
      <xdr:rowOff>179294</xdr:rowOff>
    </xdr:from>
    <xdr:to>
      <xdr:col>41</xdr:col>
      <xdr:colOff>601188</xdr:colOff>
      <xdr:row>72</xdr:row>
      <xdr:rowOff>131123</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330974</xdr:colOff>
      <xdr:row>12</xdr:row>
      <xdr:rowOff>0</xdr:rowOff>
    </xdr:from>
    <xdr:to>
      <xdr:col>62</xdr:col>
      <xdr:colOff>223973</xdr:colOff>
      <xdr:row>72</xdr:row>
      <xdr:rowOff>27216</xdr:rowOff>
    </xdr:to>
    <xdr:graphicFrame macro="">
      <xdr:nvGraphicFramePr>
        <xdr:cNvPr id="3" name="Диаграмма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381000</xdr:colOff>
      <xdr:row>72</xdr:row>
      <xdr:rowOff>333375</xdr:rowOff>
    </xdr:from>
    <xdr:to>
      <xdr:col>69</xdr:col>
      <xdr:colOff>166687</xdr:colOff>
      <xdr:row>106</xdr:row>
      <xdr:rowOff>225136</xdr:rowOff>
    </xdr:to>
    <xdr:graphicFrame macro="">
      <xdr:nvGraphicFramePr>
        <xdr:cNvPr id="4" name="Диаграмма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454797</xdr:colOff>
      <xdr:row>94</xdr:row>
      <xdr:rowOff>68036</xdr:rowOff>
    </xdr:from>
    <xdr:to>
      <xdr:col>42</xdr:col>
      <xdr:colOff>136072</xdr:colOff>
      <xdr:row>105</xdr:row>
      <xdr:rowOff>11206</xdr:rowOff>
    </xdr:to>
    <xdr:graphicFrame macro="">
      <xdr:nvGraphicFramePr>
        <xdr:cNvPr id="5" name="Диаграмма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412545</xdr:colOff>
      <xdr:row>73</xdr:row>
      <xdr:rowOff>231322</xdr:rowOff>
    </xdr:from>
    <xdr:to>
      <xdr:col>43</xdr:col>
      <xdr:colOff>123155</xdr:colOff>
      <xdr:row>94</xdr:row>
      <xdr:rowOff>58431</xdr:rowOff>
    </xdr:to>
    <xdr:graphicFrame macro="">
      <xdr:nvGraphicFramePr>
        <xdr:cNvPr id="6" name="Диаграмма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1524000</xdr:colOff>
      <xdr:row>192</xdr:row>
      <xdr:rowOff>39698</xdr:rowOff>
    </xdr:from>
    <xdr:to>
      <xdr:col>11</xdr:col>
      <xdr:colOff>13608</xdr:colOff>
      <xdr:row>223</xdr:row>
      <xdr:rowOff>13608</xdr:rowOff>
    </xdr:to>
    <xdr:graphicFrame macro="">
      <xdr:nvGraphicFramePr>
        <xdr:cNvPr id="7" name="Диаграмма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763298</xdr:colOff>
      <xdr:row>185</xdr:row>
      <xdr:rowOff>108857</xdr:rowOff>
    </xdr:from>
    <xdr:to>
      <xdr:col>46</xdr:col>
      <xdr:colOff>101745</xdr:colOff>
      <xdr:row>232</xdr:row>
      <xdr:rowOff>40821</xdr:rowOff>
    </xdr:to>
    <xdr:graphicFrame macro="">
      <xdr:nvGraphicFramePr>
        <xdr:cNvPr id="8" name="Диаграмма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133350</xdr:colOff>
      <xdr:row>194</xdr:row>
      <xdr:rowOff>14288</xdr:rowOff>
    </xdr:from>
    <xdr:to>
      <xdr:col>25</xdr:col>
      <xdr:colOff>619125</xdr:colOff>
      <xdr:row>224</xdr:row>
      <xdr:rowOff>95250</xdr:rowOff>
    </xdr:to>
    <xdr:graphicFrame macro="">
      <xdr:nvGraphicFramePr>
        <xdr:cNvPr id="9" name="Диаграмма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551489</xdr:colOff>
      <xdr:row>2</xdr:row>
      <xdr:rowOff>272143</xdr:rowOff>
    </xdr:from>
    <xdr:to>
      <xdr:col>42</xdr:col>
      <xdr:colOff>27214</xdr:colOff>
      <xdr:row>28</xdr:row>
      <xdr:rowOff>0</xdr:rowOff>
    </xdr:to>
    <xdr:graphicFrame macro="">
      <xdr:nvGraphicFramePr>
        <xdr:cNvPr id="10" name="Диаграмма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1057;&#1069;&#1053;\Downloads\&#1079;&#1072;%20&#1103;&#1085;&#1074;&#1072;&#1088;&#1100;%20&#1072;&#1074;&#1075;&#1091;&#1089;&#109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начения"/>
    </sheetNames>
    <sheetDataSet>
      <sheetData sheetId="0">
        <row r="3">
          <cell r="A3" t="str">
            <v>ООО "ПромСтрой"</v>
          </cell>
          <cell r="I3">
            <v>0</v>
          </cell>
        </row>
        <row r="4">
          <cell r="A4">
            <v>0</v>
          </cell>
          <cell r="I4">
            <v>0</v>
          </cell>
        </row>
        <row r="5">
          <cell r="A5" t="str">
            <v>ООО "Аврора"</v>
          </cell>
          <cell r="I5">
            <v>0</v>
          </cell>
        </row>
        <row r="6">
          <cell r="A6">
            <v>0</v>
          </cell>
          <cell r="I6">
            <v>0</v>
          </cell>
        </row>
        <row r="7">
          <cell r="A7" t="str">
            <v>ООО "УГСМ"</v>
          </cell>
          <cell r="I7">
            <v>0</v>
          </cell>
        </row>
        <row r="8">
          <cell r="A8">
            <v>0</v>
          </cell>
          <cell r="I8">
            <v>0</v>
          </cell>
        </row>
        <row r="9">
          <cell r="A9" t="str">
            <v>ООО "Стройкомплекс"</v>
          </cell>
          <cell r="I9">
            <v>0</v>
          </cell>
        </row>
        <row r="10">
          <cell r="A10">
            <v>0</v>
          </cell>
          <cell r="I10">
            <v>0</v>
          </cell>
        </row>
        <row r="106">
          <cell r="A106" t="str">
            <v>Правила ОТ и ПБ</v>
          </cell>
        </row>
        <row r="107">
          <cell r="A107" t="str">
            <v>Разрешительная и допускная документация</v>
          </cell>
        </row>
        <row r="108">
          <cell r="A108" t="str">
            <v>Исполнительная документация</v>
          </cell>
        </row>
        <row r="109">
          <cell r="A109" t="str">
            <v>Складирование и транспортировка</v>
          </cell>
        </row>
        <row r="110">
          <cell r="A110" t="str">
            <v>Входной контроль</v>
          </cell>
        </row>
        <row r="111">
          <cell r="A111" t="str">
            <v>Сборка и сварка</v>
          </cell>
        </row>
        <row r="112">
          <cell r="A112" t="str">
            <v>Неразрушающий контроль</v>
          </cell>
        </row>
        <row r="113">
          <cell r="A113" t="str">
            <v>Земляные работы</v>
          </cell>
        </row>
        <row r="114">
          <cell r="A114" t="str">
            <v>Электромонтажные работы</v>
          </cell>
        </row>
        <row r="115">
          <cell r="A115" t="str">
            <v>Общестроительные работы</v>
          </cell>
        </row>
        <row r="116">
          <cell r="A116" t="str">
            <v>Пневмо- и гидроиспытания</v>
          </cell>
        </row>
        <row r="117">
          <cell r="A117" t="str">
            <v>Изоляционные работы</v>
          </cell>
        </row>
        <row r="118">
          <cell r="A118" t="str">
            <v>Геодезическая разбивка</v>
          </cell>
        </row>
        <row r="119">
          <cell r="A119" t="str">
            <v>Использование не поверенного инструмента или его отсутствие</v>
          </cell>
        </row>
        <row r="120">
          <cell r="A120" t="str">
            <v xml:space="preserve">Укладка, балластировка трубопроводов </v>
          </cell>
        </row>
        <row r="121">
          <cell r="A121" t="str">
            <v>Пооперационный контроль</v>
          </cell>
        </row>
        <row r="122">
          <cell r="A122" t="str">
            <v>Не выполнение требований ранее выданных предписаний</v>
          </cell>
        </row>
        <row r="123">
          <cell r="A123" t="str">
            <v>Аттестация и квалификация</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AB50"/>
  <sheetViews>
    <sheetView tabSelected="1" view="pageBreakPreview" zoomScale="85" zoomScaleNormal="91" zoomScaleSheetLayoutView="85" workbookViewId="0">
      <pane ySplit="11" topLeftCell="A12" activePane="bottomLeft" state="frozen"/>
      <selection pane="bottomLeft" activeCell="N107" sqref="N107"/>
    </sheetView>
  </sheetViews>
  <sheetFormatPr defaultRowHeight="12.75" x14ac:dyDescent="0.2"/>
  <cols>
    <col min="1" max="1" width="5.85546875" style="1" customWidth="1"/>
    <col min="2" max="2" width="14.42578125" style="1" customWidth="1"/>
    <col min="3" max="3" width="27.28515625" style="29" customWidth="1"/>
    <col min="4" max="4" width="6.5703125" style="1" customWidth="1"/>
    <col min="5" max="5" width="48.85546875" style="1" customWidth="1"/>
    <col min="6" max="6" width="29.28515625" style="1" customWidth="1"/>
    <col min="7" max="7" width="26.7109375" style="1" customWidth="1"/>
    <col min="8" max="8" width="10.7109375" style="1" customWidth="1"/>
    <col min="9" max="9" width="12" style="1" customWidth="1"/>
    <col min="10" max="10" width="19.85546875" style="1" customWidth="1"/>
    <col min="11" max="11" width="18.42578125" style="1" customWidth="1"/>
    <col min="12" max="12" width="5.7109375" style="8" customWidth="1"/>
    <col min="13" max="13" width="24.7109375" style="1" customWidth="1"/>
    <col min="14" max="14" width="16.7109375" style="1" customWidth="1"/>
    <col min="15" max="16" width="9.5703125" style="1" bestFit="1" customWidth="1"/>
    <col min="17" max="17" width="11.28515625" style="1" bestFit="1" customWidth="1"/>
    <col min="18" max="18" width="11.28515625" style="1" customWidth="1"/>
    <col min="19" max="19" width="11.85546875" style="1" customWidth="1"/>
    <col min="20" max="20" width="11.28515625" style="1" bestFit="1" customWidth="1"/>
    <col min="21" max="21" width="10" style="1" bestFit="1" customWidth="1"/>
    <col min="22" max="22" width="14" style="1" customWidth="1"/>
    <col min="23" max="23" width="11" style="1" customWidth="1"/>
    <col min="24" max="24" width="13" style="1" customWidth="1"/>
    <col min="25" max="25" width="11.7109375" style="1" customWidth="1"/>
    <col min="26" max="26" width="8.7109375" style="1" bestFit="1" customWidth="1"/>
    <col min="27" max="27" width="12.85546875" style="1" customWidth="1"/>
    <col min="28" max="28" width="11" style="1" customWidth="1"/>
    <col min="29" max="16384" width="9.140625" style="1"/>
  </cols>
  <sheetData>
    <row r="1" spans="1:28" x14ac:dyDescent="0.2">
      <c r="A1" s="110"/>
      <c r="B1" s="5"/>
      <c r="C1" s="111" t="s">
        <v>20</v>
      </c>
      <c r="D1" s="112"/>
      <c r="E1" s="112"/>
      <c r="F1" s="113"/>
      <c r="G1" s="114" t="s">
        <v>31</v>
      </c>
      <c r="H1" s="115"/>
      <c r="I1" s="115"/>
      <c r="J1" s="116"/>
      <c r="K1" s="106" t="s">
        <v>32</v>
      </c>
      <c r="L1" s="117"/>
      <c r="M1" s="117"/>
      <c r="N1" s="107"/>
    </row>
    <row r="2" spans="1:28" x14ac:dyDescent="0.2">
      <c r="A2" s="110"/>
      <c r="B2" s="5"/>
      <c r="C2" s="9" t="s">
        <v>21</v>
      </c>
      <c r="D2" s="111" t="s">
        <v>22</v>
      </c>
      <c r="E2" s="113"/>
      <c r="F2" s="9" t="s">
        <v>23</v>
      </c>
      <c r="G2" s="12" t="s">
        <v>30</v>
      </c>
      <c r="H2" s="12" t="s">
        <v>24</v>
      </c>
      <c r="I2" s="114" t="s">
        <v>44</v>
      </c>
      <c r="J2" s="116"/>
      <c r="K2" s="30" t="s">
        <v>21</v>
      </c>
      <c r="L2" s="106" t="s">
        <v>23</v>
      </c>
      <c r="M2" s="107"/>
      <c r="N2" s="38" t="s">
        <v>60</v>
      </c>
    </row>
    <row r="3" spans="1:28" x14ac:dyDescent="0.2">
      <c r="A3" s="5"/>
      <c r="B3" s="5"/>
      <c r="C3" s="9">
        <f>Q11</f>
        <v>30</v>
      </c>
      <c r="D3" s="111">
        <f>R11</f>
        <v>14</v>
      </c>
      <c r="E3" s="113"/>
      <c r="F3" s="9">
        <f>S11</f>
        <v>16</v>
      </c>
      <c r="G3" s="12">
        <f>T11</f>
        <v>9</v>
      </c>
      <c r="H3" s="12">
        <f>U11</f>
        <v>2</v>
      </c>
      <c r="I3" s="114">
        <f>V11</f>
        <v>7</v>
      </c>
      <c r="J3" s="116"/>
      <c r="K3" s="10">
        <f>W11</f>
        <v>21</v>
      </c>
      <c r="L3" s="106">
        <f>Y11</f>
        <v>13</v>
      </c>
      <c r="M3" s="107"/>
      <c r="N3" s="10">
        <f>X11</f>
        <v>8</v>
      </c>
    </row>
    <row r="4" spans="1:28" ht="12.75" hidden="1" customHeight="1" x14ac:dyDescent="0.2">
      <c r="A4" s="13" t="s">
        <v>29</v>
      </c>
      <c r="B4" s="26"/>
      <c r="C4" s="14">
        <f>C3/C3</f>
        <v>1</v>
      </c>
      <c r="D4" s="108">
        <f>D3/C3</f>
        <v>0.46666666666666667</v>
      </c>
      <c r="E4" s="109"/>
      <c r="F4" s="14">
        <f>F3/C3</f>
        <v>0.53333333333333333</v>
      </c>
      <c r="G4" s="14">
        <f>G3/C3</f>
        <v>0.3</v>
      </c>
      <c r="H4" s="14">
        <f>H3/C3</f>
        <v>6.6666666666666666E-2</v>
      </c>
      <c r="I4" s="108">
        <f>I3/C3</f>
        <v>0.23333333333333334</v>
      </c>
      <c r="J4" s="109"/>
      <c r="K4" s="23">
        <f>K3/C3</f>
        <v>0.7</v>
      </c>
      <c r="L4" s="108" t="e">
        <f>#REF!/C3</f>
        <v>#REF!</v>
      </c>
      <c r="M4" s="109"/>
      <c r="N4" s="14" t="e">
        <f>N2/C3</f>
        <v>#VALUE!</v>
      </c>
    </row>
    <row r="5" spans="1:28" ht="9" hidden="1" customHeight="1" x14ac:dyDescent="0.2"/>
    <row r="6" spans="1:28" ht="30.75" customHeight="1" x14ac:dyDescent="0.2">
      <c r="A6" s="110"/>
      <c r="B6" s="110"/>
      <c r="C6" s="110"/>
      <c r="D6" s="110"/>
      <c r="E6" s="110"/>
      <c r="F6" s="110"/>
      <c r="G6" s="110"/>
      <c r="H6" s="110"/>
      <c r="I6" s="110"/>
      <c r="J6" s="110"/>
      <c r="K6" s="110"/>
      <c r="L6" s="110"/>
      <c r="M6" s="110"/>
      <c r="N6" s="110"/>
    </row>
    <row r="7" spans="1:28" ht="19.5" customHeight="1" x14ac:dyDescent="0.2">
      <c r="E7" s="5"/>
      <c r="F7" s="7" t="s">
        <v>65</v>
      </c>
      <c r="G7" s="15" t="s">
        <v>256</v>
      </c>
      <c r="H7" s="3"/>
      <c r="I7" s="98"/>
      <c r="J7" s="3"/>
      <c r="K7" s="3"/>
      <c r="L7" s="3"/>
      <c r="M7" s="3"/>
      <c r="N7" s="99"/>
    </row>
    <row r="8" spans="1:28" ht="8.25" hidden="1" customHeight="1" x14ac:dyDescent="0.2">
      <c r="I8" s="99"/>
      <c r="N8" s="99"/>
    </row>
    <row r="9" spans="1:28" s="5" customFormat="1" ht="36" customHeight="1" x14ac:dyDescent="0.2">
      <c r="A9" s="118" t="s">
        <v>18</v>
      </c>
      <c r="B9" s="124" t="s">
        <v>45</v>
      </c>
      <c r="C9" s="118" t="s">
        <v>46</v>
      </c>
      <c r="D9" s="122" t="s">
        <v>8</v>
      </c>
      <c r="E9" s="118" t="s">
        <v>9</v>
      </c>
      <c r="F9" s="118" t="s">
        <v>10</v>
      </c>
      <c r="G9" s="118" t="s">
        <v>11</v>
      </c>
      <c r="H9" s="118" t="s">
        <v>12</v>
      </c>
      <c r="I9" s="131" t="s">
        <v>13</v>
      </c>
      <c r="J9" s="120" t="s">
        <v>14</v>
      </c>
      <c r="K9" s="121"/>
      <c r="L9" s="133" t="s">
        <v>15</v>
      </c>
      <c r="M9" s="122" t="s">
        <v>47</v>
      </c>
      <c r="N9" s="131" t="s">
        <v>48</v>
      </c>
      <c r="O9" s="128" t="s">
        <v>5</v>
      </c>
      <c r="P9" s="128" t="s">
        <v>19</v>
      </c>
      <c r="Q9" s="128" t="s">
        <v>20</v>
      </c>
      <c r="R9" s="128"/>
      <c r="S9" s="128"/>
      <c r="T9" s="128" t="s">
        <v>31</v>
      </c>
      <c r="U9" s="128"/>
      <c r="V9" s="128"/>
      <c r="W9" s="128" t="s">
        <v>32</v>
      </c>
      <c r="X9" s="128"/>
      <c r="Y9" s="128"/>
      <c r="Z9" s="129" t="s">
        <v>3</v>
      </c>
      <c r="AA9" s="129"/>
      <c r="AB9" s="130"/>
    </row>
    <row r="10" spans="1:28" s="5" customFormat="1" ht="65.25" customHeight="1" x14ac:dyDescent="0.2">
      <c r="A10" s="119"/>
      <c r="B10" s="125"/>
      <c r="C10" s="119"/>
      <c r="D10" s="123"/>
      <c r="E10" s="119"/>
      <c r="F10" s="119"/>
      <c r="G10" s="119"/>
      <c r="H10" s="119"/>
      <c r="I10" s="132"/>
      <c r="J10" s="16" t="s">
        <v>16</v>
      </c>
      <c r="K10" s="24" t="s">
        <v>17</v>
      </c>
      <c r="L10" s="133"/>
      <c r="M10" s="123"/>
      <c r="N10" s="132"/>
      <c r="O10" s="128"/>
      <c r="P10" s="128"/>
      <c r="Q10" s="17" t="s">
        <v>21</v>
      </c>
      <c r="R10" s="102" t="s">
        <v>22</v>
      </c>
      <c r="S10" s="102" t="s">
        <v>23</v>
      </c>
      <c r="T10" s="17" t="s">
        <v>21</v>
      </c>
      <c r="U10" s="17" t="s">
        <v>24</v>
      </c>
      <c r="V10" s="17" t="s">
        <v>44</v>
      </c>
      <c r="W10" s="17" t="s">
        <v>21</v>
      </c>
      <c r="X10" s="17" t="s">
        <v>22</v>
      </c>
      <c r="Y10" s="17" t="s">
        <v>23</v>
      </c>
      <c r="Z10" s="17" t="s">
        <v>0</v>
      </c>
      <c r="AA10" s="17" t="s">
        <v>1</v>
      </c>
      <c r="AB10" s="18" t="s">
        <v>2</v>
      </c>
    </row>
    <row r="11" spans="1:28" s="5" customFormat="1" x14ac:dyDescent="0.2">
      <c r="A11" s="6">
        <v>1</v>
      </c>
      <c r="B11" s="27">
        <v>2</v>
      </c>
      <c r="C11" s="6">
        <v>3</v>
      </c>
      <c r="D11" s="28">
        <v>4</v>
      </c>
      <c r="E11" s="6">
        <v>5</v>
      </c>
      <c r="F11" s="6">
        <v>6</v>
      </c>
      <c r="G11" s="6">
        <v>7</v>
      </c>
      <c r="H11" s="6">
        <v>8</v>
      </c>
      <c r="I11" s="6">
        <v>9</v>
      </c>
      <c r="J11" s="6">
        <v>10</v>
      </c>
      <c r="K11" s="27">
        <v>11</v>
      </c>
      <c r="L11" s="32">
        <v>12</v>
      </c>
      <c r="M11" s="28">
        <v>13</v>
      </c>
      <c r="N11" s="6">
        <v>14</v>
      </c>
      <c r="O11" s="4"/>
      <c r="P11" s="2"/>
      <c r="Q11" s="4">
        <f t="shared" ref="Q11:Y11" si="0">SUBTOTAL(109,Q12:Q340)</f>
        <v>30</v>
      </c>
      <c r="R11" s="100">
        <f t="shared" si="0"/>
        <v>14</v>
      </c>
      <c r="S11" s="100">
        <f t="shared" si="0"/>
        <v>16</v>
      </c>
      <c r="T11" s="4">
        <f t="shared" si="0"/>
        <v>9</v>
      </c>
      <c r="U11" s="4">
        <f t="shared" si="0"/>
        <v>2</v>
      </c>
      <c r="V11" s="4">
        <f t="shared" si="0"/>
        <v>7</v>
      </c>
      <c r="W11" s="4">
        <f t="shared" si="0"/>
        <v>21</v>
      </c>
      <c r="X11" s="4">
        <f t="shared" si="0"/>
        <v>8</v>
      </c>
      <c r="Y11" s="4">
        <f t="shared" si="0"/>
        <v>13</v>
      </c>
      <c r="Z11" s="4">
        <f>SUBTOTAL(109,Z12:Z339)</f>
        <v>25</v>
      </c>
      <c r="AA11" s="4">
        <f>SUBTOTAL(109,AA12:AA339)</f>
        <v>40</v>
      </c>
      <c r="AB11" s="4">
        <f>SUBTOTAL(109,AB12:AB339)</f>
        <v>35</v>
      </c>
    </row>
    <row r="12" spans="1:28" ht="114" customHeight="1" x14ac:dyDescent="0.2">
      <c r="A12" s="8">
        <v>2581</v>
      </c>
      <c r="B12" s="20"/>
      <c r="C12" s="20" t="s">
        <v>70</v>
      </c>
      <c r="D12" s="8">
        <v>3</v>
      </c>
      <c r="E12" s="22" t="s">
        <v>132</v>
      </c>
      <c r="F12" s="22" t="s">
        <v>133</v>
      </c>
      <c r="G12" s="21" t="s">
        <v>115</v>
      </c>
      <c r="H12" s="8" t="s">
        <v>135</v>
      </c>
      <c r="I12" s="97">
        <v>43488</v>
      </c>
      <c r="J12" s="11">
        <v>43488</v>
      </c>
      <c r="K12" s="11">
        <v>43488</v>
      </c>
      <c r="L12" s="40" t="s">
        <v>50</v>
      </c>
      <c r="M12" s="25" t="s">
        <v>134</v>
      </c>
      <c r="N12" s="101" t="s">
        <v>68</v>
      </c>
      <c r="O12" s="19">
        <v>1</v>
      </c>
      <c r="P12" s="19">
        <v>1</v>
      </c>
      <c r="Q12" s="19">
        <v>1</v>
      </c>
      <c r="R12" s="103">
        <v>1</v>
      </c>
      <c r="S12" s="96">
        <v>0</v>
      </c>
      <c r="T12" s="35">
        <v>1</v>
      </c>
      <c r="U12" s="8">
        <v>1</v>
      </c>
      <c r="V12" s="19">
        <v>0</v>
      </c>
      <c r="W12" s="19">
        <v>0</v>
      </c>
      <c r="X12" s="35">
        <v>0</v>
      </c>
      <c r="Y12" s="19">
        <v>0</v>
      </c>
      <c r="Z12" s="36">
        <v>2</v>
      </c>
      <c r="AA12" s="8"/>
      <c r="AB12" s="37">
        <v>1</v>
      </c>
    </row>
    <row r="13" spans="1:28" ht="47.25" customHeight="1" x14ac:dyDescent="0.2">
      <c r="A13" s="8">
        <v>2583</v>
      </c>
      <c r="B13" s="20"/>
      <c r="C13" s="20" t="s">
        <v>52</v>
      </c>
      <c r="D13" s="8">
        <v>1</v>
      </c>
      <c r="E13" s="22" t="s">
        <v>139</v>
      </c>
      <c r="F13" s="22" t="s">
        <v>170</v>
      </c>
      <c r="G13" s="21" t="s">
        <v>136</v>
      </c>
      <c r="H13" s="8" t="s">
        <v>137</v>
      </c>
      <c r="I13" s="97">
        <v>43489</v>
      </c>
      <c r="J13" s="11">
        <v>43497</v>
      </c>
      <c r="K13" s="31">
        <v>43516</v>
      </c>
      <c r="L13" s="40" t="s">
        <v>50</v>
      </c>
      <c r="M13" s="25" t="s">
        <v>103</v>
      </c>
      <c r="N13" s="101" t="s">
        <v>138</v>
      </c>
      <c r="O13" s="19">
        <v>1</v>
      </c>
      <c r="P13" s="19">
        <v>1</v>
      </c>
      <c r="Q13" s="19">
        <v>1</v>
      </c>
      <c r="R13" s="103">
        <v>0</v>
      </c>
      <c r="S13" s="96">
        <v>1</v>
      </c>
      <c r="T13" s="35">
        <v>1</v>
      </c>
      <c r="U13" s="8">
        <v>0</v>
      </c>
      <c r="V13" s="19">
        <v>1</v>
      </c>
      <c r="W13" s="19">
        <v>0</v>
      </c>
      <c r="X13" s="35">
        <v>0</v>
      </c>
      <c r="Y13" s="19">
        <v>0</v>
      </c>
      <c r="Z13" s="36"/>
      <c r="AA13" s="8">
        <v>1</v>
      </c>
      <c r="AB13" s="37"/>
    </row>
    <row r="14" spans="1:28" ht="213" customHeight="1" x14ac:dyDescent="0.2">
      <c r="A14" s="8">
        <v>2588</v>
      </c>
      <c r="B14" s="20"/>
      <c r="C14" s="20" t="s">
        <v>55</v>
      </c>
      <c r="D14" s="8">
        <v>4</v>
      </c>
      <c r="E14" s="22" t="s">
        <v>161</v>
      </c>
      <c r="F14" s="22" t="s">
        <v>146</v>
      </c>
      <c r="G14" s="83" t="s">
        <v>131</v>
      </c>
      <c r="H14" s="8" t="s">
        <v>147</v>
      </c>
      <c r="I14" s="97">
        <v>43495</v>
      </c>
      <c r="J14" s="11" t="s">
        <v>148</v>
      </c>
      <c r="K14" s="31" t="s">
        <v>244</v>
      </c>
      <c r="L14" s="40" t="s">
        <v>50</v>
      </c>
      <c r="M14" s="25" t="s">
        <v>120</v>
      </c>
      <c r="N14" s="101" t="s">
        <v>68</v>
      </c>
      <c r="O14" s="19">
        <v>1</v>
      </c>
      <c r="P14" s="19">
        <v>1</v>
      </c>
      <c r="Q14" s="19">
        <v>1</v>
      </c>
      <c r="R14" s="103">
        <v>0</v>
      </c>
      <c r="S14" s="96">
        <v>1</v>
      </c>
      <c r="T14" s="35">
        <v>1</v>
      </c>
      <c r="U14" s="8">
        <v>0</v>
      </c>
      <c r="V14" s="19">
        <v>1</v>
      </c>
      <c r="W14" s="19">
        <v>0</v>
      </c>
      <c r="X14" s="35">
        <v>0</v>
      </c>
      <c r="Y14" s="19">
        <v>0</v>
      </c>
      <c r="Z14" s="36">
        <v>2</v>
      </c>
      <c r="AA14" s="8">
        <v>1</v>
      </c>
      <c r="AB14" s="37">
        <v>1</v>
      </c>
    </row>
    <row r="15" spans="1:28" ht="108" customHeight="1" x14ac:dyDescent="0.2">
      <c r="A15" s="8">
        <v>2593</v>
      </c>
      <c r="B15" s="20"/>
      <c r="C15" s="20" t="s">
        <v>52</v>
      </c>
      <c r="D15" s="8">
        <v>4</v>
      </c>
      <c r="E15" s="22" t="s">
        <v>143</v>
      </c>
      <c r="F15" s="22" t="s">
        <v>149</v>
      </c>
      <c r="G15" s="21" t="s">
        <v>118</v>
      </c>
      <c r="H15" s="20" t="s">
        <v>144</v>
      </c>
      <c r="I15" s="97">
        <v>43495</v>
      </c>
      <c r="J15" s="11" t="s">
        <v>153</v>
      </c>
      <c r="K15" s="31" t="s">
        <v>154</v>
      </c>
      <c r="L15" s="39"/>
      <c r="M15" s="25" t="s">
        <v>145</v>
      </c>
      <c r="N15" s="101" t="s">
        <v>64</v>
      </c>
      <c r="O15" s="19">
        <v>1</v>
      </c>
      <c r="P15" s="19"/>
      <c r="Q15" s="19">
        <v>1</v>
      </c>
      <c r="R15" s="103">
        <v>0</v>
      </c>
      <c r="S15" s="96">
        <v>1</v>
      </c>
      <c r="T15" s="35">
        <v>0</v>
      </c>
      <c r="U15" s="8">
        <v>0</v>
      </c>
      <c r="V15" s="19">
        <v>0</v>
      </c>
      <c r="W15" s="19">
        <v>1</v>
      </c>
      <c r="X15" s="35">
        <v>0</v>
      </c>
      <c r="Y15" s="19">
        <v>1</v>
      </c>
      <c r="Z15" s="36">
        <v>3</v>
      </c>
      <c r="AA15" s="8">
        <v>1</v>
      </c>
      <c r="AB15" s="37"/>
    </row>
    <row r="16" spans="1:28" ht="151.5" customHeight="1" x14ac:dyDescent="0.2">
      <c r="A16" s="8">
        <v>2594</v>
      </c>
      <c r="B16" s="20"/>
      <c r="C16" s="20" t="s">
        <v>52</v>
      </c>
      <c r="D16" s="8">
        <v>5</v>
      </c>
      <c r="E16" s="22" t="s">
        <v>140</v>
      </c>
      <c r="F16" s="22" t="s">
        <v>141</v>
      </c>
      <c r="G16" s="21" t="s">
        <v>118</v>
      </c>
      <c r="H16" s="8" t="s">
        <v>142</v>
      </c>
      <c r="I16" s="97">
        <v>43495</v>
      </c>
      <c r="J16" s="11">
        <v>43500</v>
      </c>
      <c r="K16" s="31"/>
      <c r="L16" s="39"/>
      <c r="M16" s="25" t="s">
        <v>121</v>
      </c>
      <c r="N16" s="101" t="s">
        <v>64</v>
      </c>
      <c r="O16" s="19">
        <v>1</v>
      </c>
      <c r="P16" s="19"/>
      <c r="Q16" s="19">
        <v>1</v>
      </c>
      <c r="R16" s="103">
        <v>0</v>
      </c>
      <c r="S16" s="96">
        <v>1</v>
      </c>
      <c r="T16" s="35">
        <v>0</v>
      </c>
      <c r="U16" s="8">
        <v>0</v>
      </c>
      <c r="V16" s="19">
        <v>0</v>
      </c>
      <c r="W16" s="19">
        <v>1</v>
      </c>
      <c r="X16" s="35">
        <v>0</v>
      </c>
      <c r="Y16" s="19">
        <v>1</v>
      </c>
      <c r="Z16" s="36">
        <v>2</v>
      </c>
      <c r="AA16" s="8">
        <v>1</v>
      </c>
      <c r="AB16" s="37">
        <v>2</v>
      </c>
    </row>
    <row r="17" spans="1:28" ht="127.5" customHeight="1" x14ac:dyDescent="0.2">
      <c r="A17" s="8">
        <v>2597</v>
      </c>
      <c r="B17" s="20"/>
      <c r="C17" s="20" t="s">
        <v>52</v>
      </c>
      <c r="D17" s="8">
        <v>5</v>
      </c>
      <c r="E17" s="22" t="s">
        <v>162</v>
      </c>
      <c r="F17" s="22" t="s">
        <v>150</v>
      </c>
      <c r="G17" s="21" t="s">
        <v>118</v>
      </c>
      <c r="H17" s="8" t="s">
        <v>151</v>
      </c>
      <c r="I17" s="97">
        <v>43496</v>
      </c>
      <c r="J17" s="11" t="s">
        <v>152</v>
      </c>
      <c r="K17" s="31"/>
      <c r="L17" s="39"/>
      <c r="M17" s="25" t="s">
        <v>121</v>
      </c>
      <c r="N17" s="101" t="s">
        <v>64</v>
      </c>
      <c r="O17" s="19">
        <v>1</v>
      </c>
      <c r="P17" s="19"/>
      <c r="Q17" s="19">
        <v>1</v>
      </c>
      <c r="R17" s="103">
        <v>0</v>
      </c>
      <c r="S17" s="96">
        <v>1</v>
      </c>
      <c r="T17" s="35">
        <v>0</v>
      </c>
      <c r="U17" s="8">
        <v>0</v>
      </c>
      <c r="V17" s="19">
        <v>0</v>
      </c>
      <c r="W17" s="19">
        <v>1</v>
      </c>
      <c r="X17" s="35">
        <v>0</v>
      </c>
      <c r="Y17" s="19">
        <v>1</v>
      </c>
      <c r="Z17" s="36">
        <v>3</v>
      </c>
      <c r="AA17" s="8">
        <v>1</v>
      </c>
      <c r="AB17" s="37">
        <v>1</v>
      </c>
    </row>
    <row r="18" spans="1:28" ht="251.25" customHeight="1" x14ac:dyDescent="0.2">
      <c r="A18" s="8">
        <v>2599</v>
      </c>
      <c r="B18" s="20"/>
      <c r="C18" s="20" t="s">
        <v>55</v>
      </c>
      <c r="D18" s="8">
        <v>6</v>
      </c>
      <c r="E18" s="22" t="s">
        <v>252</v>
      </c>
      <c r="F18" s="22" t="s">
        <v>155</v>
      </c>
      <c r="G18" s="83" t="s">
        <v>131</v>
      </c>
      <c r="H18" s="8" t="s">
        <v>156</v>
      </c>
      <c r="I18" s="97">
        <v>43497</v>
      </c>
      <c r="J18" s="11">
        <v>43498</v>
      </c>
      <c r="K18" s="31"/>
      <c r="L18" s="39"/>
      <c r="M18" s="25" t="s">
        <v>120</v>
      </c>
      <c r="N18" s="101" t="s">
        <v>68</v>
      </c>
      <c r="O18" s="19">
        <v>1</v>
      </c>
      <c r="P18" s="19"/>
      <c r="Q18" s="19">
        <v>1</v>
      </c>
      <c r="R18" s="103">
        <v>1</v>
      </c>
      <c r="S18" s="96">
        <v>0</v>
      </c>
      <c r="T18" s="35">
        <v>0</v>
      </c>
      <c r="U18" s="8">
        <v>0</v>
      </c>
      <c r="V18" s="19">
        <v>0</v>
      </c>
      <c r="W18" s="19">
        <v>1</v>
      </c>
      <c r="X18" s="35">
        <v>1</v>
      </c>
      <c r="Y18" s="19">
        <v>0</v>
      </c>
      <c r="Z18" s="36"/>
      <c r="AA18" s="8"/>
      <c r="AB18" s="37">
        <v>6</v>
      </c>
    </row>
    <row r="19" spans="1:28" ht="78" customHeight="1" x14ac:dyDescent="0.2">
      <c r="A19" s="8">
        <v>2603</v>
      </c>
      <c r="B19" s="20"/>
      <c r="C19" s="20" t="s">
        <v>55</v>
      </c>
      <c r="D19" s="8">
        <v>2</v>
      </c>
      <c r="E19" s="22" t="s">
        <v>157</v>
      </c>
      <c r="F19" s="22" t="s">
        <v>165</v>
      </c>
      <c r="G19" s="21" t="s">
        <v>118</v>
      </c>
      <c r="H19" s="8" t="s">
        <v>158</v>
      </c>
      <c r="I19" s="97">
        <v>43497</v>
      </c>
      <c r="J19" s="11" t="s">
        <v>159</v>
      </c>
      <c r="K19" s="31">
        <v>43507</v>
      </c>
      <c r="L19" s="40" t="s">
        <v>50</v>
      </c>
      <c r="M19" s="25" t="s">
        <v>120</v>
      </c>
      <c r="N19" s="101" t="s">
        <v>68</v>
      </c>
      <c r="O19" s="19">
        <v>1</v>
      </c>
      <c r="P19" s="19">
        <v>1</v>
      </c>
      <c r="Q19" s="19">
        <v>1</v>
      </c>
      <c r="R19" s="103">
        <v>1</v>
      </c>
      <c r="S19" s="96">
        <v>0</v>
      </c>
      <c r="T19" s="35">
        <v>1</v>
      </c>
      <c r="U19" s="8">
        <v>0</v>
      </c>
      <c r="V19" s="19">
        <v>1</v>
      </c>
      <c r="W19" s="19">
        <v>0</v>
      </c>
      <c r="X19" s="35">
        <v>0</v>
      </c>
      <c r="Y19" s="19">
        <v>0</v>
      </c>
      <c r="Z19" s="36"/>
      <c r="AA19" s="8">
        <v>1</v>
      </c>
      <c r="AB19" s="37">
        <v>1</v>
      </c>
    </row>
    <row r="20" spans="1:28" ht="150.75" customHeight="1" x14ac:dyDescent="0.2">
      <c r="A20" s="8">
        <v>2607</v>
      </c>
      <c r="B20" s="20"/>
      <c r="C20" s="20" t="s">
        <v>55</v>
      </c>
      <c r="D20" s="8">
        <v>3</v>
      </c>
      <c r="E20" s="22" t="s">
        <v>253</v>
      </c>
      <c r="F20" s="22" t="s">
        <v>163</v>
      </c>
      <c r="G20" s="83" t="s">
        <v>247</v>
      </c>
      <c r="H20" s="8" t="s">
        <v>164</v>
      </c>
      <c r="I20" s="97">
        <v>43500</v>
      </c>
      <c r="J20" s="11">
        <v>43501</v>
      </c>
      <c r="K20" s="31"/>
      <c r="L20" s="39"/>
      <c r="M20" s="25" t="s">
        <v>119</v>
      </c>
      <c r="N20" s="101" t="s">
        <v>104</v>
      </c>
      <c r="O20" s="19">
        <v>1</v>
      </c>
      <c r="P20" s="19"/>
      <c r="Q20" s="19">
        <v>1</v>
      </c>
      <c r="R20" s="103">
        <v>1</v>
      </c>
      <c r="S20" s="96">
        <v>0</v>
      </c>
      <c r="T20" s="35">
        <v>0</v>
      </c>
      <c r="U20" s="8">
        <v>0</v>
      </c>
      <c r="V20" s="19">
        <v>0</v>
      </c>
      <c r="W20" s="19">
        <v>1</v>
      </c>
      <c r="X20" s="35">
        <v>1</v>
      </c>
      <c r="Y20" s="19">
        <v>0</v>
      </c>
      <c r="Z20" s="36"/>
      <c r="AA20" s="8">
        <v>2</v>
      </c>
      <c r="AB20" s="37">
        <v>1</v>
      </c>
    </row>
    <row r="21" spans="1:28" ht="158.25" customHeight="1" x14ac:dyDescent="0.2">
      <c r="A21" s="8">
        <v>2611</v>
      </c>
      <c r="B21" s="20"/>
      <c r="C21" s="20" t="s">
        <v>55</v>
      </c>
      <c r="D21" s="8">
        <v>4</v>
      </c>
      <c r="E21" s="22" t="s">
        <v>166</v>
      </c>
      <c r="F21" s="22" t="s">
        <v>167</v>
      </c>
      <c r="G21" s="21" t="s">
        <v>168</v>
      </c>
      <c r="H21" s="8" t="s">
        <v>169</v>
      </c>
      <c r="I21" s="97">
        <v>43500</v>
      </c>
      <c r="J21" s="11">
        <v>43500</v>
      </c>
      <c r="K21" s="31">
        <v>43506</v>
      </c>
      <c r="L21" s="40" t="s">
        <v>50</v>
      </c>
      <c r="M21" s="25" t="s">
        <v>119</v>
      </c>
      <c r="N21" s="101" t="s">
        <v>68</v>
      </c>
      <c r="O21" s="19">
        <v>1</v>
      </c>
      <c r="P21" s="19">
        <v>1</v>
      </c>
      <c r="Q21" s="19">
        <v>1</v>
      </c>
      <c r="R21" s="103">
        <v>1</v>
      </c>
      <c r="S21" s="96">
        <v>0</v>
      </c>
      <c r="T21" s="35">
        <v>1</v>
      </c>
      <c r="U21" s="8">
        <v>0</v>
      </c>
      <c r="V21" s="19">
        <v>1</v>
      </c>
      <c r="W21" s="19">
        <v>0</v>
      </c>
      <c r="X21" s="35">
        <v>0</v>
      </c>
      <c r="Y21" s="19">
        <v>0</v>
      </c>
      <c r="Z21" s="36"/>
      <c r="AA21" s="8"/>
      <c r="AB21" s="37">
        <v>4</v>
      </c>
    </row>
    <row r="22" spans="1:28" ht="132" customHeight="1" x14ac:dyDescent="0.2">
      <c r="A22" s="8">
        <v>2613</v>
      </c>
      <c r="B22" s="20"/>
      <c r="C22" s="20" t="s">
        <v>49</v>
      </c>
      <c r="D22" s="8">
        <v>2</v>
      </c>
      <c r="E22" s="22" t="s">
        <v>171</v>
      </c>
      <c r="F22" s="22" t="s">
        <v>122</v>
      </c>
      <c r="G22" s="21" t="s">
        <v>172</v>
      </c>
      <c r="H22" s="8" t="s">
        <v>173</v>
      </c>
      <c r="I22" s="97">
        <v>43501</v>
      </c>
      <c r="J22" s="11">
        <v>43504</v>
      </c>
      <c r="K22" s="31" t="s">
        <v>178</v>
      </c>
      <c r="L22" s="39"/>
      <c r="M22" s="20" t="s">
        <v>114</v>
      </c>
      <c r="N22" s="101" t="s">
        <v>104</v>
      </c>
      <c r="O22" s="19">
        <v>1</v>
      </c>
      <c r="P22" s="19"/>
      <c r="Q22" s="19">
        <v>1</v>
      </c>
      <c r="R22" s="103">
        <v>1</v>
      </c>
      <c r="S22" s="96">
        <v>0</v>
      </c>
      <c r="T22" s="35">
        <v>0</v>
      </c>
      <c r="U22" s="8">
        <v>0</v>
      </c>
      <c r="V22" s="19">
        <v>0</v>
      </c>
      <c r="W22" s="19">
        <v>1</v>
      </c>
      <c r="X22" s="35">
        <v>1</v>
      </c>
      <c r="Y22" s="19">
        <v>0</v>
      </c>
      <c r="Z22" s="36"/>
      <c r="AA22" s="8">
        <v>1</v>
      </c>
      <c r="AB22" s="37">
        <v>1</v>
      </c>
    </row>
    <row r="23" spans="1:28" ht="173.25" customHeight="1" x14ac:dyDescent="0.2">
      <c r="A23" s="8">
        <v>2616</v>
      </c>
      <c r="B23" s="20"/>
      <c r="C23" s="20" t="s">
        <v>55</v>
      </c>
      <c r="D23" s="8">
        <v>3</v>
      </c>
      <c r="E23" s="22" t="s">
        <v>174</v>
      </c>
      <c r="F23" s="22" t="s">
        <v>175</v>
      </c>
      <c r="G23" s="21" t="s">
        <v>160</v>
      </c>
      <c r="H23" s="8" t="s">
        <v>176</v>
      </c>
      <c r="I23" s="97">
        <v>43503</v>
      </c>
      <c r="J23" s="11">
        <v>43504</v>
      </c>
      <c r="K23" s="31">
        <v>43521</v>
      </c>
      <c r="L23" s="40" t="s">
        <v>50</v>
      </c>
      <c r="M23" s="25" t="s">
        <v>177</v>
      </c>
      <c r="N23" s="101" t="s">
        <v>104</v>
      </c>
      <c r="O23" s="19">
        <v>1</v>
      </c>
      <c r="P23" s="19">
        <v>1</v>
      </c>
      <c r="Q23" s="19">
        <v>1</v>
      </c>
      <c r="R23" s="103">
        <v>1</v>
      </c>
      <c r="S23" s="96">
        <v>0</v>
      </c>
      <c r="T23" s="35">
        <v>1</v>
      </c>
      <c r="U23" s="8">
        <v>0</v>
      </c>
      <c r="V23" s="19">
        <v>1</v>
      </c>
      <c r="W23" s="19">
        <v>0</v>
      </c>
      <c r="X23" s="35">
        <v>0</v>
      </c>
      <c r="Y23" s="19">
        <v>0</v>
      </c>
      <c r="Z23" s="36"/>
      <c r="AA23" s="8">
        <v>2</v>
      </c>
      <c r="AB23" s="37">
        <v>1</v>
      </c>
    </row>
    <row r="24" spans="1:28" ht="129" customHeight="1" x14ac:dyDescent="0.2">
      <c r="A24" s="8">
        <v>2617</v>
      </c>
      <c r="B24" s="20"/>
      <c r="C24" s="20" t="s">
        <v>52</v>
      </c>
      <c r="D24" s="8">
        <v>4</v>
      </c>
      <c r="E24" s="22" t="s">
        <v>179</v>
      </c>
      <c r="F24" s="22" t="s">
        <v>180</v>
      </c>
      <c r="G24" s="21" t="s">
        <v>118</v>
      </c>
      <c r="H24" s="8" t="s">
        <v>181</v>
      </c>
      <c r="I24" s="97">
        <v>43503</v>
      </c>
      <c r="J24" s="11" t="s">
        <v>182</v>
      </c>
      <c r="K24" s="31">
        <v>43509</v>
      </c>
      <c r="L24" s="40" t="s">
        <v>50</v>
      </c>
      <c r="M24" s="25" t="s">
        <v>193</v>
      </c>
      <c r="N24" s="101" t="s">
        <v>64</v>
      </c>
      <c r="O24" s="19">
        <v>1</v>
      </c>
      <c r="P24" s="19">
        <v>1</v>
      </c>
      <c r="Q24" s="19">
        <v>1</v>
      </c>
      <c r="R24" s="103">
        <v>0</v>
      </c>
      <c r="S24" s="96">
        <v>1</v>
      </c>
      <c r="T24" s="35">
        <v>1</v>
      </c>
      <c r="U24" s="8">
        <v>0</v>
      </c>
      <c r="V24" s="19">
        <v>1</v>
      </c>
      <c r="W24" s="19">
        <v>0</v>
      </c>
      <c r="X24" s="35">
        <v>0</v>
      </c>
      <c r="Y24" s="19">
        <v>0</v>
      </c>
      <c r="Z24" s="36">
        <v>1</v>
      </c>
      <c r="AA24" s="8">
        <v>3</v>
      </c>
      <c r="AB24" s="37"/>
    </row>
    <row r="25" spans="1:28" ht="106.5" customHeight="1" x14ac:dyDescent="0.2">
      <c r="A25" s="8">
        <v>2619</v>
      </c>
      <c r="B25" s="20"/>
      <c r="C25" s="20" t="s">
        <v>55</v>
      </c>
      <c r="D25" s="8">
        <v>2</v>
      </c>
      <c r="E25" s="22" t="s">
        <v>186</v>
      </c>
      <c r="F25" s="22" t="s">
        <v>183</v>
      </c>
      <c r="G25" s="21" t="s">
        <v>168</v>
      </c>
      <c r="H25" s="8" t="s">
        <v>184</v>
      </c>
      <c r="I25" s="97">
        <v>43505</v>
      </c>
      <c r="J25" s="11" t="s">
        <v>185</v>
      </c>
      <c r="K25" s="31"/>
      <c r="L25" s="39"/>
      <c r="M25" s="25" t="s">
        <v>119</v>
      </c>
      <c r="N25" s="101" t="s">
        <v>68</v>
      </c>
      <c r="O25" s="19">
        <v>1</v>
      </c>
      <c r="P25" s="19"/>
      <c r="Q25" s="19">
        <v>1</v>
      </c>
      <c r="R25" s="103">
        <v>0</v>
      </c>
      <c r="S25" s="96">
        <v>1</v>
      </c>
      <c r="T25" s="35">
        <v>0</v>
      </c>
      <c r="U25" s="8">
        <v>0</v>
      </c>
      <c r="V25" s="19">
        <v>0</v>
      </c>
      <c r="W25" s="19">
        <v>1</v>
      </c>
      <c r="X25" s="35">
        <v>0</v>
      </c>
      <c r="Y25" s="19">
        <v>1</v>
      </c>
      <c r="Z25" s="36"/>
      <c r="AA25" s="8">
        <v>2</v>
      </c>
      <c r="AB25" s="37"/>
    </row>
    <row r="26" spans="1:28" ht="147.75" customHeight="1" x14ac:dyDescent="0.2">
      <c r="A26" s="8">
        <v>2622</v>
      </c>
      <c r="B26" s="20"/>
      <c r="C26" s="20" t="s">
        <v>55</v>
      </c>
      <c r="D26" s="8">
        <v>3</v>
      </c>
      <c r="E26" s="22" t="s">
        <v>205</v>
      </c>
      <c r="F26" s="22" t="s">
        <v>175</v>
      </c>
      <c r="G26" s="21" t="s">
        <v>123</v>
      </c>
      <c r="H26" s="8" t="s">
        <v>188</v>
      </c>
      <c r="I26" s="97">
        <v>43507</v>
      </c>
      <c r="J26" s="11">
        <v>43508</v>
      </c>
      <c r="K26" s="31"/>
      <c r="L26" s="39"/>
      <c r="M26" s="25" t="s">
        <v>187</v>
      </c>
      <c r="N26" s="101" t="s">
        <v>104</v>
      </c>
      <c r="O26" s="19">
        <v>1</v>
      </c>
      <c r="P26" s="19"/>
      <c r="Q26" s="19">
        <v>1</v>
      </c>
      <c r="R26" s="103">
        <v>1</v>
      </c>
      <c r="S26" s="96">
        <v>0</v>
      </c>
      <c r="T26" s="35">
        <v>0</v>
      </c>
      <c r="U26" s="8">
        <v>0</v>
      </c>
      <c r="V26" s="19">
        <v>0</v>
      </c>
      <c r="W26" s="19">
        <v>1</v>
      </c>
      <c r="X26" s="35">
        <v>1</v>
      </c>
      <c r="Y26" s="19">
        <v>0</v>
      </c>
      <c r="Z26" s="36"/>
      <c r="AA26" s="8">
        <v>2</v>
      </c>
      <c r="AB26" s="37">
        <v>1</v>
      </c>
    </row>
    <row r="27" spans="1:28" ht="250.5" customHeight="1" x14ac:dyDescent="0.2">
      <c r="A27" s="8">
        <v>2630</v>
      </c>
      <c r="B27" s="20"/>
      <c r="C27" s="20" t="s">
        <v>55</v>
      </c>
      <c r="D27" s="8">
        <v>7</v>
      </c>
      <c r="E27" s="22" t="s">
        <v>254</v>
      </c>
      <c r="F27" s="22" t="s">
        <v>189</v>
      </c>
      <c r="G27" s="21" t="s">
        <v>168</v>
      </c>
      <c r="H27" s="8" t="s">
        <v>190</v>
      </c>
      <c r="I27" s="97">
        <v>43507</v>
      </c>
      <c r="J27" s="11" t="s">
        <v>191</v>
      </c>
      <c r="K27" s="31" t="s">
        <v>194</v>
      </c>
      <c r="L27" s="39"/>
      <c r="M27" s="25" t="s">
        <v>192</v>
      </c>
      <c r="N27" s="101" t="s">
        <v>68</v>
      </c>
      <c r="O27" s="19">
        <v>1</v>
      </c>
      <c r="P27" s="19"/>
      <c r="Q27" s="19">
        <v>1</v>
      </c>
      <c r="R27" s="103">
        <v>0</v>
      </c>
      <c r="S27" s="96">
        <v>1</v>
      </c>
      <c r="T27" s="35">
        <v>0</v>
      </c>
      <c r="U27" s="8">
        <v>0</v>
      </c>
      <c r="V27" s="19">
        <v>0</v>
      </c>
      <c r="W27" s="19">
        <v>1</v>
      </c>
      <c r="X27" s="35">
        <v>0</v>
      </c>
      <c r="Y27" s="19">
        <v>1</v>
      </c>
      <c r="Z27" s="36">
        <v>3</v>
      </c>
      <c r="AA27" s="8">
        <v>4</v>
      </c>
      <c r="AB27" s="37"/>
    </row>
    <row r="28" spans="1:28" ht="225" customHeight="1" x14ac:dyDescent="0.2">
      <c r="A28" s="8">
        <v>2637</v>
      </c>
      <c r="B28" s="20"/>
      <c r="C28" s="20" t="s">
        <v>55</v>
      </c>
      <c r="D28" s="8">
        <v>5</v>
      </c>
      <c r="E28" s="22" t="s">
        <v>199</v>
      </c>
      <c r="F28" s="22" t="s">
        <v>200</v>
      </c>
      <c r="G28" s="21" t="s">
        <v>168</v>
      </c>
      <c r="H28" s="8" t="s">
        <v>201</v>
      </c>
      <c r="I28" s="97">
        <v>43510</v>
      </c>
      <c r="J28" s="11" t="s">
        <v>202</v>
      </c>
      <c r="K28" s="31" t="s">
        <v>210</v>
      </c>
      <c r="L28" s="39"/>
      <c r="M28" s="25" t="s">
        <v>192</v>
      </c>
      <c r="N28" s="101" t="s">
        <v>68</v>
      </c>
      <c r="O28" s="19">
        <v>1</v>
      </c>
      <c r="P28" s="19"/>
      <c r="Q28" s="19">
        <v>1</v>
      </c>
      <c r="R28" s="103">
        <v>0</v>
      </c>
      <c r="S28" s="96">
        <v>1</v>
      </c>
      <c r="T28" s="35">
        <v>0</v>
      </c>
      <c r="U28" s="8">
        <v>0</v>
      </c>
      <c r="V28" s="19">
        <v>0</v>
      </c>
      <c r="W28" s="19">
        <v>1</v>
      </c>
      <c r="X28" s="35">
        <v>0</v>
      </c>
      <c r="Y28" s="19">
        <v>1</v>
      </c>
      <c r="Z28" s="36">
        <v>1</v>
      </c>
      <c r="AA28" s="8">
        <v>4</v>
      </c>
      <c r="AB28" s="37"/>
    </row>
    <row r="29" spans="1:28" ht="171.75" customHeight="1" x14ac:dyDescent="0.2">
      <c r="A29" s="8">
        <v>2638</v>
      </c>
      <c r="B29" s="20"/>
      <c r="C29" s="20" t="s">
        <v>55</v>
      </c>
      <c r="D29" s="8">
        <v>3</v>
      </c>
      <c r="E29" s="22" t="s">
        <v>255</v>
      </c>
      <c r="F29" s="22" t="s">
        <v>203</v>
      </c>
      <c r="G29" s="21" t="s">
        <v>168</v>
      </c>
      <c r="H29" s="8" t="s">
        <v>204</v>
      </c>
      <c r="I29" s="97">
        <v>43510</v>
      </c>
      <c r="J29" s="11">
        <v>43510</v>
      </c>
      <c r="K29" s="31"/>
      <c r="L29" s="39"/>
      <c r="M29" s="25" t="s">
        <v>192</v>
      </c>
      <c r="N29" s="101" t="s">
        <v>68</v>
      </c>
      <c r="O29" s="19">
        <v>1</v>
      </c>
      <c r="P29" s="19"/>
      <c r="Q29" s="19">
        <v>1</v>
      </c>
      <c r="R29" s="103">
        <v>1</v>
      </c>
      <c r="S29" s="96">
        <v>0</v>
      </c>
      <c r="T29" s="35">
        <v>0</v>
      </c>
      <c r="U29" s="8">
        <v>0</v>
      </c>
      <c r="V29" s="19">
        <v>0</v>
      </c>
      <c r="W29" s="19">
        <v>1</v>
      </c>
      <c r="X29" s="35">
        <v>1</v>
      </c>
      <c r="Y29" s="19">
        <v>0</v>
      </c>
      <c r="Z29" s="36"/>
      <c r="AA29" s="8"/>
      <c r="AB29" s="37">
        <v>3</v>
      </c>
    </row>
    <row r="30" spans="1:28" ht="106.5" customHeight="1" x14ac:dyDescent="0.2">
      <c r="A30" s="8">
        <v>2640</v>
      </c>
      <c r="B30" s="20"/>
      <c r="C30" s="20" t="s">
        <v>52</v>
      </c>
      <c r="D30" s="8">
        <v>4</v>
      </c>
      <c r="E30" s="22" t="s">
        <v>195</v>
      </c>
      <c r="F30" s="22" t="s">
        <v>196</v>
      </c>
      <c r="G30" s="21" t="s">
        <v>118</v>
      </c>
      <c r="H30" s="8" t="s">
        <v>197</v>
      </c>
      <c r="I30" s="97">
        <v>43510</v>
      </c>
      <c r="J30" s="11" t="s">
        <v>198</v>
      </c>
      <c r="K30" s="31" t="s">
        <v>211</v>
      </c>
      <c r="L30" s="39"/>
      <c r="M30" s="25" t="s">
        <v>145</v>
      </c>
      <c r="N30" s="101" t="s">
        <v>64</v>
      </c>
      <c r="O30" s="19">
        <v>1</v>
      </c>
      <c r="P30" s="19"/>
      <c r="Q30" s="19">
        <v>1</v>
      </c>
      <c r="R30" s="103">
        <v>0</v>
      </c>
      <c r="S30" s="96">
        <v>1</v>
      </c>
      <c r="T30" s="35">
        <v>0</v>
      </c>
      <c r="U30" s="8">
        <v>0</v>
      </c>
      <c r="V30" s="19">
        <v>0</v>
      </c>
      <c r="W30" s="19">
        <v>1</v>
      </c>
      <c r="X30" s="35">
        <v>0</v>
      </c>
      <c r="Y30" s="19">
        <v>1</v>
      </c>
      <c r="Z30" s="36">
        <v>4</v>
      </c>
      <c r="AA30" s="8"/>
      <c r="AB30" s="37"/>
    </row>
    <row r="31" spans="1:28" ht="82.5" customHeight="1" x14ac:dyDescent="0.2">
      <c r="A31" s="8">
        <v>2642</v>
      </c>
      <c r="B31" s="20"/>
      <c r="C31" s="20" t="s">
        <v>55</v>
      </c>
      <c r="D31" s="8">
        <v>1</v>
      </c>
      <c r="E31" s="22" t="s">
        <v>207</v>
      </c>
      <c r="F31" s="22" t="s">
        <v>206</v>
      </c>
      <c r="G31" s="21" t="s">
        <v>168</v>
      </c>
      <c r="H31" s="8" t="s">
        <v>208</v>
      </c>
      <c r="I31" s="97">
        <v>43511</v>
      </c>
      <c r="J31" s="11">
        <v>43511</v>
      </c>
      <c r="K31" s="11">
        <v>43511</v>
      </c>
      <c r="L31" s="40" t="s">
        <v>50</v>
      </c>
      <c r="M31" s="25" t="s">
        <v>192</v>
      </c>
      <c r="N31" s="101" t="s">
        <v>68</v>
      </c>
      <c r="O31" s="19">
        <v>1</v>
      </c>
      <c r="P31" s="19">
        <v>1</v>
      </c>
      <c r="Q31" s="19">
        <v>1</v>
      </c>
      <c r="R31" s="103">
        <v>1</v>
      </c>
      <c r="S31" s="96">
        <v>0</v>
      </c>
      <c r="T31" s="35">
        <v>1</v>
      </c>
      <c r="U31" s="8">
        <v>1</v>
      </c>
      <c r="V31" s="19">
        <v>0</v>
      </c>
      <c r="W31" s="19">
        <v>0</v>
      </c>
      <c r="X31" s="35">
        <v>0</v>
      </c>
      <c r="Y31" s="19">
        <v>0</v>
      </c>
      <c r="Z31" s="36">
        <v>1</v>
      </c>
      <c r="AA31" s="8"/>
      <c r="AB31" s="37"/>
    </row>
    <row r="32" spans="1:28" ht="88.5" customHeight="1" x14ac:dyDescent="0.2">
      <c r="A32" s="8">
        <v>2644</v>
      </c>
      <c r="B32" s="20"/>
      <c r="C32" s="20" t="s">
        <v>55</v>
      </c>
      <c r="D32" s="8">
        <v>1</v>
      </c>
      <c r="E32" s="22" t="s">
        <v>212</v>
      </c>
      <c r="F32" s="22" t="s">
        <v>243</v>
      </c>
      <c r="G32" s="21" t="s">
        <v>168</v>
      </c>
      <c r="H32" s="8" t="s">
        <v>209</v>
      </c>
      <c r="I32" s="97">
        <v>43511</v>
      </c>
      <c r="J32" s="11">
        <v>43524</v>
      </c>
      <c r="K32" s="31"/>
      <c r="L32" s="39"/>
      <c r="M32" s="25" t="s">
        <v>192</v>
      </c>
      <c r="N32" s="101" t="s">
        <v>68</v>
      </c>
      <c r="O32" s="19">
        <v>1</v>
      </c>
      <c r="P32" s="19"/>
      <c r="Q32" s="19">
        <v>1</v>
      </c>
      <c r="R32" s="103">
        <v>0</v>
      </c>
      <c r="S32" s="96">
        <v>1</v>
      </c>
      <c r="T32" s="35">
        <v>0</v>
      </c>
      <c r="U32" s="8">
        <v>0</v>
      </c>
      <c r="V32" s="19">
        <v>0</v>
      </c>
      <c r="W32" s="19">
        <v>1</v>
      </c>
      <c r="X32" s="35">
        <v>0</v>
      </c>
      <c r="Y32" s="19">
        <v>1</v>
      </c>
      <c r="Z32" s="36"/>
      <c r="AA32" s="8">
        <v>1</v>
      </c>
      <c r="AB32" s="37"/>
    </row>
    <row r="33" spans="1:28" ht="47.25" customHeight="1" x14ac:dyDescent="0.2">
      <c r="A33" s="8">
        <v>2659</v>
      </c>
      <c r="B33" s="20"/>
      <c r="C33" s="20" t="s">
        <v>55</v>
      </c>
      <c r="D33" s="8">
        <v>1</v>
      </c>
      <c r="E33" s="22" t="s">
        <v>216</v>
      </c>
      <c r="F33" s="22" t="s">
        <v>213</v>
      </c>
      <c r="G33" s="83" t="s">
        <v>247</v>
      </c>
      <c r="H33" s="8" t="s">
        <v>214</v>
      </c>
      <c r="I33" s="97">
        <v>43519</v>
      </c>
      <c r="J33" s="11">
        <v>43519</v>
      </c>
      <c r="K33" s="31">
        <v>43534</v>
      </c>
      <c r="L33" s="40" t="s">
        <v>50</v>
      </c>
      <c r="M33" s="25" t="s">
        <v>215</v>
      </c>
      <c r="N33" s="101" t="s">
        <v>68</v>
      </c>
      <c r="O33" s="19">
        <v>1</v>
      </c>
      <c r="P33" s="19">
        <v>1</v>
      </c>
      <c r="Q33" s="19">
        <v>1</v>
      </c>
      <c r="R33" s="103">
        <v>1</v>
      </c>
      <c r="S33" s="96">
        <v>0</v>
      </c>
      <c r="T33" s="35">
        <v>1</v>
      </c>
      <c r="U33" s="8">
        <v>0</v>
      </c>
      <c r="V33" s="19">
        <v>1</v>
      </c>
      <c r="W33" s="19">
        <v>0</v>
      </c>
      <c r="X33" s="35">
        <v>0</v>
      </c>
      <c r="Y33" s="19">
        <v>0</v>
      </c>
      <c r="Z33" s="36"/>
      <c r="AA33" s="8"/>
      <c r="AB33" s="37">
        <v>1</v>
      </c>
    </row>
    <row r="34" spans="1:28" ht="131.25" customHeight="1" x14ac:dyDescent="0.2">
      <c r="A34" s="8">
        <v>2661</v>
      </c>
      <c r="B34" s="20"/>
      <c r="C34" s="20" t="s">
        <v>55</v>
      </c>
      <c r="D34" s="8">
        <v>3</v>
      </c>
      <c r="E34" s="22" t="s">
        <v>217</v>
      </c>
      <c r="F34" s="22" t="s">
        <v>175</v>
      </c>
      <c r="G34" s="21" t="s">
        <v>168</v>
      </c>
      <c r="H34" s="8" t="s">
        <v>218</v>
      </c>
      <c r="I34" s="97">
        <v>43521</v>
      </c>
      <c r="J34" s="11">
        <v>43524</v>
      </c>
      <c r="K34" s="31" t="s">
        <v>251</v>
      </c>
      <c r="L34" s="39"/>
      <c r="M34" s="25" t="s">
        <v>192</v>
      </c>
      <c r="N34" s="101" t="s">
        <v>104</v>
      </c>
      <c r="O34" s="19">
        <v>1</v>
      </c>
      <c r="P34" s="19"/>
      <c r="Q34" s="19">
        <v>1</v>
      </c>
      <c r="R34" s="103">
        <v>0</v>
      </c>
      <c r="S34" s="96">
        <v>1</v>
      </c>
      <c r="T34" s="35">
        <v>0</v>
      </c>
      <c r="U34" s="8">
        <v>0</v>
      </c>
      <c r="V34" s="19">
        <v>0</v>
      </c>
      <c r="W34" s="19">
        <v>1</v>
      </c>
      <c r="X34" s="35">
        <v>0</v>
      </c>
      <c r="Y34" s="19">
        <v>1</v>
      </c>
      <c r="Z34" s="36"/>
      <c r="AA34" s="8">
        <v>2</v>
      </c>
      <c r="AB34" s="37">
        <v>1</v>
      </c>
    </row>
    <row r="35" spans="1:28" ht="93.75" customHeight="1" x14ac:dyDescent="0.2">
      <c r="A35" s="8">
        <v>2668</v>
      </c>
      <c r="B35" s="20"/>
      <c r="C35" s="20" t="s">
        <v>55</v>
      </c>
      <c r="D35" s="8">
        <v>3</v>
      </c>
      <c r="E35" s="22" t="s">
        <v>224</v>
      </c>
      <c r="F35" s="22" t="s">
        <v>223</v>
      </c>
      <c r="G35" s="21" t="s">
        <v>225</v>
      </c>
      <c r="H35" s="8" t="s">
        <v>234</v>
      </c>
      <c r="I35" s="97">
        <v>43523</v>
      </c>
      <c r="J35" s="11">
        <v>43523</v>
      </c>
      <c r="K35" s="31" t="s">
        <v>235</v>
      </c>
      <c r="L35" s="39"/>
      <c r="M35" s="25" t="s">
        <v>215</v>
      </c>
      <c r="N35" s="101" t="s">
        <v>68</v>
      </c>
      <c r="O35" s="19">
        <v>1</v>
      </c>
      <c r="P35" s="19"/>
      <c r="Q35" s="19">
        <v>1</v>
      </c>
      <c r="R35" s="103">
        <v>1</v>
      </c>
      <c r="S35" s="96">
        <v>0</v>
      </c>
      <c r="T35" s="35">
        <v>0</v>
      </c>
      <c r="U35" s="8">
        <v>0</v>
      </c>
      <c r="V35" s="19">
        <v>0</v>
      </c>
      <c r="W35" s="19">
        <v>1</v>
      </c>
      <c r="X35" s="35">
        <v>1</v>
      </c>
      <c r="Y35" s="19">
        <v>0</v>
      </c>
      <c r="Z35" s="36"/>
      <c r="AA35" s="8"/>
      <c r="AB35" s="37">
        <v>3</v>
      </c>
    </row>
    <row r="36" spans="1:28" ht="114.75" customHeight="1" x14ac:dyDescent="0.2">
      <c r="A36" s="8">
        <v>2669</v>
      </c>
      <c r="B36" s="20"/>
      <c r="C36" s="20" t="s">
        <v>55</v>
      </c>
      <c r="D36" s="8">
        <v>3</v>
      </c>
      <c r="E36" s="22" t="s">
        <v>228</v>
      </c>
      <c r="F36" s="22" t="s">
        <v>226</v>
      </c>
      <c r="G36" s="21" t="s">
        <v>225</v>
      </c>
      <c r="H36" s="8" t="s">
        <v>257</v>
      </c>
      <c r="I36" s="97">
        <v>43523</v>
      </c>
      <c r="J36" s="11" t="s">
        <v>227</v>
      </c>
      <c r="K36" s="31"/>
      <c r="L36" s="39"/>
      <c r="M36" s="25" t="s">
        <v>215</v>
      </c>
      <c r="N36" s="101" t="s">
        <v>68</v>
      </c>
      <c r="O36" s="19">
        <v>1</v>
      </c>
      <c r="P36" s="19"/>
      <c r="Q36" s="19">
        <v>1</v>
      </c>
      <c r="R36" s="103">
        <v>0</v>
      </c>
      <c r="S36" s="96">
        <v>1</v>
      </c>
      <c r="T36" s="35">
        <v>0</v>
      </c>
      <c r="U36" s="8">
        <v>0</v>
      </c>
      <c r="V36" s="19">
        <v>0</v>
      </c>
      <c r="W36" s="19">
        <v>1</v>
      </c>
      <c r="X36" s="35">
        <v>0</v>
      </c>
      <c r="Y36" s="19">
        <v>1</v>
      </c>
      <c r="Z36" s="36">
        <v>1</v>
      </c>
      <c r="AA36" s="8">
        <v>2</v>
      </c>
      <c r="AB36" s="37"/>
    </row>
    <row r="37" spans="1:28" ht="243.75" customHeight="1" x14ac:dyDescent="0.2">
      <c r="A37" s="8">
        <v>2670</v>
      </c>
      <c r="B37" s="20"/>
      <c r="C37" s="20" t="s">
        <v>52</v>
      </c>
      <c r="D37" s="8">
        <v>5</v>
      </c>
      <c r="E37" s="22" t="s">
        <v>221</v>
      </c>
      <c r="F37" s="22" t="s">
        <v>222</v>
      </c>
      <c r="G37" s="21" t="s">
        <v>118</v>
      </c>
      <c r="H37" s="20" t="s">
        <v>220</v>
      </c>
      <c r="I37" s="97">
        <v>43523</v>
      </c>
      <c r="J37" s="11" t="s">
        <v>219</v>
      </c>
      <c r="K37" s="31"/>
      <c r="L37" s="39"/>
      <c r="M37" s="25" t="s">
        <v>145</v>
      </c>
      <c r="N37" s="101" t="s">
        <v>64</v>
      </c>
      <c r="O37" s="19">
        <v>1</v>
      </c>
      <c r="P37" s="19"/>
      <c r="Q37" s="19">
        <v>1</v>
      </c>
      <c r="R37" s="103">
        <v>0</v>
      </c>
      <c r="S37" s="96">
        <v>1</v>
      </c>
      <c r="T37" s="35">
        <v>0</v>
      </c>
      <c r="U37" s="8">
        <v>0</v>
      </c>
      <c r="V37" s="19">
        <v>0</v>
      </c>
      <c r="W37" s="19">
        <v>1</v>
      </c>
      <c r="X37" s="35">
        <v>0</v>
      </c>
      <c r="Y37" s="19">
        <v>1</v>
      </c>
      <c r="Z37" s="36">
        <v>2</v>
      </c>
      <c r="AA37" s="8">
        <v>2</v>
      </c>
      <c r="AB37" s="37">
        <v>1</v>
      </c>
    </row>
    <row r="38" spans="1:28" ht="58.5" customHeight="1" x14ac:dyDescent="0.2">
      <c r="A38" s="8">
        <v>2676</v>
      </c>
      <c r="B38" s="20"/>
      <c r="C38" s="20" t="s">
        <v>55</v>
      </c>
      <c r="D38" s="8">
        <v>1</v>
      </c>
      <c r="E38" s="22" t="s">
        <v>229</v>
      </c>
      <c r="F38" s="22" t="s">
        <v>230</v>
      </c>
      <c r="G38" s="21" t="s">
        <v>231</v>
      </c>
      <c r="H38" s="8" t="s">
        <v>232</v>
      </c>
      <c r="I38" s="97">
        <v>43525</v>
      </c>
      <c r="J38" s="11">
        <v>43525</v>
      </c>
      <c r="K38" s="31"/>
      <c r="L38" s="39"/>
      <c r="M38" s="25" t="s">
        <v>233</v>
      </c>
      <c r="N38" s="101" t="s">
        <v>68</v>
      </c>
      <c r="O38" s="19">
        <v>1</v>
      </c>
      <c r="P38" s="19"/>
      <c r="Q38" s="19">
        <v>1</v>
      </c>
      <c r="R38" s="103">
        <v>1</v>
      </c>
      <c r="S38" s="96">
        <v>0</v>
      </c>
      <c r="T38" s="35">
        <v>0</v>
      </c>
      <c r="U38" s="8">
        <v>0</v>
      </c>
      <c r="V38" s="19">
        <v>0</v>
      </c>
      <c r="W38" s="19">
        <v>1</v>
      </c>
      <c r="X38" s="35">
        <v>1</v>
      </c>
      <c r="Y38" s="19">
        <v>0</v>
      </c>
      <c r="Z38" s="36"/>
      <c r="AA38" s="8"/>
      <c r="AB38" s="37">
        <v>1</v>
      </c>
    </row>
    <row r="39" spans="1:28" ht="153" customHeight="1" x14ac:dyDescent="0.2">
      <c r="A39" s="8">
        <v>2678</v>
      </c>
      <c r="B39" s="20"/>
      <c r="C39" s="20" t="s">
        <v>55</v>
      </c>
      <c r="D39" s="8">
        <v>3</v>
      </c>
      <c r="E39" s="22" t="s">
        <v>236</v>
      </c>
      <c r="F39" s="22" t="s">
        <v>175</v>
      </c>
      <c r="G39" s="21" t="s">
        <v>231</v>
      </c>
      <c r="H39" s="8" t="s">
        <v>237</v>
      </c>
      <c r="I39" s="97">
        <v>43526</v>
      </c>
      <c r="J39" s="11" t="s">
        <v>238</v>
      </c>
      <c r="K39" s="31"/>
      <c r="L39" s="39"/>
      <c r="M39" s="25" t="s">
        <v>102</v>
      </c>
      <c r="N39" s="101" t="s">
        <v>104</v>
      </c>
      <c r="O39" s="19">
        <v>1</v>
      </c>
      <c r="P39" s="19"/>
      <c r="Q39" s="19">
        <v>1</v>
      </c>
      <c r="R39" s="103">
        <v>1</v>
      </c>
      <c r="S39" s="96">
        <v>0</v>
      </c>
      <c r="T39" s="35">
        <v>0</v>
      </c>
      <c r="U39" s="8">
        <v>0</v>
      </c>
      <c r="V39" s="19">
        <v>0</v>
      </c>
      <c r="W39" s="19">
        <v>1</v>
      </c>
      <c r="X39" s="35">
        <v>1</v>
      </c>
      <c r="Y39" s="19">
        <v>0</v>
      </c>
      <c r="Z39" s="36"/>
      <c r="AA39" s="8">
        <v>2</v>
      </c>
      <c r="AB39" s="37">
        <v>1</v>
      </c>
    </row>
    <row r="40" spans="1:28" ht="186.75" customHeight="1" x14ac:dyDescent="0.2">
      <c r="A40" s="8">
        <v>2680</v>
      </c>
      <c r="B40" s="20"/>
      <c r="C40" s="20" t="s">
        <v>55</v>
      </c>
      <c r="D40" s="8">
        <v>4</v>
      </c>
      <c r="E40" s="22" t="s">
        <v>239</v>
      </c>
      <c r="F40" s="22" t="s">
        <v>242</v>
      </c>
      <c r="G40" s="21" t="s">
        <v>231</v>
      </c>
      <c r="H40" s="8" t="s">
        <v>240</v>
      </c>
      <c r="I40" s="97">
        <v>43529</v>
      </c>
      <c r="J40" s="11" t="s">
        <v>241</v>
      </c>
      <c r="K40" s="31"/>
      <c r="L40" s="39"/>
      <c r="M40" s="25" t="s">
        <v>215</v>
      </c>
      <c r="N40" s="101" t="s">
        <v>104</v>
      </c>
      <c r="O40" s="19">
        <v>1</v>
      </c>
      <c r="P40" s="19"/>
      <c r="Q40" s="19">
        <v>1</v>
      </c>
      <c r="R40" s="103">
        <v>0</v>
      </c>
      <c r="S40" s="96">
        <v>1</v>
      </c>
      <c r="T40" s="35">
        <v>0</v>
      </c>
      <c r="U40" s="8">
        <v>0</v>
      </c>
      <c r="V40" s="19">
        <v>0</v>
      </c>
      <c r="W40" s="19">
        <v>1</v>
      </c>
      <c r="X40" s="35">
        <v>0</v>
      </c>
      <c r="Y40" s="19">
        <v>1</v>
      </c>
      <c r="Z40" s="36"/>
      <c r="AA40" s="8">
        <v>3</v>
      </c>
      <c r="AB40" s="37">
        <v>1</v>
      </c>
    </row>
    <row r="41" spans="1:28" ht="238.5" customHeight="1" x14ac:dyDescent="0.2">
      <c r="A41" s="8">
        <v>2686</v>
      </c>
      <c r="B41" s="20"/>
      <c r="C41" s="20" t="s">
        <v>55</v>
      </c>
      <c r="D41" s="8">
        <v>5</v>
      </c>
      <c r="E41" s="22" t="s">
        <v>245</v>
      </c>
      <c r="F41" s="22" t="s">
        <v>246</v>
      </c>
      <c r="G41" s="83" t="s">
        <v>247</v>
      </c>
      <c r="H41" s="8" t="s">
        <v>248</v>
      </c>
      <c r="I41" s="97">
        <v>43535</v>
      </c>
      <c r="J41" s="11" t="s">
        <v>249</v>
      </c>
      <c r="K41" s="31"/>
      <c r="L41" s="39"/>
      <c r="M41" s="20" t="s">
        <v>250</v>
      </c>
      <c r="N41" s="101" t="s">
        <v>104</v>
      </c>
      <c r="O41" s="19">
        <v>1</v>
      </c>
      <c r="P41" s="19"/>
      <c r="Q41" s="19">
        <v>1</v>
      </c>
      <c r="R41" s="103">
        <v>0</v>
      </c>
      <c r="S41" s="96">
        <v>1</v>
      </c>
      <c r="T41" s="35">
        <v>0</v>
      </c>
      <c r="U41" s="8">
        <v>0</v>
      </c>
      <c r="V41" s="19">
        <v>0</v>
      </c>
      <c r="W41" s="19">
        <v>1</v>
      </c>
      <c r="X41" s="35">
        <v>0</v>
      </c>
      <c r="Y41" s="19">
        <v>1</v>
      </c>
      <c r="Z41" s="36"/>
      <c r="AA41" s="8">
        <v>2</v>
      </c>
      <c r="AB41" s="37">
        <v>3</v>
      </c>
    </row>
    <row r="42" spans="1:28" ht="51.75" customHeight="1" x14ac:dyDescent="0.2">
      <c r="A42" s="8"/>
      <c r="B42" s="20"/>
      <c r="C42" s="20"/>
      <c r="D42" s="8"/>
      <c r="E42" s="22"/>
      <c r="F42" s="22"/>
      <c r="G42" s="21"/>
      <c r="H42" s="8"/>
      <c r="I42" s="11"/>
      <c r="J42" s="11"/>
      <c r="K42" s="31"/>
      <c r="L42" s="39"/>
      <c r="M42" s="25"/>
      <c r="N42" s="33"/>
      <c r="O42" s="19"/>
      <c r="P42" s="19"/>
      <c r="Q42" s="19"/>
      <c r="R42" s="34"/>
      <c r="S42" s="19"/>
      <c r="T42" s="35"/>
      <c r="U42" s="8"/>
      <c r="V42" s="19"/>
      <c r="W42" s="19"/>
      <c r="X42" s="35"/>
      <c r="Y42" s="19"/>
      <c r="Z42" s="36"/>
      <c r="AA42" s="8"/>
      <c r="AB42" s="37"/>
    </row>
    <row r="43" spans="1:28" ht="117.75" customHeight="1" x14ac:dyDescent="0.2">
      <c r="A43" s="8"/>
      <c r="B43" s="20"/>
      <c r="C43" s="20"/>
      <c r="D43" s="8"/>
      <c r="E43" s="126" t="s">
        <v>259</v>
      </c>
      <c r="F43" s="127"/>
      <c r="G43" s="21"/>
      <c r="H43" s="8"/>
      <c r="I43" s="11"/>
      <c r="J43" s="11"/>
      <c r="K43" s="31"/>
      <c r="L43" s="39"/>
      <c r="M43" s="25"/>
      <c r="N43" s="33"/>
      <c r="O43" s="19"/>
      <c r="P43" s="19"/>
      <c r="Q43" s="19"/>
      <c r="R43" s="34"/>
      <c r="S43" s="19"/>
      <c r="T43" s="35"/>
      <c r="U43" s="8"/>
      <c r="V43" s="19"/>
      <c r="W43" s="19"/>
      <c r="X43" s="35"/>
      <c r="Y43" s="19"/>
      <c r="Z43" s="36"/>
      <c r="AA43" s="8"/>
      <c r="AB43" s="37"/>
    </row>
    <row r="44" spans="1:28" ht="51.75" customHeight="1" x14ac:dyDescent="0.2">
      <c r="A44" s="8"/>
      <c r="B44" s="20"/>
      <c r="C44" s="20"/>
      <c r="D44" s="8"/>
      <c r="E44" s="22"/>
      <c r="F44" s="22"/>
      <c r="G44" s="21"/>
      <c r="H44" s="8"/>
      <c r="I44" s="11"/>
      <c r="J44" s="11"/>
      <c r="K44" s="31"/>
      <c r="L44" s="39"/>
      <c r="M44" s="25"/>
      <c r="N44" s="33"/>
      <c r="O44" s="19"/>
      <c r="P44" s="19"/>
      <c r="Q44" s="19"/>
      <c r="R44" s="34"/>
      <c r="S44" s="19"/>
      <c r="T44" s="35"/>
      <c r="U44" s="8"/>
      <c r="V44" s="19"/>
      <c r="W44" s="19"/>
      <c r="X44" s="35"/>
      <c r="Y44" s="19"/>
      <c r="Z44" s="36"/>
      <c r="AA44" s="8"/>
      <c r="AB44" s="37"/>
    </row>
    <row r="45" spans="1:28" ht="51.75" customHeight="1" x14ac:dyDescent="0.2">
      <c r="A45" s="8"/>
      <c r="B45" s="20"/>
      <c r="C45" s="20"/>
      <c r="D45" s="8"/>
      <c r="E45" s="22"/>
      <c r="F45" s="22"/>
      <c r="G45" s="21"/>
      <c r="H45" s="8"/>
      <c r="I45" s="11"/>
      <c r="J45" s="11"/>
      <c r="K45" s="31"/>
      <c r="L45" s="39"/>
      <c r="M45" s="25"/>
      <c r="N45" s="33"/>
      <c r="O45" s="19"/>
      <c r="P45" s="19"/>
      <c r="Q45" s="19"/>
      <c r="R45" s="34"/>
      <c r="S45" s="19"/>
      <c r="T45" s="35"/>
      <c r="U45" s="8"/>
      <c r="V45" s="19"/>
      <c r="W45" s="19"/>
      <c r="X45" s="35"/>
      <c r="Y45" s="19"/>
      <c r="Z45" s="36"/>
      <c r="AA45" s="8"/>
      <c r="AB45" s="37"/>
    </row>
    <row r="46" spans="1:28" ht="51.75" customHeight="1" x14ac:dyDescent="0.2">
      <c r="A46" s="8"/>
      <c r="B46" s="20"/>
      <c r="C46" s="20"/>
      <c r="D46" s="8"/>
      <c r="E46" s="22"/>
      <c r="F46" s="22"/>
      <c r="G46" s="21"/>
      <c r="H46" s="8"/>
      <c r="I46" s="11"/>
      <c r="J46" s="11"/>
      <c r="K46" s="31"/>
      <c r="L46" s="39"/>
      <c r="M46" s="25"/>
      <c r="N46" s="33"/>
      <c r="O46" s="19"/>
      <c r="P46" s="19"/>
      <c r="Q46" s="19"/>
      <c r="R46" s="34"/>
      <c r="S46" s="19"/>
      <c r="T46" s="35"/>
      <c r="U46" s="8"/>
      <c r="V46" s="19"/>
      <c r="W46" s="19"/>
      <c r="X46" s="35"/>
      <c r="Y46" s="19"/>
      <c r="Z46" s="36"/>
      <c r="AA46" s="8"/>
      <c r="AB46" s="37"/>
    </row>
    <row r="47" spans="1:28" ht="51.75" customHeight="1" x14ac:dyDescent="0.2">
      <c r="A47" s="8"/>
      <c r="B47" s="20"/>
      <c r="C47" s="20"/>
      <c r="D47" s="8"/>
      <c r="E47" s="22"/>
      <c r="F47" s="22"/>
      <c r="G47" s="21"/>
      <c r="H47" s="8"/>
      <c r="I47" s="11"/>
      <c r="J47" s="11"/>
      <c r="K47" s="31"/>
      <c r="L47" s="39"/>
      <c r="M47" s="25"/>
      <c r="N47" s="33"/>
      <c r="O47" s="19"/>
      <c r="P47" s="19"/>
      <c r="Q47" s="19"/>
      <c r="R47" s="34"/>
      <c r="S47" s="19"/>
      <c r="T47" s="35"/>
      <c r="U47" s="8"/>
      <c r="V47" s="19"/>
      <c r="W47" s="19"/>
      <c r="X47" s="35"/>
      <c r="Y47" s="19"/>
      <c r="Z47" s="36"/>
      <c r="AA47" s="8"/>
      <c r="AB47" s="37"/>
    </row>
    <row r="48" spans="1:28" ht="51.75" customHeight="1" x14ac:dyDescent="0.2">
      <c r="A48" s="8"/>
      <c r="B48" s="20"/>
      <c r="C48" s="20"/>
      <c r="D48" s="8"/>
      <c r="E48" s="22"/>
      <c r="F48" s="22"/>
      <c r="G48" s="21"/>
      <c r="H48" s="8"/>
      <c r="I48" s="11"/>
      <c r="J48" s="11"/>
      <c r="K48" s="31"/>
      <c r="L48" s="39"/>
      <c r="M48" s="25"/>
      <c r="N48" s="33"/>
      <c r="O48" s="19"/>
      <c r="P48" s="19"/>
      <c r="Q48" s="19"/>
      <c r="R48" s="34"/>
      <c r="S48" s="19"/>
      <c r="T48" s="35"/>
      <c r="U48" s="8"/>
      <c r="V48" s="19"/>
      <c r="W48" s="19"/>
      <c r="X48" s="35"/>
      <c r="Y48" s="19"/>
      <c r="Z48" s="36"/>
      <c r="AA48" s="8"/>
      <c r="AB48" s="37"/>
    </row>
    <row r="49" spans="1:28" ht="51.75" customHeight="1" x14ac:dyDescent="0.2">
      <c r="A49" s="8"/>
      <c r="B49" s="20"/>
      <c r="C49" s="20"/>
      <c r="D49" s="8"/>
      <c r="E49" s="22"/>
      <c r="F49" s="22"/>
      <c r="G49" s="21"/>
      <c r="H49" s="8"/>
      <c r="I49" s="11"/>
      <c r="J49" s="11"/>
      <c r="K49" s="31"/>
      <c r="L49" s="39"/>
      <c r="M49" s="25"/>
      <c r="N49" s="33"/>
      <c r="O49" s="19"/>
      <c r="P49" s="19"/>
      <c r="Q49" s="19"/>
      <c r="R49" s="34"/>
      <c r="S49" s="19"/>
      <c r="T49" s="35"/>
      <c r="U49" s="8"/>
      <c r="V49" s="19"/>
      <c r="W49" s="19"/>
      <c r="X49" s="35"/>
      <c r="Y49" s="19"/>
      <c r="Z49" s="36"/>
      <c r="AA49" s="8"/>
      <c r="AB49" s="37"/>
    </row>
    <row r="50" spans="1:28" ht="51.75" customHeight="1" x14ac:dyDescent="0.2">
      <c r="A50" s="8"/>
      <c r="B50" s="20"/>
      <c r="C50" s="20"/>
      <c r="D50" s="8"/>
      <c r="E50" s="22"/>
      <c r="F50" s="22"/>
      <c r="G50" s="21"/>
      <c r="H50" s="8"/>
      <c r="I50" s="11"/>
      <c r="J50" s="11"/>
      <c r="K50" s="31"/>
      <c r="L50" s="39"/>
      <c r="M50" s="25"/>
      <c r="N50" s="33"/>
      <c r="O50" s="19"/>
      <c r="P50" s="19"/>
      <c r="Q50" s="19"/>
      <c r="R50" s="34"/>
      <c r="S50" s="19"/>
      <c r="T50" s="35"/>
      <c r="U50" s="8"/>
      <c r="V50" s="19"/>
      <c r="W50" s="19"/>
      <c r="X50" s="35"/>
      <c r="Y50" s="19"/>
      <c r="Z50" s="36"/>
      <c r="AA50" s="8"/>
      <c r="AB50" s="37"/>
    </row>
  </sheetData>
  <autoFilter ref="A11:V50" xr:uid="{00000000-0009-0000-0000-000000000000}"/>
  <dataConsolidate/>
  <mergeCells count="34">
    <mergeCell ref="E43:F43"/>
    <mergeCell ref="T9:V9"/>
    <mergeCell ref="Z9:AB9"/>
    <mergeCell ref="W9:Y9"/>
    <mergeCell ref="I9:I10"/>
    <mergeCell ref="N9:N10"/>
    <mergeCell ref="Q9:S9"/>
    <mergeCell ref="M9:M10"/>
    <mergeCell ref="O9:O10"/>
    <mergeCell ref="L9:L10"/>
    <mergeCell ref="P9:P10"/>
    <mergeCell ref="A9:A10"/>
    <mergeCell ref="C9:C10"/>
    <mergeCell ref="J9:K9"/>
    <mergeCell ref="G9:G10"/>
    <mergeCell ref="D9:D10"/>
    <mergeCell ref="B9:B10"/>
    <mergeCell ref="F9:F10"/>
    <mergeCell ref="E9:E10"/>
    <mergeCell ref="H9:H10"/>
    <mergeCell ref="L2:M2"/>
    <mergeCell ref="L4:M4"/>
    <mergeCell ref="L3:M3"/>
    <mergeCell ref="A6:N6"/>
    <mergeCell ref="I4:J4"/>
    <mergeCell ref="A1:A2"/>
    <mergeCell ref="C1:F1"/>
    <mergeCell ref="D2:E2"/>
    <mergeCell ref="G1:J1"/>
    <mergeCell ref="I2:J2"/>
    <mergeCell ref="I3:J3"/>
    <mergeCell ref="D4:E4"/>
    <mergeCell ref="D3:E3"/>
    <mergeCell ref="K1:N1"/>
  </mergeCells>
  <phoneticPr fontId="0" type="noConversion"/>
  <conditionalFormatting sqref="H12:H50">
    <cfRule type="expression" dxfId="8" priority="4187" stopIfTrue="1">
      <formula>RIGHT(H12)="о"</formula>
    </cfRule>
  </conditionalFormatting>
  <conditionalFormatting sqref="L12 L19">
    <cfRule type="cellIs" dxfId="7" priority="74" stopIfTrue="1" operator="equal">
      <formula>"выполнено"</formula>
    </cfRule>
  </conditionalFormatting>
  <conditionalFormatting sqref="L21">
    <cfRule type="cellIs" dxfId="6" priority="48" stopIfTrue="1" operator="equal">
      <formula>"выполнено"</formula>
    </cfRule>
  </conditionalFormatting>
  <conditionalFormatting sqref="L24">
    <cfRule type="cellIs" dxfId="5" priority="38" stopIfTrue="1" operator="equal">
      <formula>"выполнено"</formula>
    </cfRule>
  </conditionalFormatting>
  <conditionalFormatting sqref="L31">
    <cfRule type="cellIs" dxfId="4" priority="27" stopIfTrue="1" operator="equal">
      <formula>"выполнено"</formula>
    </cfRule>
  </conditionalFormatting>
  <conditionalFormatting sqref="L13">
    <cfRule type="cellIs" dxfId="3" priority="19" stopIfTrue="1" operator="equal">
      <formula>"выполнено"</formula>
    </cfRule>
  </conditionalFormatting>
  <conditionalFormatting sqref="L23">
    <cfRule type="cellIs" dxfId="2" priority="18" stopIfTrue="1" operator="equal">
      <formula>"выполнено"</formula>
    </cfRule>
  </conditionalFormatting>
  <conditionalFormatting sqref="L14">
    <cfRule type="cellIs" dxfId="1" priority="4" stopIfTrue="1" operator="equal">
      <formula>"выполнено"</formula>
    </cfRule>
  </conditionalFormatting>
  <conditionalFormatting sqref="L33">
    <cfRule type="cellIs" dxfId="0" priority="3" stopIfTrue="1" operator="equal">
      <formula>"выполнено"</formula>
    </cfRule>
  </conditionalFormatting>
  <pageMargins left="0.35433070866141736" right="0.15748031496062992" top="0.15748031496062992" bottom="0.15748031496062992" header="0.15748031496062992" footer="0.15748031496062992"/>
  <pageSetup paperSize="9" scale="10" fitToHeight="1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2:AP224"/>
  <sheetViews>
    <sheetView topLeftCell="B150" zoomScale="85" zoomScaleNormal="85" workbookViewId="0">
      <selection activeCell="D185" sqref="D185:F185"/>
    </sheetView>
  </sheetViews>
  <sheetFormatPr defaultRowHeight="12.75" x14ac:dyDescent="0.2"/>
  <cols>
    <col min="1" max="1" width="10.85546875" customWidth="1"/>
    <col min="2" max="2" width="35.7109375" style="41" customWidth="1"/>
    <col min="3" max="3" width="23.5703125" style="41" customWidth="1"/>
    <col min="4" max="4" width="13.85546875" customWidth="1"/>
    <col min="5" max="5" width="15.28515625" customWidth="1"/>
    <col min="6" max="6" width="10.5703125" customWidth="1"/>
    <col min="7" max="7" width="13.5703125" customWidth="1"/>
    <col min="8" max="8" width="12.7109375" customWidth="1"/>
    <col min="9" max="9" width="13.140625" customWidth="1"/>
    <col min="10" max="10" width="12.42578125" customWidth="1"/>
    <col min="11" max="11" width="12.85546875" customWidth="1"/>
    <col min="12" max="12" width="10.85546875" customWidth="1"/>
    <col min="13" max="13" width="12.140625" customWidth="1"/>
    <col min="14" max="16" width="11.85546875" customWidth="1"/>
    <col min="17" max="17" width="12.7109375" customWidth="1"/>
    <col min="18" max="18" width="11.85546875" customWidth="1"/>
    <col min="19" max="19" width="13.28515625" customWidth="1"/>
    <col min="20" max="33" width="11.85546875" customWidth="1"/>
    <col min="34" max="34" width="11.28515625" customWidth="1"/>
  </cols>
  <sheetData>
    <row r="2" spans="1:12" ht="21" customHeight="1" x14ac:dyDescent="0.2">
      <c r="C2" s="63" t="s">
        <v>93</v>
      </c>
      <c r="D2" s="43">
        <v>2019</v>
      </c>
    </row>
    <row r="3" spans="1:12" ht="102" x14ac:dyDescent="0.3">
      <c r="A3" s="52"/>
      <c r="B3" s="42" t="s">
        <v>71</v>
      </c>
      <c r="C3" s="144" t="s">
        <v>72</v>
      </c>
      <c r="D3" s="144"/>
      <c r="E3" s="144"/>
      <c r="F3" s="144"/>
      <c r="G3" s="42" t="s">
        <v>73</v>
      </c>
      <c r="H3" s="42" t="s">
        <v>74</v>
      </c>
      <c r="I3" s="42" t="s">
        <v>75</v>
      </c>
      <c r="J3" s="42" t="s">
        <v>76</v>
      </c>
      <c r="K3" s="42" t="s">
        <v>77</v>
      </c>
      <c r="L3" s="62"/>
    </row>
    <row r="4" spans="1:12" ht="12" customHeight="1" x14ac:dyDescent="0.3">
      <c r="A4" s="57"/>
      <c r="B4" s="42"/>
      <c r="C4" s="42"/>
      <c r="D4" s="42"/>
      <c r="E4" s="42"/>
      <c r="F4" s="42"/>
      <c r="G4" s="42"/>
      <c r="H4" s="42"/>
      <c r="I4" s="42"/>
      <c r="J4" s="58"/>
      <c r="K4" s="42"/>
      <c r="L4" s="62"/>
    </row>
    <row r="5" spans="1:12" ht="15" x14ac:dyDescent="0.2">
      <c r="A5" s="151">
        <v>1</v>
      </c>
      <c r="B5" s="134" t="e">
        <f>'ООО "ГПНО"'!#REF!</f>
        <v>#REF!</v>
      </c>
      <c r="C5" s="42" t="s">
        <v>78</v>
      </c>
      <c r="D5" s="60">
        <f>SUMIFS('ООО "ГПНО"'!D:D,'ООО "ГПНО"'!C:C,Лист1!B5,'ООО "ГПНО"'!I:I,"&gt;="&amp;"01.01."&amp;$D$2,'ООО "ГПНО"'!I:I,"&lt;="&amp;"31.12."&amp;$D$2)</f>
        <v>0</v>
      </c>
      <c r="E5" s="55" t="s">
        <v>79</v>
      </c>
      <c r="F5" s="68">
        <f>SUMIFS('ООО "ГПНО"'!D:D,'ООО "ГПНО"'!C:C,Лист1!B5,'ООО "ГПНО"'!H:H,"*-О",'ООО "ГПНО"'!I:I,"&gt;="&amp;"01.01."&amp;$D$2,'ООО "ГПНО"'!I:I,"&lt;="&amp;"31.12."&amp;$D$2)</f>
        <v>0</v>
      </c>
      <c r="G5" s="145">
        <v>56638916.079999998</v>
      </c>
      <c r="H5" s="139">
        <f>D5/(G5/100000)</f>
        <v>0</v>
      </c>
      <c r="I5" s="146" t="e">
        <f>D6/D5*100</f>
        <v>#REF!</v>
      </c>
      <c r="J5" s="142">
        <f>K5/G5*100</f>
        <v>0</v>
      </c>
      <c r="K5" s="134">
        <v>0</v>
      </c>
    </row>
    <row r="6" spans="1:12" ht="15" x14ac:dyDescent="0.2">
      <c r="A6" s="152"/>
      <c r="B6" s="134"/>
      <c r="C6" s="44" t="s">
        <v>80</v>
      </c>
      <c r="D6" s="73" t="e">
        <f>SUMIFS('ООО "ГПНО"'!#REF!,'ООО "ГПНО"'!C:C,B5,'ООО "ГПНО"'!I:I,"&gt;="&amp;"01.01."&amp;$D$2,'ООО "ГПНО"'!I:I,"&lt;="&amp;"31.12."&amp;$D$2)</f>
        <v>#REF!</v>
      </c>
      <c r="E6" s="56" t="s">
        <v>81</v>
      </c>
      <c r="F6" s="60">
        <f>SUMIFS('ООО "ГПНО"'!D:D,'ООО "ГПНО"'!C:C,Лист1!B5,'ООО "ГПНО"'!H:H,"*-У",'ООО "ГПНО"'!I:I,"&gt;="&amp;"01.01."&amp;$D$2,'ООО "ГПНО"'!I:I,"&lt;="&amp;"31.12."&amp;$D$2)</f>
        <v>0</v>
      </c>
      <c r="G6" s="145"/>
      <c r="H6" s="139"/>
      <c r="I6" s="146"/>
      <c r="J6" s="143"/>
      <c r="K6" s="134"/>
    </row>
    <row r="7" spans="1:12" ht="15" x14ac:dyDescent="0.2">
      <c r="A7" s="151">
        <v>2</v>
      </c>
      <c r="B7" s="135" t="e">
        <f>'ООО "ГПНО"'!#REF!</f>
        <v>#REF!</v>
      </c>
      <c r="C7" s="42" t="s">
        <v>78</v>
      </c>
      <c r="D7" s="60">
        <f>SUMIFS('ООО "ГПНО"'!D:D,'ООО "ГПНО"'!C:C,Лист1!B7,'ООО "ГПНО"'!I:I,"&gt;="&amp;"01.01."&amp;$D$2,'ООО "ГПНО"'!I:I,"&lt;="&amp;"31.12."&amp;$D$2)</f>
        <v>0</v>
      </c>
      <c r="E7" s="55" t="s">
        <v>79</v>
      </c>
      <c r="F7" s="68">
        <f>SUMIFS('ООО "ГПНО"'!D:D,'ООО "ГПНО"'!C:C,Лист1!B7,'ООО "ГПНО"'!H:H,"*-О",'ООО "ГПНО"'!I:I,"&gt;="&amp;"01.01."&amp;$D$2,'ООО "ГПНО"'!I:I,"&lt;="&amp;"31.12."&amp;$D$2)</f>
        <v>0</v>
      </c>
      <c r="G7" s="137">
        <v>34036564</v>
      </c>
      <c r="H7" s="139">
        <f>D7/(G7/100000)</f>
        <v>0</v>
      </c>
      <c r="I7" s="140" t="e">
        <f t="shared" ref="I7" si="0">D8/D7*100</f>
        <v>#REF!</v>
      </c>
      <c r="J7" s="142">
        <f>K7/G7*100</f>
        <v>0</v>
      </c>
      <c r="K7" s="134">
        <v>0</v>
      </c>
    </row>
    <row r="8" spans="1:12" ht="15" x14ac:dyDescent="0.2">
      <c r="A8" s="152"/>
      <c r="B8" s="136"/>
      <c r="C8" s="44" t="s">
        <v>80</v>
      </c>
      <c r="D8" s="60" t="e">
        <f>SUMIFS('ООО "ГПНО"'!#REF!,'ООО "ГПНО"'!C:C,B7,'ООО "ГПНО"'!I:I,"&gt;="&amp;"01.01."&amp;$D$2,'ООО "ГПНО"'!I:I,"&lt;="&amp;"31.12."&amp;$D$2)</f>
        <v>#REF!</v>
      </c>
      <c r="E8" s="56" t="s">
        <v>81</v>
      </c>
      <c r="F8" s="60">
        <f>SUMIFS('ООО "ГПНО"'!D:D,'ООО "ГПНО"'!C:C,Лист1!B7,'ООО "ГПНО"'!H:H,"*-У",'ООО "ГПНО"'!I:I,"&gt;="&amp;"01.01."&amp;$D$2,'ООО "ГПНО"'!I:I,"&lt;="&amp;"31.12."&amp;$D$2)</f>
        <v>0</v>
      </c>
      <c r="G8" s="138"/>
      <c r="H8" s="139"/>
      <c r="I8" s="141"/>
      <c r="J8" s="143"/>
      <c r="K8" s="134"/>
    </row>
    <row r="9" spans="1:12" ht="15" x14ac:dyDescent="0.2">
      <c r="A9" s="151">
        <v>3</v>
      </c>
      <c r="B9" s="134" t="e">
        <f>'ООО "ГПНО"'!#REF!</f>
        <v>#REF!</v>
      </c>
      <c r="C9" s="42" t="s">
        <v>78</v>
      </c>
      <c r="D9" s="60">
        <f>SUMIFS('ООО "ГПНО"'!D:D,'ООО "ГПНО"'!C:C,Лист1!B9,'ООО "ГПНО"'!I:I,"&gt;="&amp;"01.01."&amp;$D$2,'ООО "ГПНО"'!I:I,"&lt;="&amp;"31.12."&amp;$D$2)</f>
        <v>0</v>
      </c>
      <c r="E9" s="55" t="s">
        <v>79</v>
      </c>
      <c r="F9" s="68">
        <f>SUMIFS('ООО "ГПНО"'!D:D,'ООО "ГПНО"'!C:C,Лист1!B9,'ООО "ГПНО"'!H:H,"*-О",'ООО "ГПНО"'!I:I,"&gt;="&amp;"01.01."&amp;$D$2,'ООО "ГПНО"'!I:I,"&lt;="&amp;"31.12."&amp;$D$2)</f>
        <v>0</v>
      </c>
      <c r="G9" s="145">
        <v>8157890</v>
      </c>
      <c r="H9" s="139">
        <f t="shared" ref="H9" si="1">D9/(G9/100000)</f>
        <v>0</v>
      </c>
      <c r="I9" s="146" t="e">
        <f t="shared" ref="I9" si="2">D10/D9*100</f>
        <v>#REF!</v>
      </c>
      <c r="J9" s="142">
        <f>K9/G9*100</f>
        <v>0</v>
      </c>
      <c r="K9" s="134">
        <v>0</v>
      </c>
    </row>
    <row r="10" spans="1:12" ht="15" x14ac:dyDescent="0.2">
      <c r="A10" s="152"/>
      <c r="B10" s="134"/>
      <c r="C10" s="44" t="s">
        <v>80</v>
      </c>
      <c r="D10" s="60" t="e">
        <f>SUMIFS('ООО "ГПНО"'!#REF!,'ООО "ГПНО"'!C:C,B9,'ООО "ГПНО"'!I:I,"&gt;="&amp;"01.01."&amp;$D$2,'ООО "ГПНО"'!I:I,"&lt;="&amp;"31.12."&amp;$D$2)</f>
        <v>#REF!</v>
      </c>
      <c r="E10" s="56" t="s">
        <v>81</v>
      </c>
      <c r="F10" s="60">
        <f>SUMIFS('ООО "ГПНО"'!D:D,'ООО "ГПНО"'!C:C,Лист1!B9,'ООО "ГПНО"'!H:H,"*-У",'ООО "ГПНО"'!I:I,"&gt;="&amp;"01.01."&amp;$D$2,'ООО "ГПНО"'!I:I,"&lt;="&amp;"31.12."&amp;$D$2)</f>
        <v>0</v>
      </c>
      <c r="G10" s="145"/>
      <c r="H10" s="139"/>
      <c r="I10" s="146"/>
      <c r="J10" s="143"/>
      <c r="K10" s="134"/>
    </row>
    <row r="11" spans="1:12" ht="15" x14ac:dyDescent="0.2">
      <c r="A11" s="151">
        <v>4</v>
      </c>
      <c r="B11" s="135" t="e">
        <f>'ООО "ГПНО"'!#REF!</f>
        <v>#REF!</v>
      </c>
      <c r="C11" s="42" t="s">
        <v>78</v>
      </c>
      <c r="D11" s="60">
        <f>SUMIFS('ООО "ГПНО"'!D:D,'ООО "ГПНО"'!C:C,Лист1!B11,'ООО "ГПНО"'!I:I,"&gt;="&amp;"01.01."&amp;$D$2,'ООО "ГПНО"'!I:I,"&lt;="&amp;"31.12."&amp;$D$2)</f>
        <v>0</v>
      </c>
      <c r="E11" s="55" t="s">
        <v>79</v>
      </c>
      <c r="F11" s="68">
        <f>SUMIFS('ООО "ГПНО"'!D:D,'ООО "ГПНО"'!C:C,Лист1!B11,'ООО "ГПНО"'!H:H,"*-О",'ООО "ГПНО"'!I:I,"&gt;="&amp;"01.01."&amp;$D$2,'ООО "ГПНО"'!I:I,"&lt;="&amp;"31.12."&amp;$D$2)</f>
        <v>0</v>
      </c>
      <c r="G11" s="137">
        <v>56672063</v>
      </c>
      <c r="H11" s="139">
        <f>D11/(G11/100000)</f>
        <v>0</v>
      </c>
      <c r="I11" s="140" t="e">
        <f t="shared" ref="I11" si="3">D12/D11*100</f>
        <v>#REF!</v>
      </c>
      <c r="J11" s="142">
        <f>K11/G11*100</f>
        <v>0</v>
      </c>
      <c r="K11" s="147">
        <v>0</v>
      </c>
    </row>
    <row r="12" spans="1:12" ht="15" x14ac:dyDescent="0.2">
      <c r="A12" s="152"/>
      <c r="B12" s="136"/>
      <c r="C12" s="44" t="s">
        <v>80</v>
      </c>
      <c r="D12" s="60" t="e">
        <f>SUMIFS('ООО "ГПНО"'!#REF!,'ООО "ГПНО"'!C:C,B11,'ООО "ГПНО"'!I:I,"&gt;="&amp;"01.01."&amp;$D$2,'ООО "ГПНО"'!I:I,"&lt;="&amp;"31.12."&amp;$D$2)</f>
        <v>#REF!</v>
      </c>
      <c r="E12" s="56" t="s">
        <v>81</v>
      </c>
      <c r="F12" s="60">
        <f>SUMIFS('ООО "ГПНО"'!D:D,'ООО "ГПНО"'!C:C,Лист1!B11,'ООО "ГПНО"'!H:H,"*-У",'ООО "ГПНО"'!I:I,"&gt;="&amp;"01.01."&amp;$D$2,'ООО "ГПНО"'!I:I,"&lt;="&amp;"31.12."&amp;$D$2)</f>
        <v>0</v>
      </c>
      <c r="G12" s="138"/>
      <c r="H12" s="139"/>
      <c r="I12" s="141"/>
      <c r="J12" s="143"/>
      <c r="K12" s="148"/>
    </row>
    <row r="13" spans="1:12" ht="15" x14ac:dyDescent="0.2">
      <c r="A13" s="151">
        <v>5</v>
      </c>
      <c r="B13" s="147" t="e">
        <f>'ООО "ГПНО"'!#REF!</f>
        <v>#REF!</v>
      </c>
      <c r="C13" s="42" t="s">
        <v>78</v>
      </c>
      <c r="D13" s="60">
        <f>SUMIFS('ООО "ГПНО"'!D:D,'ООО "ГПНО"'!C:C,Лист1!B13,'ООО "ГПНО"'!I:I,"&gt;="&amp;"01.01."&amp;$D$2,'ООО "ГПНО"'!I:I,"&lt;="&amp;"31.12."&amp;$D$2)</f>
        <v>0</v>
      </c>
      <c r="E13" s="55" t="s">
        <v>79</v>
      </c>
      <c r="F13" s="68">
        <f>SUMIFS('ООО "ГПНО"'!D:D,'ООО "ГПНО"'!C:C,Лист1!B13,'ООО "ГПНО"'!H:H,"*-О",'ООО "ГПНО"'!I:I,"&gt;="&amp;"01.01."&amp;$D$2,'ООО "ГПНО"'!I:I,"&lt;="&amp;"31.12."&amp;$D$2)</f>
        <v>0</v>
      </c>
      <c r="G13" s="137">
        <v>9428553.0999999996</v>
      </c>
      <c r="H13" s="139">
        <f t="shared" ref="H13" si="4">D13/(G13/100000)</f>
        <v>0</v>
      </c>
      <c r="I13" s="140" t="e">
        <f>D14/D13*100</f>
        <v>#REF!</v>
      </c>
      <c r="J13" s="142">
        <f t="shared" ref="J13" si="5">K13/G13*100</f>
        <v>0</v>
      </c>
      <c r="K13" s="147">
        <v>0</v>
      </c>
    </row>
    <row r="14" spans="1:12" ht="15" x14ac:dyDescent="0.2">
      <c r="A14" s="152"/>
      <c r="B14" s="148"/>
      <c r="C14" s="44" t="s">
        <v>80</v>
      </c>
      <c r="D14" s="60" t="e">
        <f>SUMIFS('ООО "ГПНО"'!#REF!,'ООО "ГПНО"'!C:C,B13,'ООО "ГПНО"'!I:I,"&gt;="&amp;"01.01."&amp;$D$2,'ООО "ГПНО"'!I:I,"&lt;="&amp;"31.12."&amp;$D$2)</f>
        <v>#REF!</v>
      </c>
      <c r="E14" s="56" t="s">
        <v>81</v>
      </c>
      <c r="F14" s="60">
        <f>SUMIFS('ООО "ГПНО"'!D:D,'ООО "ГПНО"'!C:C,Лист1!B13,'ООО "ГПНО"'!H:H,"*-У",'ООО "ГПНО"'!I:I,"&gt;="&amp;"01.01."&amp;$D$2,'ООО "ГПНО"'!I:I,"&lt;="&amp;"31.12."&amp;$D$2)</f>
        <v>0</v>
      </c>
      <c r="G14" s="138"/>
      <c r="H14" s="139"/>
      <c r="I14" s="141"/>
      <c r="J14" s="143"/>
      <c r="K14" s="148"/>
    </row>
    <row r="15" spans="1:12" ht="15" x14ac:dyDescent="0.2">
      <c r="A15" s="151">
        <v>6</v>
      </c>
      <c r="B15" s="135" t="e">
        <f>'ООО "ГПНО"'!#REF!</f>
        <v>#REF!</v>
      </c>
      <c r="C15" s="42" t="s">
        <v>78</v>
      </c>
      <c r="D15" s="60">
        <f>SUMIFS('ООО "ГПНО"'!D:D,'ООО "ГПНО"'!C:C,Лист1!B15,'ООО "ГПНО"'!I:I,"&gt;="&amp;"01.01."&amp;$D$2,'ООО "ГПНО"'!I:I,"&lt;="&amp;"31.12."&amp;$D$2)</f>
        <v>0</v>
      </c>
      <c r="E15" s="55" t="s">
        <v>79</v>
      </c>
      <c r="F15" s="68">
        <f>SUMIFS('ООО "ГПНО"'!D:D,'ООО "ГПНО"'!C:C,Лист1!B15,'ООО "ГПНО"'!H:H,"*-О",'ООО "ГПНО"'!I:I,"&gt;="&amp;"01.01."&amp;$D$2,'ООО "ГПНО"'!I:I,"&lt;="&amp;"31.12."&amp;$D$2)</f>
        <v>0</v>
      </c>
      <c r="G15" s="137">
        <v>4040100</v>
      </c>
      <c r="H15" s="139">
        <f t="shared" ref="H15" si="6">D15/(G15/100000)</f>
        <v>0</v>
      </c>
      <c r="I15" s="140" t="e">
        <f t="shared" ref="I15" si="7">D16/D15*100</f>
        <v>#REF!</v>
      </c>
      <c r="J15" s="142">
        <f t="shared" ref="J15" si="8">K15/G15*100</f>
        <v>0</v>
      </c>
      <c r="K15" s="147">
        <v>0</v>
      </c>
    </row>
    <row r="16" spans="1:12" ht="15" x14ac:dyDescent="0.2">
      <c r="A16" s="152"/>
      <c r="B16" s="136"/>
      <c r="C16" s="44" t="s">
        <v>80</v>
      </c>
      <c r="D16" s="60" t="e">
        <f>SUMIFS('ООО "ГПНО"'!#REF!,'ООО "ГПНО"'!C:C,B15,'ООО "ГПНО"'!I:I,"&gt;="&amp;"01.01."&amp;$D$2,'ООО "ГПНО"'!I:I,"&lt;="&amp;"31.12."&amp;$D$2)</f>
        <v>#REF!</v>
      </c>
      <c r="E16" s="56" t="s">
        <v>81</v>
      </c>
      <c r="F16" s="60">
        <f>SUMIFS('ООО "ГПНО"'!D:D,'ООО "ГПНО"'!C:C,Лист1!B15,'ООО "ГПНО"'!H:H,"*-У",'ООО "ГПНО"'!I:I,"&gt;="&amp;"01.01."&amp;$D$2,'ООО "ГПНО"'!I:I,"&lt;="&amp;"31.12."&amp;$D$2)</f>
        <v>0</v>
      </c>
      <c r="G16" s="138"/>
      <c r="H16" s="139"/>
      <c r="I16" s="141"/>
      <c r="J16" s="143"/>
      <c r="K16" s="148"/>
    </row>
    <row r="17" spans="1:11" ht="15" x14ac:dyDescent="0.2">
      <c r="A17" s="151">
        <v>7</v>
      </c>
      <c r="B17" s="135" t="e">
        <f>'ООО "ГПНО"'!#REF!</f>
        <v>#REF!</v>
      </c>
      <c r="C17" s="42" t="s">
        <v>78</v>
      </c>
      <c r="D17" s="60">
        <f>SUMIFS('ООО "ГПНО"'!D:D,'ООО "ГПНО"'!C:C,Лист1!B17,'ООО "ГПНО"'!I:I,"&gt;="&amp;"01.01."&amp;$D$2,'ООО "ГПНО"'!I:I,"&lt;="&amp;"31.12."&amp;$D$2)</f>
        <v>0</v>
      </c>
      <c r="E17" s="55" t="s">
        <v>79</v>
      </c>
      <c r="F17" s="68">
        <f>SUMIFS('ООО "ГПНО"'!D:D,'ООО "ГПНО"'!C:C,Лист1!B17,'ООО "ГПНО"'!H:H,"*-О",'ООО "ГПНО"'!I:I,"&gt;="&amp;"01.01."&amp;$D$2,'ООО "ГПНО"'!I:I,"&lt;="&amp;"31.12."&amp;$D$2)</f>
        <v>0</v>
      </c>
      <c r="G17" s="137">
        <v>5767604</v>
      </c>
      <c r="H17" s="139">
        <f t="shared" ref="H17" si="9">D17/(G17/100000)</f>
        <v>0</v>
      </c>
      <c r="I17" s="140" t="e">
        <f t="shared" ref="I17" si="10">D18/D17*100</f>
        <v>#REF!</v>
      </c>
      <c r="J17" s="142">
        <f t="shared" ref="J17" si="11">K17/G17*100</f>
        <v>0</v>
      </c>
      <c r="K17" s="147">
        <v>0</v>
      </c>
    </row>
    <row r="18" spans="1:11" ht="15" x14ac:dyDescent="0.2">
      <c r="A18" s="152"/>
      <c r="B18" s="136"/>
      <c r="C18" s="44" t="s">
        <v>80</v>
      </c>
      <c r="D18" s="60" t="e">
        <f>SUMIFS('ООО "ГПНО"'!#REF!,'ООО "ГПНО"'!C:C,B17,'ООО "ГПНО"'!I:I,"&gt;="&amp;"01.01."&amp;$D$2,'ООО "ГПНО"'!I:I,"&lt;="&amp;"31.12."&amp;$D$2)</f>
        <v>#REF!</v>
      </c>
      <c r="E18" s="56" t="s">
        <v>81</v>
      </c>
      <c r="F18" s="60">
        <f>SUMIFS('ООО "ГПНО"'!D:D,'ООО "ГПНО"'!C:C,Лист1!B17,'ООО "ГПНО"'!H:H,"*-У",'ООО "ГПНО"'!I:I,"&gt;="&amp;"01.01."&amp;$D$2,'ООО "ГПНО"'!I:I,"&lt;="&amp;"31.12."&amp;$D$2)</f>
        <v>0</v>
      </c>
      <c r="G18" s="138"/>
      <c r="H18" s="139"/>
      <c r="I18" s="141"/>
      <c r="J18" s="143"/>
      <c r="K18" s="148"/>
    </row>
    <row r="19" spans="1:11" ht="15" x14ac:dyDescent="0.2">
      <c r="A19" s="151">
        <v>8</v>
      </c>
      <c r="B19" s="135" t="e">
        <f>'ООО "ГПНО"'!#REF!</f>
        <v>#REF!</v>
      </c>
      <c r="C19" s="42" t="s">
        <v>78</v>
      </c>
      <c r="D19" s="60">
        <f>SUMIFS('ООО "ГПНО"'!D:D,'ООО "ГПНО"'!C:C,Лист1!B19,'ООО "ГПНО"'!I:I,"&gt;="&amp;"01.01."&amp;$D$2,'ООО "ГПНО"'!I:I,"&lt;="&amp;"31.12."&amp;$D$2)</f>
        <v>0</v>
      </c>
      <c r="E19" s="55" t="s">
        <v>79</v>
      </c>
      <c r="F19" s="68">
        <f>SUMIFS('ООО "ГПНО"'!D:D,'ООО "ГПНО"'!C:C,Лист1!B19,'ООО "ГПНО"'!H:H,"*-О",'ООО "ГПНО"'!I:I,"&gt;="&amp;"01.01."&amp;$D$2,'ООО "ГПНО"'!I:I,"&lt;="&amp;"31.12."&amp;$D$2)</f>
        <v>0</v>
      </c>
      <c r="G19" s="137">
        <v>4828709.58</v>
      </c>
      <c r="H19" s="139">
        <f t="shared" ref="H19" si="12">D19/(G19/100000)</f>
        <v>0</v>
      </c>
      <c r="I19" s="140" t="e">
        <f t="shared" ref="I19" si="13">D20/D19*100</f>
        <v>#REF!</v>
      </c>
      <c r="J19" s="142">
        <f t="shared" ref="J19" si="14">K19/G19*100</f>
        <v>0</v>
      </c>
      <c r="K19" s="147">
        <v>0</v>
      </c>
    </row>
    <row r="20" spans="1:11" ht="15" x14ac:dyDescent="0.2">
      <c r="A20" s="152"/>
      <c r="B20" s="136"/>
      <c r="C20" s="44" t="s">
        <v>80</v>
      </c>
      <c r="D20" s="60" t="e">
        <f>SUMIFS('ООО "ГПНО"'!#REF!,'ООО "ГПНО"'!C:C,B19,'ООО "ГПНО"'!I:I,"&gt;="&amp;"01.01."&amp;$D$2,'ООО "ГПНО"'!I:I,"&lt;="&amp;"31.12."&amp;$D$2)</f>
        <v>#REF!</v>
      </c>
      <c r="E20" s="56" t="s">
        <v>81</v>
      </c>
      <c r="F20" s="60">
        <f>SUMIFS('ООО "ГПНО"'!D:D,'ООО "ГПНО"'!C:C,Лист1!B19,'ООО "ГПНО"'!H:H,"*-У",'ООО "ГПНО"'!I:I,"&gt;="&amp;"01.01."&amp;$D$2,'ООО "ГПНО"'!I:I,"&lt;="&amp;"31.12."&amp;$D$2)</f>
        <v>0</v>
      </c>
      <c r="G20" s="138"/>
      <c r="H20" s="139"/>
      <c r="I20" s="141"/>
      <c r="J20" s="143"/>
      <c r="K20" s="148"/>
    </row>
    <row r="21" spans="1:11" ht="15" x14ac:dyDescent="0.2">
      <c r="A21" s="151">
        <v>9</v>
      </c>
      <c r="B21" s="135" t="e">
        <f>'ООО "ГПНО"'!#REF!</f>
        <v>#REF!</v>
      </c>
      <c r="C21" s="42" t="s">
        <v>78</v>
      </c>
      <c r="D21" s="60">
        <f>SUMIFS('ООО "ГПНО"'!D:D,'ООО "ГПНО"'!C:C,Лист1!B21,'ООО "ГПНО"'!I:I,"&gt;="&amp;"01.01."&amp;$D$2,'ООО "ГПНО"'!I:I,"&lt;="&amp;"31.12."&amp;$D$2)</f>
        <v>0</v>
      </c>
      <c r="E21" s="55" t="s">
        <v>79</v>
      </c>
      <c r="F21" s="68">
        <f>SUMIFS('ООО "ГПНО"'!D:D,'ООО "ГПНО"'!C:C,Лист1!B21,'ООО "ГПНО"'!H:H,"*-О",'ООО "ГПНО"'!I:I,"&gt;="&amp;"01.01."&amp;$D$2,'ООО "ГПНО"'!I:I,"&lt;="&amp;"31.12."&amp;$D$2)</f>
        <v>0</v>
      </c>
      <c r="G21" s="137">
        <v>13075751.000000002</v>
      </c>
      <c r="H21" s="139">
        <f t="shared" ref="H21" si="15">D21/(G21/100000)</f>
        <v>0</v>
      </c>
      <c r="I21" s="140" t="e">
        <f t="shared" ref="I21" si="16">D22/D21*100</f>
        <v>#REF!</v>
      </c>
      <c r="J21" s="142">
        <f t="shared" ref="J21" si="17">K21/G21*100</f>
        <v>0</v>
      </c>
      <c r="K21" s="147">
        <v>0</v>
      </c>
    </row>
    <row r="22" spans="1:11" ht="15" x14ac:dyDescent="0.2">
      <c r="A22" s="152"/>
      <c r="B22" s="136"/>
      <c r="C22" s="44" t="s">
        <v>80</v>
      </c>
      <c r="D22" s="60" t="e">
        <f>SUMIFS('ООО "ГПНО"'!#REF!,'ООО "ГПНО"'!C:C,B21,'ООО "ГПНО"'!I:I,"&gt;="&amp;"01.01."&amp;$D$2,'ООО "ГПНО"'!I:I,"&lt;="&amp;"31.12."&amp;$D$2)</f>
        <v>#REF!</v>
      </c>
      <c r="E22" s="56" t="s">
        <v>81</v>
      </c>
      <c r="F22" s="60">
        <f>SUMIFS('ООО "ГПНО"'!D:D,'ООО "ГПНО"'!C:C,Лист1!B21,'ООО "ГПНО"'!H:H,"*-У",'ООО "ГПНО"'!I:I,"&gt;="&amp;"01.01."&amp;$D$2,'ООО "ГПНО"'!I:I,"&lt;="&amp;"31.12."&amp;$D$2)</f>
        <v>0</v>
      </c>
      <c r="G22" s="138"/>
      <c r="H22" s="139"/>
      <c r="I22" s="141"/>
      <c r="J22" s="143"/>
      <c r="K22" s="148"/>
    </row>
    <row r="23" spans="1:11" ht="15" x14ac:dyDescent="0.2">
      <c r="A23" s="151">
        <v>10</v>
      </c>
      <c r="B23" s="135" t="e">
        <f>'ООО "ГПНО"'!#REF!</f>
        <v>#REF!</v>
      </c>
      <c r="C23" s="42" t="s">
        <v>78</v>
      </c>
      <c r="D23" s="60">
        <f>SUMIFS('ООО "ГПНО"'!D:D,'ООО "ГПНО"'!C:C,Лист1!B23,'ООО "ГПНО"'!I:I,"&gt;="&amp;"01.01."&amp;$D$2,'ООО "ГПНО"'!I:I,"&lt;="&amp;"31.12."&amp;$D$2)</f>
        <v>0</v>
      </c>
      <c r="E23" s="55" t="s">
        <v>79</v>
      </c>
      <c r="F23" s="68">
        <f>SUMIFS('ООО "ГПНО"'!D:D,'ООО "ГПНО"'!C:C,Лист1!B23,'ООО "ГПНО"'!H:H,"*-О",'ООО "ГПНО"'!I:I,"&gt;="&amp;"01.01."&amp;$D$2,'ООО "ГПНО"'!I:I,"&lt;="&amp;"31.12."&amp;$D$2)</f>
        <v>0</v>
      </c>
      <c r="G23" s="137">
        <v>9743716</v>
      </c>
      <c r="H23" s="139">
        <f t="shared" ref="H23" si="18">D23/(G23/100000)</f>
        <v>0</v>
      </c>
      <c r="I23" s="140" t="e">
        <f t="shared" ref="I23" si="19">D24/D23*100</f>
        <v>#REF!</v>
      </c>
      <c r="J23" s="142">
        <f t="shared" ref="J23" si="20">K23/G23*100</f>
        <v>0</v>
      </c>
      <c r="K23" s="147">
        <v>0</v>
      </c>
    </row>
    <row r="24" spans="1:11" ht="15" x14ac:dyDescent="0.2">
      <c r="A24" s="152"/>
      <c r="B24" s="136"/>
      <c r="C24" s="44" t="s">
        <v>80</v>
      </c>
      <c r="D24" s="60" t="e">
        <f>SUMIFS('ООО "ГПНО"'!#REF!,'ООО "ГПНО"'!C:C,B23,'ООО "ГПНО"'!I:I,"&gt;="&amp;"01.01."&amp;$D$2,'ООО "ГПНО"'!I:I,"&lt;="&amp;"31.12."&amp;$D$2)</f>
        <v>#REF!</v>
      </c>
      <c r="E24" s="56" t="s">
        <v>81</v>
      </c>
      <c r="F24" s="60">
        <f>SUMIFS('ООО "ГПНО"'!D:D,'ООО "ГПНО"'!C:C,Лист1!B23,'ООО "ГПНО"'!H:H,"*-У",'ООО "ГПНО"'!I:I,"&gt;="&amp;"01.01."&amp;$D$2,'ООО "ГПНО"'!I:I,"&lt;="&amp;"31.12."&amp;$D$2)</f>
        <v>0</v>
      </c>
      <c r="G24" s="138"/>
      <c r="H24" s="139"/>
      <c r="I24" s="141"/>
      <c r="J24" s="143"/>
      <c r="K24" s="148"/>
    </row>
    <row r="25" spans="1:11" ht="15" x14ac:dyDescent="0.2">
      <c r="A25" s="151">
        <v>11</v>
      </c>
      <c r="B25" s="147" t="e">
        <f>'ООО "ГПНО"'!#REF!</f>
        <v>#REF!</v>
      </c>
      <c r="C25" s="42" t="s">
        <v>78</v>
      </c>
      <c r="D25" s="60">
        <f>SUMIFS('ООО "ГПНО"'!D:D,'ООО "ГПНО"'!C:C,Лист1!B25,'ООО "ГПНО"'!I:I,"&gt;="&amp;"01.01."&amp;$D$2,'ООО "ГПНО"'!I:I,"&lt;="&amp;"31.12."&amp;$D$2)</f>
        <v>0</v>
      </c>
      <c r="E25" s="55" t="s">
        <v>79</v>
      </c>
      <c r="F25" s="68">
        <f>SUMIFS('ООО "ГПНО"'!D:D,'ООО "ГПНО"'!C:C,Лист1!B25,'ООО "ГПНО"'!H:H,"*-О",'ООО "ГПНО"'!I:I,"&gt;="&amp;"01.01."&amp;$D$2,'ООО "ГПНО"'!I:I,"&lt;="&amp;"31.12."&amp;$D$2)</f>
        <v>0</v>
      </c>
      <c r="G25" s="137">
        <v>15469647</v>
      </c>
      <c r="H25" s="139">
        <f t="shared" ref="H25" si="21">D25/(G25/100000)</f>
        <v>0</v>
      </c>
      <c r="I25" s="140" t="e">
        <f t="shared" ref="I25" si="22">D26/D25*100</f>
        <v>#REF!</v>
      </c>
      <c r="J25" s="142">
        <f t="shared" ref="J25" si="23">K25/G25*100</f>
        <v>0</v>
      </c>
      <c r="K25" s="147">
        <v>0</v>
      </c>
    </row>
    <row r="26" spans="1:11" ht="15" x14ac:dyDescent="0.2">
      <c r="A26" s="152"/>
      <c r="B26" s="148"/>
      <c r="C26" s="44" t="s">
        <v>80</v>
      </c>
      <c r="D26" s="60" t="e">
        <f>SUMIFS('ООО "ГПНО"'!#REF!,'ООО "ГПНО"'!C:C,B25,'ООО "ГПНО"'!I:I,"&gt;="&amp;"01.01."&amp;$D$2,'ООО "ГПНО"'!I:I,"&lt;="&amp;"31.12."&amp;$D$2)</f>
        <v>#REF!</v>
      </c>
      <c r="E26" s="56" t="s">
        <v>81</v>
      </c>
      <c r="F26" s="60">
        <f>SUMIFS('ООО "ГПНО"'!D:D,'ООО "ГПНО"'!C:C,Лист1!B25,'ООО "ГПНО"'!H:H,"*-У",'ООО "ГПНО"'!I:I,"&gt;="&amp;"01.01."&amp;$D$2,'ООО "ГПНО"'!I:I,"&lt;="&amp;"31.12."&amp;$D$2)</f>
        <v>0</v>
      </c>
      <c r="G26" s="138"/>
      <c r="H26" s="139"/>
      <c r="I26" s="141"/>
      <c r="J26" s="143"/>
      <c r="K26" s="148"/>
    </row>
    <row r="27" spans="1:11" ht="15" x14ac:dyDescent="0.2">
      <c r="A27" s="151">
        <v>12</v>
      </c>
      <c r="B27" s="147" t="e">
        <f>'ООО "ГПНО"'!#REF!</f>
        <v>#REF!</v>
      </c>
      <c r="C27" s="42" t="s">
        <v>78</v>
      </c>
      <c r="D27" s="60">
        <f>SUMIFS('ООО "ГПНО"'!D:D,'ООО "ГПНО"'!C:C,Лист1!B27,'ООО "ГПНО"'!I:I,"&gt;="&amp;"01.01."&amp;$D$2,'ООО "ГПНО"'!I:I,"&lt;="&amp;"31.12."&amp;$D$2)</f>
        <v>0</v>
      </c>
      <c r="E27" s="55" t="s">
        <v>79</v>
      </c>
      <c r="F27" s="68">
        <f>SUMIFS('ООО "ГПНО"'!D:D,'ООО "ГПНО"'!C:C,Лист1!B27,'ООО "ГПНО"'!H:H,"*-О",'ООО "ГПНО"'!I:I,"&gt;="&amp;"01.01."&amp;$D$2,'ООО "ГПНО"'!I:I,"&lt;="&amp;"31.12."&amp;$D$2)</f>
        <v>0</v>
      </c>
      <c r="G27" s="137">
        <v>8933784</v>
      </c>
      <c r="H27" s="139">
        <f t="shared" ref="H27" si="24">D27/(G27/100000)</f>
        <v>0</v>
      </c>
      <c r="I27" s="140" t="e">
        <f t="shared" ref="I27" si="25">D28/D27*100</f>
        <v>#REF!</v>
      </c>
      <c r="J27" s="142">
        <f t="shared" ref="J27" si="26">K27/G27*100</f>
        <v>0</v>
      </c>
      <c r="K27" s="147">
        <v>0</v>
      </c>
    </row>
    <row r="28" spans="1:11" ht="15" x14ac:dyDescent="0.2">
      <c r="A28" s="152"/>
      <c r="B28" s="148"/>
      <c r="C28" s="44" t="s">
        <v>80</v>
      </c>
      <c r="D28" s="60" t="e">
        <f>SUMIFS('ООО "ГПНО"'!#REF!,'ООО "ГПНО"'!C:C,B27,'ООО "ГПНО"'!I:I,"&gt;="&amp;"01.01."&amp;$D$2,'ООО "ГПНО"'!I:I,"&lt;="&amp;"31.12."&amp;$D$2)</f>
        <v>#REF!</v>
      </c>
      <c r="E28" s="56" t="s">
        <v>81</v>
      </c>
      <c r="F28" s="60">
        <f>SUMIFS('ООО "ГПНО"'!D:D,'ООО "ГПНО"'!C:C,Лист1!B27,'ООО "ГПНО"'!H:H,"*-У",'ООО "ГПНО"'!I:I,"&gt;="&amp;"01.01."&amp;$D$2,'ООО "ГПНО"'!I:I,"&lt;="&amp;"31.12."&amp;$D$2)</f>
        <v>0</v>
      </c>
      <c r="G28" s="138"/>
      <c r="H28" s="139"/>
      <c r="I28" s="141"/>
      <c r="J28" s="143"/>
      <c r="K28" s="148"/>
    </row>
    <row r="29" spans="1:11" ht="15" x14ac:dyDescent="0.2">
      <c r="A29" s="151">
        <v>13</v>
      </c>
      <c r="B29" s="147" t="e">
        <f>'ООО "ГПНО"'!#REF!</f>
        <v>#REF!</v>
      </c>
      <c r="C29" s="42" t="s">
        <v>78</v>
      </c>
      <c r="D29" s="60">
        <f>SUMIFS('ООО "ГПНО"'!D:D,'ООО "ГПНО"'!C:C,Лист1!B29,'ООО "ГПНО"'!I:I,"&gt;="&amp;"01.01."&amp;$D$2,'ООО "ГПНО"'!I:I,"&lt;="&amp;"31.12."&amp;$D$2)</f>
        <v>0</v>
      </c>
      <c r="E29" s="55" t="s">
        <v>79</v>
      </c>
      <c r="F29" s="68">
        <f>SUMIFS('ООО "ГПНО"'!D:D,'ООО "ГПНО"'!C:C,Лист1!B29,'ООО "ГПНО"'!H:H,"*-О",'ООО "ГПНО"'!I:I,"&gt;="&amp;"01.01."&amp;$D$2,'ООО "ГПНО"'!I:I,"&lt;="&amp;"31.12."&amp;$D$2)</f>
        <v>0</v>
      </c>
      <c r="G29" s="137">
        <v>3035761</v>
      </c>
      <c r="H29" s="139">
        <f t="shared" ref="H29:H51" si="27">D29/(G29/100000)</f>
        <v>0</v>
      </c>
      <c r="I29" s="140" t="e">
        <f t="shared" ref="I29" si="28">D30/D29*100</f>
        <v>#REF!</v>
      </c>
      <c r="J29" s="142">
        <f t="shared" ref="J29:J49" si="29">K29/G29*100</f>
        <v>0</v>
      </c>
      <c r="K29" s="147">
        <v>0</v>
      </c>
    </row>
    <row r="30" spans="1:11" ht="15" x14ac:dyDescent="0.2">
      <c r="A30" s="152"/>
      <c r="B30" s="148"/>
      <c r="C30" s="44" t="s">
        <v>80</v>
      </c>
      <c r="D30" s="60" t="e">
        <f>SUMIFS('ООО "ГПНО"'!#REF!,'ООО "ГПНО"'!C:C,B29,'ООО "ГПНО"'!I:I,"&gt;="&amp;"01.01."&amp;$D$2,'ООО "ГПНО"'!I:I,"&lt;="&amp;"31.12."&amp;$D$2)</f>
        <v>#REF!</v>
      </c>
      <c r="E30" s="56" t="s">
        <v>81</v>
      </c>
      <c r="F30" s="60">
        <f>SUMIFS('ООО "ГПНО"'!D:D,'ООО "ГПНО"'!C:C,Лист1!B29,'ООО "ГПНО"'!H:H,"*-У",'ООО "ГПНО"'!I:I,"&gt;="&amp;"01.01."&amp;$D$2,'ООО "ГПНО"'!I:I,"&lt;="&amp;"31.12."&amp;$D$2)</f>
        <v>0</v>
      </c>
      <c r="G30" s="138"/>
      <c r="H30" s="139"/>
      <c r="I30" s="141"/>
      <c r="J30" s="143"/>
      <c r="K30" s="148"/>
    </row>
    <row r="31" spans="1:11" ht="15" x14ac:dyDescent="0.2">
      <c r="A31" s="151">
        <v>14</v>
      </c>
      <c r="B31" s="147" t="e">
        <f>'ООО "ГПНО"'!#REF!</f>
        <v>#REF!</v>
      </c>
      <c r="C31" s="42" t="s">
        <v>78</v>
      </c>
      <c r="D31" s="60">
        <f>SUMIFS('ООО "ГПНО"'!D:D,'ООО "ГПНО"'!C:C,Лист1!B31,'ООО "ГПНО"'!I:I,"&gt;="&amp;"01.01."&amp;$D$2,'ООО "ГПНО"'!I:I,"&lt;="&amp;"31.12."&amp;$D$2)</f>
        <v>0</v>
      </c>
      <c r="E31" s="55" t="s">
        <v>79</v>
      </c>
      <c r="F31" s="68">
        <f>SUMIFS('ООО "ГПНО"'!D:D,'ООО "ГПНО"'!C:C,Лист1!B31,'ООО "ГПНО"'!H:H,"*-О",'ООО "ГПНО"'!I:I,"&gt;="&amp;"01.01."&amp;$D$2,'ООО "ГПНО"'!I:I,"&lt;="&amp;"31.12."&amp;$D$2)</f>
        <v>0</v>
      </c>
      <c r="G31" s="137">
        <v>0</v>
      </c>
      <c r="H31" s="139" t="e">
        <f t="shared" si="27"/>
        <v>#DIV/0!</v>
      </c>
      <c r="I31" s="140" t="e">
        <f t="shared" ref="I31" si="30">D32/D31*100</f>
        <v>#REF!</v>
      </c>
      <c r="J31" s="142" t="e">
        <f t="shared" si="29"/>
        <v>#DIV/0!</v>
      </c>
      <c r="K31" s="147">
        <v>0</v>
      </c>
    </row>
    <row r="32" spans="1:11" ht="15" x14ac:dyDescent="0.2">
      <c r="A32" s="152"/>
      <c r="B32" s="148"/>
      <c r="C32" s="44" t="s">
        <v>80</v>
      </c>
      <c r="D32" s="60" t="e">
        <f>SUMIFS('ООО "ГПНО"'!#REF!,'ООО "ГПНО"'!C:C,B31,'ООО "ГПНО"'!I:I,"&gt;="&amp;"01.01."&amp;$D$2,'ООО "ГПНО"'!I:I,"&lt;="&amp;"31.12."&amp;$D$2)</f>
        <v>#REF!</v>
      </c>
      <c r="E32" s="56" t="s">
        <v>81</v>
      </c>
      <c r="F32" s="60">
        <f>SUMIFS('ООО "ГПНО"'!D:D,'ООО "ГПНО"'!C:C,Лист1!B31,'ООО "ГПНО"'!H:H,"*-У",'ООО "ГПНО"'!I:I,"&gt;="&amp;"01.01."&amp;$D$2,'ООО "ГПНО"'!I:I,"&lt;="&amp;"31.12."&amp;$D$2)</f>
        <v>0</v>
      </c>
      <c r="G32" s="138"/>
      <c r="H32" s="139"/>
      <c r="I32" s="141"/>
      <c r="J32" s="143"/>
      <c r="K32" s="148"/>
    </row>
    <row r="33" spans="1:11" ht="15" x14ac:dyDescent="0.2">
      <c r="A33" s="151">
        <v>15</v>
      </c>
      <c r="B33" s="135" t="e">
        <f>'ООО "ГПНО"'!#REF!</f>
        <v>#REF!</v>
      </c>
      <c r="C33" s="42" t="s">
        <v>78</v>
      </c>
      <c r="D33" s="60">
        <f>SUMIFS('ООО "ГПНО"'!D:D,'ООО "ГПНО"'!C:C,Лист1!B33,'ООО "ГПНО"'!I:I,"&gt;="&amp;"01.01."&amp;$D$2,'ООО "ГПНО"'!I:I,"&lt;="&amp;"31.12."&amp;$D$2)</f>
        <v>0</v>
      </c>
      <c r="E33" s="55" t="s">
        <v>79</v>
      </c>
      <c r="F33" s="68">
        <f>SUMIFS('ООО "ГПНО"'!D:D,'ООО "ГПНО"'!C:C,Лист1!B33,'ООО "ГПНО"'!H:H,"*-О",'ООО "ГПНО"'!I:I,"&gt;="&amp;"01.01."&amp;$D$2,'ООО "ГПНО"'!I:I,"&lt;="&amp;"31.12."&amp;$D$2)</f>
        <v>0</v>
      </c>
      <c r="G33" s="137">
        <v>169113100</v>
      </c>
      <c r="H33" s="139">
        <f t="shared" si="27"/>
        <v>0</v>
      </c>
      <c r="I33" s="140" t="e">
        <f t="shared" ref="I33" si="31">D34/D33*100</f>
        <v>#REF!</v>
      </c>
      <c r="J33" s="142">
        <f t="shared" si="29"/>
        <v>0</v>
      </c>
      <c r="K33" s="147">
        <v>0</v>
      </c>
    </row>
    <row r="34" spans="1:11" ht="15" x14ac:dyDescent="0.2">
      <c r="A34" s="152"/>
      <c r="B34" s="136"/>
      <c r="C34" s="44" t="s">
        <v>80</v>
      </c>
      <c r="D34" s="60" t="e">
        <f>SUMIFS('ООО "ГПНО"'!#REF!,'ООО "ГПНО"'!C:C,B33,'ООО "ГПНО"'!I:I,"&gt;="&amp;"01.01."&amp;$D$2,'ООО "ГПНО"'!I:I,"&lt;="&amp;"31.12."&amp;$D$2)</f>
        <v>#REF!</v>
      </c>
      <c r="E34" s="56" t="s">
        <v>81</v>
      </c>
      <c r="F34" s="60">
        <f>SUMIFS('ООО "ГПНО"'!D:D,'ООО "ГПНО"'!C:C,Лист1!B33,'ООО "ГПНО"'!H:H,"*-У",'ООО "ГПНО"'!I:I,"&gt;="&amp;"01.01."&amp;$D$2,'ООО "ГПНО"'!I:I,"&lt;="&amp;"31.12."&amp;$D$2)</f>
        <v>0</v>
      </c>
      <c r="G34" s="138"/>
      <c r="H34" s="139"/>
      <c r="I34" s="141"/>
      <c r="J34" s="143"/>
      <c r="K34" s="148"/>
    </row>
    <row r="35" spans="1:11" ht="15" x14ac:dyDescent="0.2">
      <c r="A35" s="151">
        <v>16</v>
      </c>
      <c r="B35" s="147" t="e">
        <f>'ООО "ГПНО"'!#REF!</f>
        <v>#REF!</v>
      </c>
      <c r="C35" s="42" t="s">
        <v>78</v>
      </c>
      <c r="D35" s="60">
        <f>SUMIFS('ООО "ГПНО"'!D:D,'ООО "ГПНО"'!C:C,Лист1!B35,'ООО "ГПНО"'!I:I,"&gt;="&amp;"01.01."&amp;$D$2,'ООО "ГПНО"'!I:I,"&lt;="&amp;"31.12."&amp;$D$2)</f>
        <v>0</v>
      </c>
      <c r="E35" s="55" t="s">
        <v>79</v>
      </c>
      <c r="F35" s="68">
        <f>SUMIFS('ООО "ГПНО"'!D:D,'ООО "ГПНО"'!C:C,Лист1!B35,'ООО "ГПНО"'!H:H,"*-О",'ООО "ГПНО"'!I:I,"&gt;="&amp;"01.01."&amp;$D$2,'ООО "ГПНО"'!I:I,"&lt;="&amp;"31.12."&amp;$D$2)</f>
        <v>0</v>
      </c>
      <c r="G35" s="137">
        <v>16522736</v>
      </c>
      <c r="H35" s="139">
        <f t="shared" si="27"/>
        <v>0</v>
      </c>
      <c r="I35" s="140" t="e">
        <f t="shared" ref="I35" si="32">D36/D35*100</f>
        <v>#REF!</v>
      </c>
      <c r="J35" s="142">
        <f t="shared" si="29"/>
        <v>0</v>
      </c>
      <c r="K35" s="147">
        <v>0</v>
      </c>
    </row>
    <row r="36" spans="1:11" ht="15" x14ac:dyDescent="0.2">
      <c r="A36" s="152"/>
      <c r="B36" s="148"/>
      <c r="C36" s="44" t="s">
        <v>80</v>
      </c>
      <c r="D36" s="60" t="e">
        <f>SUMIFS('ООО "ГПНО"'!#REF!,'ООО "ГПНО"'!C:C,B35,'ООО "ГПНО"'!I:I,"&gt;="&amp;"01.01."&amp;$D$2,'ООО "ГПНО"'!I:I,"&lt;="&amp;"31.12."&amp;$D$2)</f>
        <v>#REF!</v>
      </c>
      <c r="E36" s="56" t="s">
        <v>81</v>
      </c>
      <c r="F36" s="60">
        <f>SUMIFS('ООО "ГПНО"'!D:D,'ООО "ГПНО"'!C:C,Лист1!B35,'ООО "ГПНО"'!H:H,"*-У",'ООО "ГПНО"'!I:I,"&gt;="&amp;"01.01."&amp;$D$2,'ООО "ГПНО"'!I:I,"&lt;="&amp;"31.12."&amp;$D$2)</f>
        <v>0</v>
      </c>
      <c r="G36" s="138"/>
      <c r="H36" s="139"/>
      <c r="I36" s="141"/>
      <c r="J36" s="143"/>
      <c r="K36" s="148"/>
    </row>
    <row r="37" spans="1:11" ht="15" x14ac:dyDescent="0.2">
      <c r="A37" s="151">
        <v>17</v>
      </c>
      <c r="B37" s="147" t="e">
        <f>'ООО "ГПНО"'!#REF!</f>
        <v>#REF!</v>
      </c>
      <c r="C37" s="42" t="s">
        <v>78</v>
      </c>
      <c r="D37" s="60">
        <f>SUMIFS('ООО "ГПНО"'!D:D,'ООО "ГПНО"'!C:C,Лист1!B37,'ООО "ГПНО"'!I:I,"&gt;="&amp;"01.01."&amp;$D$2,'ООО "ГПНО"'!I:I,"&lt;="&amp;"31.12."&amp;$D$2)</f>
        <v>0</v>
      </c>
      <c r="E37" s="55" t="s">
        <v>79</v>
      </c>
      <c r="F37" s="68">
        <f>SUMIFS('ООО "ГПНО"'!D:D,'ООО "ГПНО"'!C:C,Лист1!B37,'ООО "ГПНО"'!H:H,"*-О",'ООО "ГПНО"'!I:I,"&gt;="&amp;"01.01."&amp;$D$2,'ООО "ГПНО"'!I:I,"&lt;="&amp;"31.12."&amp;$D$2)</f>
        <v>0</v>
      </c>
      <c r="G37" s="137">
        <v>4191685</v>
      </c>
      <c r="H37" s="139">
        <f t="shared" si="27"/>
        <v>0</v>
      </c>
      <c r="I37" s="140" t="e">
        <f t="shared" ref="I37" si="33">D38/D37*100</f>
        <v>#REF!</v>
      </c>
      <c r="J37" s="142">
        <f t="shared" si="29"/>
        <v>0</v>
      </c>
      <c r="K37" s="147">
        <v>0</v>
      </c>
    </row>
    <row r="38" spans="1:11" ht="15" x14ac:dyDescent="0.2">
      <c r="A38" s="152"/>
      <c r="B38" s="148"/>
      <c r="C38" s="44" t="s">
        <v>80</v>
      </c>
      <c r="D38" s="60" t="e">
        <f>SUMIFS('ООО "ГПНО"'!#REF!,'ООО "ГПНО"'!C:C,B37,'ООО "ГПНО"'!I:I,"&gt;="&amp;"01.01."&amp;$D$2,'ООО "ГПНО"'!I:I,"&lt;="&amp;"31.12."&amp;$D$2)</f>
        <v>#REF!</v>
      </c>
      <c r="E38" s="56" t="s">
        <v>81</v>
      </c>
      <c r="F38" s="60">
        <f>SUMIFS('ООО "ГПНО"'!D:D,'ООО "ГПНО"'!C:C,Лист1!B37,'ООО "ГПНО"'!H:H,"*-У",'ООО "ГПНО"'!I:I,"&gt;="&amp;"01.01."&amp;$D$2,'ООО "ГПНО"'!I:I,"&lt;="&amp;"31.12."&amp;$D$2)</f>
        <v>0</v>
      </c>
      <c r="G38" s="138"/>
      <c r="H38" s="139"/>
      <c r="I38" s="141"/>
      <c r="J38" s="143"/>
      <c r="K38" s="148"/>
    </row>
    <row r="39" spans="1:11" ht="15" x14ac:dyDescent="0.2">
      <c r="A39" s="151">
        <v>18</v>
      </c>
      <c r="B39" s="147" t="e">
        <f>'ООО "ГПНО"'!#REF!</f>
        <v>#REF!</v>
      </c>
      <c r="C39" s="42" t="s">
        <v>78</v>
      </c>
      <c r="D39" s="60">
        <f>SUMIFS('ООО "ГПНО"'!D:D,'ООО "ГПНО"'!C:C,Лист1!B39,'ООО "ГПНО"'!I:I,"&gt;="&amp;"01.01."&amp;$D$2,'ООО "ГПНО"'!I:I,"&lt;="&amp;"31.12."&amp;$D$2)</f>
        <v>0</v>
      </c>
      <c r="E39" s="55" t="s">
        <v>79</v>
      </c>
      <c r="F39" s="68">
        <f>SUMIFS('ООО "ГПНО"'!D:D,'ООО "ГПНО"'!C:C,Лист1!B39,'ООО "ГПНО"'!H:H,"*-О",'ООО "ГПНО"'!I:I,"&gt;="&amp;"01.01."&amp;$D$2,'ООО "ГПНО"'!I:I,"&lt;="&amp;"31.12."&amp;$D$2)</f>
        <v>0</v>
      </c>
      <c r="G39" s="137">
        <v>40070097</v>
      </c>
      <c r="H39" s="139">
        <f t="shared" si="27"/>
        <v>0</v>
      </c>
      <c r="I39" s="140" t="e">
        <f t="shared" ref="I39" si="34">D40/D39*100</f>
        <v>#REF!</v>
      </c>
      <c r="J39" s="142">
        <f t="shared" si="29"/>
        <v>0</v>
      </c>
      <c r="K39" s="147">
        <v>0</v>
      </c>
    </row>
    <row r="40" spans="1:11" ht="15" x14ac:dyDescent="0.2">
      <c r="A40" s="152"/>
      <c r="B40" s="148"/>
      <c r="C40" s="44" t="s">
        <v>80</v>
      </c>
      <c r="D40" s="60" t="e">
        <f>SUMIFS('ООО "ГПНО"'!#REF!,'ООО "ГПНО"'!C:C,B39,'ООО "ГПНО"'!I:I,"&gt;="&amp;"01.01."&amp;$D$2,'ООО "ГПНО"'!I:I,"&lt;="&amp;"31.12."&amp;$D$2)</f>
        <v>#REF!</v>
      </c>
      <c r="E40" s="56" t="s">
        <v>81</v>
      </c>
      <c r="F40" s="60">
        <f>SUMIFS('ООО "ГПНО"'!D:D,'ООО "ГПНО"'!C:C,Лист1!B39,'ООО "ГПНО"'!H:H,"*-У",'ООО "ГПНО"'!I:I,"&gt;="&amp;"01.01."&amp;$D$2,'ООО "ГПНО"'!I:I,"&lt;="&amp;"31.12."&amp;$D$2)</f>
        <v>0</v>
      </c>
      <c r="G40" s="138"/>
      <c r="H40" s="139"/>
      <c r="I40" s="141"/>
      <c r="J40" s="143"/>
      <c r="K40" s="148"/>
    </row>
    <row r="41" spans="1:11" ht="15" x14ac:dyDescent="0.2">
      <c r="A41" s="151">
        <v>19</v>
      </c>
      <c r="B41" s="147" t="e">
        <f>'ООО "ГПНО"'!#REF!</f>
        <v>#REF!</v>
      </c>
      <c r="C41" s="42" t="s">
        <v>78</v>
      </c>
      <c r="D41" s="60">
        <f>SUMIFS('ООО "ГПНО"'!D:D,'ООО "ГПНО"'!C:C,Лист1!B41,'ООО "ГПНО"'!I:I,"&gt;="&amp;"01.01."&amp;$D$2,'ООО "ГПНО"'!I:I,"&lt;="&amp;"31.12."&amp;$D$2)</f>
        <v>0</v>
      </c>
      <c r="E41" s="55" t="s">
        <v>79</v>
      </c>
      <c r="F41" s="68">
        <f>SUMIFS('ООО "ГПНО"'!D:D,'ООО "ГПНО"'!C:C,Лист1!B41,'ООО "ГПНО"'!H:H,"*-О",'ООО "ГПНО"'!I:I,"&gt;="&amp;"01.01."&amp;$D$2,'ООО "ГПНО"'!I:I,"&lt;="&amp;"31.12."&amp;$D$2)</f>
        <v>0</v>
      </c>
      <c r="G41" s="137">
        <v>7568764</v>
      </c>
      <c r="H41" s="139">
        <f t="shared" si="27"/>
        <v>0</v>
      </c>
      <c r="I41" s="140" t="e">
        <f t="shared" ref="I41" si="35">D42/D41*100</f>
        <v>#REF!</v>
      </c>
      <c r="J41" s="142">
        <f t="shared" si="29"/>
        <v>0</v>
      </c>
      <c r="K41" s="147">
        <v>0</v>
      </c>
    </row>
    <row r="42" spans="1:11" ht="15" x14ac:dyDescent="0.2">
      <c r="A42" s="152"/>
      <c r="B42" s="148"/>
      <c r="C42" s="44" t="s">
        <v>80</v>
      </c>
      <c r="D42" s="60" t="e">
        <f>SUMIFS('ООО "ГПНО"'!#REF!,'ООО "ГПНО"'!C:C,B41,'ООО "ГПНО"'!I:I,"&gt;="&amp;"01.01."&amp;$D$2,'ООО "ГПНО"'!I:I,"&lt;="&amp;"31.12."&amp;$D$2)</f>
        <v>#REF!</v>
      </c>
      <c r="E42" s="56" t="s">
        <v>81</v>
      </c>
      <c r="F42" s="60">
        <f>SUMIFS('ООО "ГПНО"'!D:D,'ООО "ГПНО"'!C:C,Лист1!B41,'ООО "ГПНО"'!H:H,"*-У",'ООО "ГПНО"'!I:I,"&gt;="&amp;"01.01."&amp;$D$2,'ООО "ГПНО"'!I:I,"&lt;="&amp;"31.12."&amp;$D$2)</f>
        <v>0</v>
      </c>
      <c r="G42" s="138"/>
      <c r="H42" s="139"/>
      <c r="I42" s="141"/>
      <c r="J42" s="143"/>
      <c r="K42" s="148"/>
    </row>
    <row r="43" spans="1:11" ht="15" x14ac:dyDescent="0.2">
      <c r="A43" s="151">
        <v>20</v>
      </c>
      <c r="B43" s="147" t="e">
        <f>'ООО "ГПНО"'!#REF!</f>
        <v>#REF!</v>
      </c>
      <c r="C43" s="42" t="s">
        <v>78</v>
      </c>
      <c r="D43" s="60">
        <f>SUMIFS('ООО "ГПНО"'!D:D,'ООО "ГПНО"'!C:C,Лист1!B43,'ООО "ГПНО"'!I:I,"&gt;="&amp;"01.01."&amp;$D$2,'ООО "ГПНО"'!I:I,"&lt;="&amp;"31.12."&amp;$D$2)</f>
        <v>0</v>
      </c>
      <c r="E43" s="55" t="s">
        <v>79</v>
      </c>
      <c r="F43" s="68">
        <f>SUMIFS('ООО "ГПНО"'!D:D,'ООО "ГПНО"'!C:C,Лист1!B43,'ООО "ГПНО"'!H:H,"*-О",'ООО "ГПНО"'!I:I,"&gt;="&amp;"01.01."&amp;$D$2,'ООО "ГПНО"'!I:I,"&lt;="&amp;"31.12."&amp;$D$2)</f>
        <v>0</v>
      </c>
      <c r="G43" s="137">
        <v>0</v>
      </c>
      <c r="H43" s="139" t="e">
        <f t="shared" si="27"/>
        <v>#DIV/0!</v>
      </c>
      <c r="I43" s="140" t="e">
        <f t="shared" ref="I43" si="36">D44/D43*100</f>
        <v>#REF!</v>
      </c>
      <c r="J43" s="142" t="e">
        <f t="shared" si="29"/>
        <v>#DIV/0!</v>
      </c>
      <c r="K43" s="147">
        <v>0</v>
      </c>
    </row>
    <row r="44" spans="1:11" ht="15" x14ac:dyDescent="0.2">
      <c r="A44" s="152"/>
      <c r="B44" s="148"/>
      <c r="C44" s="44" t="s">
        <v>80</v>
      </c>
      <c r="D44" s="60" t="e">
        <f>SUMIFS('ООО "ГПНО"'!#REF!,'ООО "ГПНО"'!C:C,B43,'ООО "ГПНО"'!I:I,"&gt;="&amp;"01.01."&amp;$D$2,'ООО "ГПНО"'!I:I,"&lt;="&amp;"31.12."&amp;$D$2)</f>
        <v>#REF!</v>
      </c>
      <c r="E44" s="56" t="s">
        <v>81</v>
      </c>
      <c r="F44" s="60">
        <f>SUMIFS('ООО "ГПНО"'!D:D,'ООО "ГПНО"'!C:C,Лист1!B43,'ООО "ГПНО"'!H:H,"*-У",'ООО "ГПНО"'!I:I,"&gt;="&amp;"01.01."&amp;$D$2,'ООО "ГПНО"'!I:I,"&lt;="&amp;"31.12."&amp;$D$2)</f>
        <v>0</v>
      </c>
      <c r="G44" s="138"/>
      <c r="H44" s="139"/>
      <c r="I44" s="141"/>
      <c r="J44" s="143"/>
      <c r="K44" s="148"/>
    </row>
    <row r="45" spans="1:11" ht="15" x14ac:dyDescent="0.2">
      <c r="A45" s="151">
        <v>21</v>
      </c>
      <c r="B45" s="135" t="e">
        <f>'ООО "ГПНО"'!#REF!</f>
        <v>#REF!</v>
      </c>
      <c r="C45" s="42" t="s">
        <v>78</v>
      </c>
      <c r="D45" s="60">
        <f>SUMIFS('ООО "ГПНО"'!D:D,'ООО "ГПНО"'!C:C,Лист1!B45,'ООО "ГПНО"'!I:I,"&gt;="&amp;"01.01."&amp;$D$2,'ООО "ГПНО"'!I:I,"&lt;="&amp;"31.12."&amp;$D$2)</f>
        <v>0</v>
      </c>
      <c r="E45" s="55" t="s">
        <v>79</v>
      </c>
      <c r="F45" s="68">
        <f>SUMIFS('ООО "ГПНО"'!D:D,'ООО "ГПНО"'!C:C,Лист1!B45,'ООО "ГПНО"'!H:H,"*-О",'ООО "ГПНО"'!I:I,"&gt;="&amp;"01.01."&amp;$D$2,'ООО "ГПНО"'!I:I,"&lt;="&amp;"31.12."&amp;$D$2)</f>
        <v>0</v>
      </c>
      <c r="G45" s="137"/>
      <c r="H45" s="139" t="e">
        <f t="shared" si="27"/>
        <v>#DIV/0!</v>
      </c>
      <c r="I45" s="140" t="e">
        <f t="shared" ref="I45" si="37">D46/D45*100</f>
        <v>#REF!</v>
      </c>
      <c r="J45" s="142" t="e">
        <f t="shared" si="29"/>
        <v>#DIV/0!</v>
      </c>
      <c r="K45" s="147">
        <v>0</v>
      </c>
    </row>
    <row r="46" spans="1:11" ht="15" x14ac:dyDescent="0.2">
      <c r="A46" s="152"/>
      <c r="B46" s="136"/>
      <c r="C46" s="44" t="s">
        <v>80</v>
      </c>
      <c r="D46" s="60" t="e">
        <f>SUMIFS('ООО "ГПНО"'!#REF!,'ООО "ГПНО"'!C:C,B45,'ООО "ГПНО"'!I:I,"&gt;="&amp;"01.01."&amp;$D$2,'ООО "ГПНО"'!I:I,"&lt;="&amp;"31.12."&amp;$D$2)</f>
        <v>#REF!</v>
      </c>
      <c r="E46" s="56" t="s">
        <v>81</v>
      </c>
      <c r="F46" s="60">
        <f>SUMIFS('ООО "ГПНО"'!D:D,'ООО "ГПНО"'!C:C,Лист1!B45,'ООО "ГПНО"'!H:H,"*-У",'ООО "ГПНО"'!I:I,"&gt;="&amp;"01.01."&amp;$D$2,'ООО "ГПНО"'!I:I,"&lt;="&amp;"31.12."&amp;$D$2)</f>
        <v>0</v>
      </c>
      <c r="G46" s="138"/>
      <c r="H46" s="139"/>
      <c r="I46" s="141"/>
      <c r="J46" s="143"/>
      <c r="K46" s="148"/>
    </row>
    <row r="47" spans="1:11" ht="15" x14ac:dyDescent="0.2">
      <c r="A47" s="151">
        <v>22</v>
      </c>
      <c r="B47" s="151" t="e">
        <f>'ООО "ГПНО"'!#REF!</f>
        <v>#REF!</v>
      </c>
      <c r="C47" s="42" t="s">
        <v>78</v>
      </c>
      <c r="D47" s="60">
        <f>SUMIFS('ООО "ГПНО"'!D:D,'ООО "ГПНО"'!C:C,Лист1!B47,'ООО "ГПНО"'!I:I,"&gt;="&amp;"01.01."&amp;$D$2,'ООО "ГПНО"'!I:I,"&lt;="&amp;"31.12."&amp;$D$2)</f>
        <v>0</v>
      </c>
      <c r="E47" s="55" t="s">
        <v>79</v>
      </c>
      <c r="F47" s="68">
        <f>SUMIFS('ООО "ГПНО"'!D:D,'ООО "ГПНО"'!C:C,Лист1!B47,'ООО "ГПНО"'!H:H,"*-О",'ООО "ГПНО"'!I:I,"&gt;="&amp;"01.01."&amp;$D$2,'ООО "ГПНО"'!I:I,"&lt;="&amp;"31.12."&amp;$D$2)</f>
        <v>0</v>
      </c>
      <c r="G47" s="149"/>
      <c r="H47" s="139" t="e">
        <f t="shared" si="27"/>
        <v>#DIV/0!</v>
      </c>
      <c r="I47" s="140" t="e">
        <f t="shared" ref="I47" si="38">D48/D47*100</f>
        <v>#REF!</v>
      </c>
      <c r="J47" s="142" t="e">
        <f t="shared" si="29"/>
        <v>#DIV/0!</v>
      </c>
      <c r="K47" s="147">
        <v>0</v>
      </c>
    </row>
    <row r="48" spans="1:11" ht="15" x14ac:dyDescent="0.2">
      <c r="A48" s="152"/>
      <c r="B48" s="152"/>
      <c r="C48" s="44" t="s">
        <v>80</v>
      </c>
      <c r="D48" s="60" t="e">
        <f>SUMIFS('ООО "ГПНО"'!#REF!,'ООО "ГПНО"'!C:C,B47,'ООО "ГПНО"'!I:I,"&gt;="&amp;"01.01."&amp;$D$2,'ООО "ГПНО"'!I:I,"&lt;="&amp;"31.12."&amp;$D$2)</f>
        <v>#REF!</v>
      </c>
      <c r="E48" s="56" t="s">
        <v>81</v>
      </c>
      <c r="F48" s="60">
        <f>SUMIFS('ООО "ГПНО"'!D:D,'ООО "ГПНО"'!C:C,Лист1!B47,'ООО "ГПНО"'!H:H,"*-У",'ООО "ГПНО"'!I:I,"&gt;="&amp;"01.01."&amp;$D$2,'ООО "ГПНО"'!I:I,"&lt;="&amp;"31.12."&amp;$D$2)</f>
        <v>0</v>
      </c>
      <c r="G48" s="150"/>
      <c r="H48" s="139"/>
      <c r="I48" s="141"/>
      <c r="J48" s="143"/>
      <c r="K48" s="148"/>
    </row>
    <row r="49" spans="1:11" ht="15" x14ac:dyDescent="0.2">
      <c r="A49" s="151">
        <v>23</v>
      </c>
      <c r="B49" s="151" t="e">
        <f>'ООО "ГПНО"'!#REF!</f>
        <v>#REF!</v>
      </c>
      <c r="C49" s="42" t="s">
        <v>78</v>
      </c>
      <c r="D49" s="60">
        <f>SUMIFS('ООО "ГПНО"'!D:D,'ООО "ГПНО"'!C:C,Лист1!B49,'ООО "ГПНО"'!I:I,"&gt;="&amp;"01.01."&amp;$D$2,'ООО "ГПНО"'!I:I,"&lt;="&amp;"31.12."&amp;$D$2)</f>
        <v>0</v>
      </c>
      <c r="E49" s="55" t="s">
        <v>79</v>
      </c>
      <c r="F49" s="68">
        <f>SUMIFS('ООО "ГПНО"'!D:D,'ООО "ГПНО"'!C:C,Лист1!B49,'ООО "ГПНО"'!H:H,"*-О",'ООО "ГПНО"'!I:I,"&gt;="&amp;"01.01."&amp;$D$2,'ООО "ГПНО"'!I:I,"&lt;="&amp;"31.12."&amp;$D$2)</f>
        <v>0</v>
      </c>
      <c r="G49" s="149"/>
      <c r="H49" s="139" t="e">
        <f t="shared" si="27"/>
        <v>#DIV/0!</v>
      </c>
      <c r="I49" s="140" t="e">
        <f t="shared" ref="I49" si="39">D50/D49*100</f>
        <v>#REF!</v>
      </c>
      <c r="J49" s="142" t="e">
        <f t="shared" si="29"/>
        <v>#DIV/0!</v>
      </c>
      <c r="K49" s="147">
        <v>0</v>
      </c>
    </row>
    <row r="50" spans="1:11" ht="15" x14ac:dyDescent="0.2">
      <c r="A50" s="152"/>
      <c r="B50" s="152"/>
      <c r="C50" s="44" t="s">
        <v>80</v>
      </c>
      <c r="D50" s="60" t="e">
        <f>SUMIFS('ООО "ГПНО"'!#REF!,'ООО "ГПНО"'!C:C,B49,'ООО "ГПНО"'!I:I,"&gt;="&amp;"01.01."&amp;$D$2,'ООО "ГПНО"'!I:I,"&lt;="&amp;"31.12."&amp;$D$2)</f>
        <v>#REF!</v>
      </c>
      <c r="E50" s="56" t="s">
        <v>81</v>
      </c>
      <c r="F50" s="60">
        <f>SUMIFS('ООО "ГПНО"'!D:D,'ООО "ГПНО"'!C:C,Лист1!B49,'ООО "ГПНО"'!H:H,"*-У",'ООО "ГПНО"'!I:I,"&gt;="&amp;"01.01."&amp;$D$2,'ООО "ГПНО"'!I:I,"&lt;="&amp;"31.12."&amp;$D$2)</f>
        <v>0</v>
      </c>
      <c r="G50" s="150"/>
      <c r="H50" s="139"/>
      <c r="I50" s="141"/>
      <c r="J50" s="143"/>
      <c r="K50" s="148"/>
    </row>
    <row r="51" spans="1:11" x14ac:dyDescent="0.2">
      <c r="A51" s="151">
        <v>24</v>
      </c>
      <c r="B51" s="151"/>
      <c r="C51" s="42"/>
      <c r="D51" s="56"/>
      <c r="E51" s="55"/>
      <c r="F51" s="56"/>
      <c r="G51" s="149"/>
      <c r="H51" s="139" t="e">
        <f t="shared" si="27"/>
        <v>#DIV/0!</v>
      </c>
      <c r="I51" s="140" t="e">
        <f t="shared" ref="I51" si="40">D52/D51*100</f>
        <v>#DIV/0!</v>
      </c>
      <c r="J51" s="142" t="e">
        <f t="shared" ref="J51" si="41">K51/G51*100</f>
        <v>#DIV/0!</v>
      </c>
      <c r="K51" s="147">
        <v>0</v>
      </c>
    </row>
    <row r="52" spans="1:11" x14ac:dyDescent="0.2">
      <c r="A52" s="152"/>
      <c r="B52" s="152"/>
      <c r="C52" s="44"/>
      <c r="D52" s="56"/>
      <c r="E52" s="44"/>
      <c r="F52" s="56"/>
      <c r="G52" s="150"/>
      <c r="H52" s="139"/>
      <c r="I52" s="141"/>
      <c r="J52" s="143"/>
      <c r="K52" s="148"/>
    </row>
    <row r="53" spans="1:11" x14ac:dyDescent="0.2">
      <c r="A53" s="151">
        <v>25</v>
      </c>
      <c r="B53" s="151"/>
      <c r="C53" s="42"/>
      <c r="D53" s="56"/>
      <c r="E53" s="43"/>
      <c r="F53" s="56"/>
      <c r="G53" s="149"/>
      <c r="H53" s="139" t="e">
        <f t="shared" ref="H53" si="42">D53/(G53/100000)</f>
        <v>#DIV/0!</v>
      </c>
      <c r="I53" s="140" t="e">
        <f t="shared" ref="I53" si="43">D54/D53*100</f>
        <v>#DIV/0!</v>
      </c>
      <c r="J53" s="142" t="e">
        <f t="shared" ref="J53" si="44">K53/G53*100</f>
        <v>#DIV/0!</v>
      </c>
      <c r="K53" s="147">
        <v>0</v>
      </c>
    </row>
    <row r="54" spans="1:11" x14ac:dyDescent="0.2">
      <c r="A54" s="152"/>
      <c r="B54" s="152"/>
      <c r="C54" s="44"/>
      <c r="D54" s="56"/>
      <c r="E54" s="44"/>
      <c r="F54" s="56"/>
      <c r="G54" s="150"/>
      <c r="H54" s="139"/>
      <c r="I54" s="141"/>
      <c r="J54" s="143"/>
      <c r="K54" s="148"/>
    </row>
    <row r="55" spans="1:11" x14ac:dyDescent="0.2">
      <c r="A55" s="151">
        <v>26</v>
      </c>
      <c r="B55" s="151"/>
      <c r="C55" s="42"/>
      <c r="D55" s="56"/>
      <c r="E55" s="43"/>
      <c r="F55" s="56"/>
      <c r="G55" s="149"/>
      <c r="H55" s="139" t="e">
        <f t="shared" ref="H55" si="45">D55/(G55/100000)</f>
        <v>#DIV/0!</v>
      </c>
      <c r="I55" s="140" t="e">
        <f t="shared" ref="I55" si="46">D56/D55*100</f>
        <v>#DIV/0!</v>
      </c>
      <c r="J55" s="142" t="e">
        <f t="shared" ref="J55" si="47">K55/G55*100</f>
        <v>#DIV/0!</v>
      </c>
      <c r="K55" s="147">
        <v>0</v>
      </c>
    </row>
    <row r="56" spans="1:11" x14ac:dyDescent="0.2">
      <c r="A56" s="152"/>
      <c r="B56" s="152"/>
      <c r="C56" s="44"/>
      <c r="D56" s="56"/>
      <c r="E56" s="44"/>
      <c r="F56" s="56"/>
      <c r="G56" s="150"/>
      <c r="H56" s="139"/>
      <c r="I56" s="141"/>
      <c r="J56" s="143"/>
      <c r="K56" s="148"/>
    </row>
    <row r="57" spans="1:11" x14ac:dyDescent="0.2">
      <c r="A57" s="151">
        <v>27</v>
      </c>
      <c r="B57" s="151"/>
      <c r="C57" s="42"/>
      <c r="D57" s="56"/>
      <c r="E57" s="43"/>
      <c r="F57" s="56"/>
      <c r="G57" s="149"/>
      <c r="H57" s="139" t="e">
        <f t="shared" ref="H57" si="48">D57/(G57/100000)</f>
        <v>#DIV/0!</v>
      </c>
      <c r="I57" s="140" t="e">
        <f t="shared" ref="I57" si="49">D58/D57*100</f>
        <v>#DIV/0!</v>
      </c>
      <c r="J57" s="142" t="e">
        <f t="shared" ref="J57" si="50">K57/G57*100</f>
        <v>#DIV/0!</v>
      </c>
      <c r="K57" s="147">
        <v>0</v>
      </c>
    </row>
    <row r="58" spans="1:11" x14ac:dyDescent="0.2">
      <c r="A58" s="152"/>
      <c r="B58" s="152"/>
      <c r="C58" s="44"/>
      <c r="D58" s="56"/>
      <c r="E58" s="44"/>
      <c r="F58" s="56"/>
      <c r="G58" s="150"/>
      <c r="H58" s="139"/>
      <c r="I58" s="141"/>
      <c r="J58" s="143"/>
      <c r="K58" s="148"/>
    </row>
    <row r="59" spans="1:11" x14ac:dyDescent="0.2">
      <c r="A59" s="151">
        <v>28</v>
      </c>
      <c r="B59" s="151"/>
      <c r="C59" s="42"/>
      <c r="D59" s="56"/>
      <c r="E59" s="43"/>
      <c r="F59" s="56"/>
      <c r="G59" s="149"/>
      <c r="H59" s="139" t="e">
        <f t="shared" ref="H59" si="51">D59/(G59/100000)</f>
        <v>#DIV/0!</v>
      </c>
      <c r="I59" s="140" t="e">
        <f t="shared" ref="I59" si="52">D60/D59*100</f>
        <v>#DIV/0!</v>
      </c>
      <c r="J59" s="142" t="e">
        <f t="shared" ref="J59" si="53">K59/G59*100</f>
        <v>#DIV/0!</v>
      </c>
      <c r="K59" s="147">
        <v>0</v>
      </c>
    </row>
    <row r="60" spans="1:11" x14ac:dyDescent="0.2">
      <c r="A60" s="152"/>
      <c r="B60" s="152"/>
      <c r="C60" s="44"/>
      <c r="D60" s="56"/>
      <c r="E60" s="44"/>
      <c r="F60" s="56"/>
      <c r="G60" s="150"/>
      <c r="H60" s="139"/>
      <c r="I60" s="141"/>
      <c r="J60" s="143"/>
      <c r="K60" s="148"/>
    </row>
    <row r="61" spans="1:11" x14ac:dyDescent="0.2">
      <c r="D61" s="45"/>
      <c r="E61" s="45"/>
      <c r="F61" s="45"/>
      <c r="H61" s="46"/>
      <c r="I61" s="46"/>
    </row>
    <row r="62" spans="1:11" x14ac:dyDescent="0.2">
      <c r="D62" s="45"/>
      <c r="E62" s="45"/>
      <c r="F62" s="45"/>
      <c r="H62" s="46"/>
      <c r="I62" s="46"/>
    </row>
    <row r="63" spans="1:11" x14ac:dyDescent="0.2">
      <c r="C63" s="153" t="s">
        <v>82</v>
      </c>
      <c r="D63" s="154"/>
      <c r="E63" s="45"/>
      <c r="F63" s="45"/>
      <c r="H63" s="46"/>
      <c r="I63" s="46"/>
    </row>
    <row r="64" spans="1:11" x14ac:dyDescent="0.2">
      <c r="C64" s="155"/>
      <c r="D64" s="156"/>
      <c r="E64" s="45"/>
      <c r="F64" s="45"/>
      <c r="H64" s="46"/>
      <c r="I64" s="46"/>
    </row>
    <row r="65" spans="2:4" x14ac:dyDescent="0.2">
      <c r="C65" s="20" t="e">
        <f>B5</f>
        <v>#REF!</v>
      </c>
      <c r="D65" s="47" t="e">
        <f>F5*100/D5</f>
        <v>#DIV/0!</v>
      </c>
    </row>
    <row r="66" spans="2:4" x14ac:dyDescent="0.2">
      <c r="C66" s="61" t="e">
        <f>B7</f>
        <v>#REF!</v>
      </c>
      <c r="D66" s="47" t="e">
        <f>F7*100/D7</f>
        <v>#DIV/0!</v>
      </c>
    </row>
    <row r="67" spans="2:4" x14ac:dyDescent="0.2">
      <c r="B67"/>
      <c r="C67" s="61" t="e">
        <f>B9</f>
        <v>#REF!</v>
      </c>
      <c r="D67" s="47" t="e">
        <f>F9*100/D9</f>
        <v>#DIV/0!</v>
      </c>
    </row>
    <row r="68" spans="2:4" x14ac:dyDescent="0.2">
      <c r="B68"/>
      <c r="C68" s="61" t="e">
        <f>B11</f>
        <v>#REF!</v>
      </c>
      <c r="D68" s="47" t="e">
        <f>F11*100/D11</f>
        <v>#DIV/0!</v>
      </c>
    </row>
    <row r="69" spans="2:4" ht="25.5" customHeight="1" x14ac:dyDescent="0.2">
      <c r="B69"/>
      <c r="C69" s="61" t="e">
        <f>B13</f>
        <v>#REF!</v>
      </c>
      <c r="D69" s="47" t="e">
        <f>F13*100/D13</f>
        <v>#DIV/0!</v>
      </c>
    </row>
    <row r="70" spans="2:4" x14ac:dyDescent="0.2">
      <c r="B70"/>
      <c r="C70" s="61" t="e">
        <f>B15</f>
        <v>#REF!</v>
      </c>
      <c r="D70" s="47" t="e">
        <f>F15*100/D15</f>
        <v>#DIV/0!</v>
      </c>
    </row>
    <row r="71" spans="2:4" x14ac:dyDescent="0.2">
      <c r="B71"/>
      <c r="C71" s="61" t="e">
        <f>B17</f>
        <v>#REF!</v>
      </c>
      <c r="D71" s="47" t="e">
        <f>F17*100/D17</f>
        <v>#DIV/0!</v>
      </c>
    </row>
    <row r="72" spans="2:4" x14ac:dyDescent="0.2">
      <c r="B72"/>
      <c r="C72" s="61" t="e">
        <f>B19</f>
        <v>#REF!</v>
      </c>
      <c r="D72" s="47" t="e">
        <f>F19*100/D19</f>
        <v>#DIV/0!</v>
      </c>
    </row>
    <row r="73" spans="2:4" x14ac:dyDescent="0.2">
      <c r="B73"/>
      <c r="C73" s="61" t="e">
        <f>B21</f>
        <v>#REF!</v>
      </c>
      <c r="D73" s="47" t="e">
        <f>F21*100/D21</f>
        <v>#DIV/0!</v>
      </c>
    </row>
    <row r="74" spans="2:4" x14ac:dyDescent="0.2">
      <c r="B74"/>
      <c r="C74" s="61" t="e">
        <f>B23</f>
        <v>#REF!</v>
      </c>
      <c r="D74" s="47" t="e">
        <f>F23*100/D23</f>
        <v>#DIV/0!</v>
      </c>
    </row>
    <row r="75" spans="2:4" ht="30" customHeight="1" x14ac:dyDescent="0.2">
      <c r="B75"/>
      <c r="C75" s="61" t="e">
        <f>B25</f>
        <v>#REF!</v>
      </c>
      <c r="D75" s="47" t="e">
        <f>F25*100/D25</f>
        <v>#DIV/0!</v>
      </c>
    </row>
    <row r="76" spans="2:4" x14ac:dyDescent="0.2">
      <c r="B76"/>
      <c r="C76" s="61" t="e">
        <f>B27</f>
        <v>#REF!</v>
      </c>
      <c r="D76" s="47" t="e">
        <f>F27*100/D27</f>
        <v>#DIV/0!</v>
      </c>
    </row>
    <row r="77" spans="2:4" x14ac:dyDescent="0.2">
      <c r="B77"/>
      <c r="C77" s="61" t="e">
        <f>B29</f>
        <v>#REF!</v>
      </c>
      <c r="D77" s="47" t="e">
        <f>F29*100/D29</f>
        <v>#DIV/0!</v>
      </c>
    </row>
    <row r="78" spans="2:4" ht="28.5" customHeight="1" x14ac:dyDescent="0.2">
      <c r="B78"/>
      <c r="C78" s="61" t="e">
        <f>B31</f>
        <v>#REF!</v>
      </c>
      <c r="D78" s="47" t="e">
        <f>F31*100/D31</f>
        <v>#DIV/0!</v>
      </c>
    </row>
    <row r="79" spans="2:4" ht="28.5" customHeight="1" x14ac:dyDescent="0.2">
      <c r="B79"/>
      <c r="C79" s="61" t="e">
        <f>B33</f>
        <v>#REF!</v>
      </c>
      <c r="D79" s="47" t="e">
        <f>F33*100/D33</f>
        <v>#DIV/0!</v>
      </c>
    </row>
    <row r="80" spans="2:4" x14ac:dyDescent="0.2">
      <c r="B80"/>
      <c r="C80" s="70" t="e">
        <f>B35</f>
        <v>#REF!</v>
      </c>
      <c r="D80" s="47" t="e">
        <f>F35*100/D35</f>
        <v>#DIV/0!</v>
      </c>
    </row>
    <row r="81" spans="2:4" x14ac:dyDescent="0.2">
      <c r="B81"/>
      <c r="C81" s="61" t="e">
        <f>B37</f>
        <v>#REF!</v>
      </c>
      <c r="D81" s="47" t="e">
        <f>F37*100/D37</f>
        <v>#DIV/0!</v>
      </c>
    </row>
    <row r="82" spans="2:4" ht="12.75" customHeight="1" x14ac:dyDescent="0.2">
      <c r="C82" s="61" t="e">
        <f>B39</f>
        <v>#REF!</v>
      </c>
      <c r="D82" s="47" t="e">
        <f>F39*100/D39</f>
        <v>#DIV/0!</v>
      </c>
    </row>
    <row r="83" spans="2:4" ht="21" customHeight="1" x14ac:dyDescent="0.2">
      <c r="C83" s="61" t="e">
        <f>B41</f>
        <v>#REF!</v>
      </c>
      <c r="D83" s="47" t="e">
        <f>F41*100/D41</f>
        <v>#DIV/0!</v>
      </c>
    </row>
    <row r="84" spans="2:4" x14ac:dyDescent="0.2">
      <c r="C84" s="61" t="e">
        <f>B43</f>
        <v>#REF!</v>
      </c>
      <c r="D84" s="47" t="e">
        <f>F43*100/D43</f>
        <v>#DIV/0!</v>
      </c>
    </row>
    <row r="85" spans="2:4" x14ac:dyDescent="0.2">
      <c r="C85" s="61" t="e">
        <f>B45</f>
        <v>#REF!</v>
      </c>
      <c r="D85" s="47" t="e">
        <f>F45*100/D45</f>
        <v>#DIV/0!</v>
      </c>
    </row>
    <row r="86" spans="2:4" x14ac:dyDescent="0.2">
      <c r="C86" s="61" t="e">
        <f>B47</f>
        <v>#REF!</v>
      </c>
      <c r="D86" s="47" t="e">
        <f>F46*100/D46</f>
        <v>#REF!</v>
      </c>
    </row>
    <row r="87" spans="2:4" x14ac:dyDescent="0.2">
      <c r="C87" s="61" t="e">
        <f>B49</f>
        <v>#REF!</v>
      </c>
      <c r="D87" s="47" t="e">
        <f>F47*100/D47</f>
        <v>#DIV/0!</v>
      </c>
    </row>
    <row r="88" spans="2:4" x14ac:dyDescent="0.2">
      <c r="C88" s="61"/>
      <c r="D88" s="47"/>
    </row>
    <row r="105" spans="2:35" x14ac:dyDescent="0.2">
      <c r="B105" s="64" t="s">
        <v>93</v>
      </c>
      <c r="C105" s="59">
        <v>2019</v>
      </c>
    </row>
    <row r="106" spans="2:35" ht="48.75" customHeight="1" x14ac:dyDescent="0.2">
      <c r="B106" s="72" t="s">
        <v>28</v>
      </c>
      <c r="C106" s="20" t="e">
        <f>'ООО "ГПНО"'!#REF!</f>
        <v>#REF!</v>
      </c>
      <c r="D106" s="95" t="e">
        <f>'ООО "ГПНО"'!#REF!</f>
        <v>#REF!</v>
      </c>
      <c r="E106" s="61" t="e">
        <f>'ООО "ГПНО"'!#REF!</f>
        <v>#REF!</v>
      </c>
      <c r="F106" s="95" t="e">
        <f>'ООО "ГПНО"'!#REF!</f>
        <v>#REF!</v>
      </c>
      <c r="G106" s="95" t="e">
        <f>'ООО "ГПНО"'!#REF!</f>
        <v>#REF!</v>
      </c>
      <c r="H106" s="95" t="e">
        <f>'ООО "ГПНО"'!#REF!</f>
        <v>#REF!</v>
      </c>
      <c r="I106" s="95" t="e">
        <f>'ООО "ГПНО"'!#REF!</f>
        <v>#REF!</v>
      </c>
      <c r="J106" s="95" t="e">
        <f>'ООО "ГПНО"'!#REF!</f>
        <v>#REF!</v>
      </c>
      <c r="K106" s="95" t="e">
        <f>'ООО "ГПНО"'!#REF!</f>
        <v>#REF!</v>
      </c>
      <c r="L106" s="95" t="e">
        <f>'ООО "ГПНО"'!#REF!</f>
        <v>#REF!</v>
      </c>
      <c r="M106" s="61" t="e">
        <f>'ООО "ГПНО"'!#REF!</f>
        <v>#REF!</v>
      </c>
      <c r="N106" s="61" t="e">
        <f>'ООО "ГПНО"'!#REF!</f>
        <v>#REF!</v>
      </c>
      <c r="O106" s="61" t="e">
        <f>'ООО "ГПНО"'!#REF!</f>
        <v>#REF!</v>
      </c>
      <c r="P106" s="61" t="e">
        <f>'ООО "ГПНО"'!#REF!</f>
        <v>#REF!</v>
      </c>
      <c r="Q106" s="95" t="e">
        <f>'ООО "ГПНО"'!#REF!</f>
        <v>#REF!</v>
      </c>
      <c r="R106" s="71" t="e">
        <f>'ООО "ГПНО"'!#REF!</f>
        <v>#REF!</v>
      </c>
      <c r="S106" s="71" t="e">
        <f>'ООО "ГПНО"'!#REF!</f>
        <v>#REF!</v>
      </c>
      <c r="T106" s="61" t="e">
        <f>'ООО "ГПНО"'!#REF!</f>
        <v>#REF!</v>
      </c>
      <c r="U106" s="61"/>
      <c r="V106" s="61"/>
      <c r="W106" s="61"/>
      <c r="X106" s="61"/>
      <c r="Y106" s="61"/>
      <c r="Z106" s="61"/>
      <c r="AA106" s="61"/>
      <c r="AB106" s="61"/>
      <c r="AC106" s="61"/>
      <c r="AD106" s="61"/>
      <c r="AE106" s="61"/>
      <c r="AF106" s="61"/>
      <c r="AG106" s="61"/>
      <c r="AH106" s="55" t="s">
        <v>95</v>
      </c>
      <c r="AI106" s="48"/>
    </row>
    <row r="107" spans="2:35" ht="15.75" x14ac:dyDescent="0.2">
      <c r="B107" s="67" t="s">
        <v>6</v>
      </c>
      <c r="C107" s="60" t="e">
        <f>SUMIFS('ООО "ГПНО"'!#REF!,'ООО "ГПНО"'!C:C,Лист1!C106,'ООО "ГПНО"'!I:I,"&gt;="&amp;"01.01."&amp;$C$105,'ООО "ГПНО"'!I:I,"&lt;="&amp;"31.12."&amp;$C$105)</f>
        <v>#REF!</v>
      </c>
      <c r="D107" s="60" t="e">
        <f>SUMIFS('ООО "ГПНО"'!#REF!,'ООО "ГПНО"'!C:C,Лист1!D106,'ООО "ГПНО"'!I:I,"&gt;="&amp;"01.01."&amp;$C$105,'ООО "ГПНО"'!I:I,"&lt;="&amp;"31.12."&amp;$C$105)</f>
        <v>#REF!</v>
      </c>
      <c r="E107" s="60" t="e">
        <f>SUMIFS('ООО "ГПНО"'!#REF!,'ООО "ГПНО"'!C:C,Лист1!E106,'ООО "ГПНО"'!I:I,"&gt;="&amp;"01.01."&amp;$C$105,'ООО "ГПНО"'!I:I,"&lt;="&amp;"31.12."&amp;$C$105)</f>
        <v>#REF!</v>
      </c>
      <c r="F107" s="60" t="e">
        <f>SUMIFS('ООО "ГПНО"'!#REF!,'ООО "ГПНО"'!C:C,Лист1!F106,'ООО "ГПНО"'!I:I,"&gt;="&amp;"01.01."&amp;$C$105,'ООО "ГПНО"'!I:I,"&lt;="&amp;"31.12."&amp;$C$105)</f>
        <v>#REF!</v>
      </c>
      <c r="G107" s="60" t="e">
        <f>SUMIFS('ООО "ГПНО"'!#REF!,'ООО "ГПНО"'!C:C,Лист1!G106,'ООО "ГПНО"'!I:I,"&gt;="&amp;"01.01."&amp;$C$105,'ООО "ГПНО"'!I:I,"&lt;="&amp;"31.12."&amp;$C$105)</f>
        <v>#REF!</v>
      </c>
      <c r="H107" s="60" t="e">
        <f>SUMIFS('ООО "ГПНО"'!#REF!,'ООО "ГПНО"'!C:C,Лист1!H106,'ООО "ГПНО"'!I:I,"&gt;="&amp;"01.01."&amp;$C$105,'ООО "ГПНО"'!I:I,"&lt;="&amp;"31.12."&amp;$C$105)</f>
        <v>#REF!</v>
      </c>
      <c r="I107" s="60" t="e">
        <f>SUMIFS('ООО "ГПНО"'!#REF!,'ООО "ГПНО"'!C:C,Лист1!I106,'ООО "ГПНО"'!I:I,"&gt;="&amp;"01.01."&amp;$C$105,'ООО "ГПНО"'!I:I,"&lt;="&amp;"31.12."&amp;$C$105)</f>
        <v>#REF!</v>
      </c>
      <c r="J107" s="60" t="e">
        <f>SUMIFS('ООО "ГПНО"'!#REF!,'ООО "ГПНО"'!C:C,Лист1!J106,'ООО "ГПНО"'!I:I,"&gt;="&amp;"01.01."&amp;$C$105,'ООО "ГПНО"'!I:I,"&lt;="&amp;"31.12."&amp;$C$105)</f>
        <v>#REF!</v>
      </c>
      <c r="K107" s="60" t="e">
        <f>SUMIFS('ООО "ГПНО"'!#REF!,'ООО "ГПНО"'!C:C,Лист1!K106,'ООО "ГПНО"'!I:I,"&gt;="&amp;"01.01."&amp;$C$105,'ООО "ГПНО"'!I:I,"&lt;="&amp;"31.12."&amp;$C$105)</f>
        <v>#REF!</v>
      </c>
      <c r="L107" s="60" t="e">
        <f>SUMIFS('ООО "ГПНО"'!#REF!,'ООО "ГПНО"'!C:C,Лист1!L106,'ООО "ГПНО"'!I:I,"&gt;="&amp;"01.01."&amp;$C$105,'ООО "ГПНО"'!I:I,"&lt;="&amp;"31.12."&amp;$C$105)</f>
        <v>#REF!</v>
      </c>
      <c r="M107" s="60" t="e">
        <f>SUMIFS('ООО "ГПНО"'!#REF!,'ООО "ГПНО"'!C:C,Лист1!M106,'ООО "ГПНО"'!I:I,"&gt;="&amp;"01.01."&amp;$C$105,'ООО "ГПНО"'!I:I,"&lt;="&amp;"31.12."&amp;$C$105)</f>
        <v>#REF!</v>
      </c>
      <c r="N107" s="60" t="e">
        <f>SUMIFS('ООО "ГПНО"'!#REF!,'ООО "ГПНО"'!C:C,Лист1!N106,'ООО "ГПНО"'!I:I,"&gt;="&amp;"01.01."&amp;$C$105,'ООО "ГПНО"'!I:I,"&lt;="&amp;"31.12."&amp;$C$105)</f>
        <v>#REF!</v>
      </c>
      <c r="O107" s="60" t="e">
        <f>SUMIFS('ООО "ГПНО"'!#REF!,'ООО "ГПНО"'!C:C,Лист1!O106,'ООО "ГПНО"'!I:I,"&gt;="&amp;"01.01."&amp;$C$105,'ООО "ГПНО"'!I:I,"&lt;="&amp;"31.12."&amp;$C$105)</f>
        <v>#REF!</v>
      </c>
      <c r="P107" s="60" t="e">
        <f>SUMIFS('ООО "ГПНО"'!#REF!,'ООО "ГПНО"'!C:C,Лист1!P106,'ООО "ГПНО"'!I:I,"&gt;="&amp;"01.01."&amp;$C$105,'ООО "ГПНО"'!I:I,"&lt;="&amp;"31.12."&amp;$C$105)</f>
        <v>#REF!</v>
      </c>
      <c r="Q107" s="60" t="e">
        <f>SUMIFS('ООО "ГПНО"'!#REF!,'ООО "ГПНО"'!C:C,Лист1!Q106,'ООО "ГПНО"'!I:I,"&gt;="&amp;"01.01."&amp;$C$105,'ООО "ГПНО"'!I:I,"&lt;="&amp;"31.12."&amp;$C$105)</f>
        <v>#REF!</v>
      </c>
      <c r="R107" s="60" t="e">
        <f>SUMIFS('ООО "ГПНО"'!#REF!,'ООО "ГПНО"'!C:C,Лист1!R106,'ООО "ГПНО"'!I:I,"&gt;="&amp;"01.01."&amp;$C$105,'ООО "ГПНО"'!I:I,"&lt;="&amp;"31.12."&amp;$C$105)</f>
        <v>#REF!</v>
      </c>
      <c r="S107" s="60" t="e">
        <f>SUMIFS('ООО "ГПНО"'!#REF!,'ООО "ГПНО"'!C:C,Лист1!S106,'ООО "ГПНО"'!I:I,"&gt;="&amp;"01.01."&amp;$C$105,'ООО "ГПНО"'!I:I,"&lt;="&amp;"31.12."&amp;$C$105)</f>
        <v>#REF!</v>
      </c>
      <c r="T107" s="60" t="e">
        <f>SUMIFS('ООО "ГПНО"'!#REF!,'ООО "ГПНО"'!C:C,Лист1!T106,'ООО "ГПНО"'!I:I,"&gt;="&amp;"01.01."&amp;$C$105,'ООО "ГПНО"'!I:I,"&lt;="&amp;"31.12."&amp;$C$105)</f>
        <v>#REF!</v>
      </c>
      <c r="U107" s="60" t="e">
        <f>SUMIFS('ООО "ГПНО"'!#REF!,'ООО "ГПНО"'!C:C,Лист1!U106,'ООО "ГПНО"'!I:I,"&gt;="&amp;"01.01."&amp;$C$105,'ООО "ГПНО"'!I:I,"&lt;="&amp;"31.12."&amp;$C$105)</f>
        <v>#REF!</v>
      </c>
      <c r="V107" s="60" t="e">
        <f>SUMIFS('ООО "ГПНО"'!#REF!,'ООО "ГПНО"'!C:C,Лист1!V106,'ООО "ГПНО"'!I:I,"&gt;="&amp;"01.01."&amp;$C$105,'ООО "ГПНО"'!I:I,"&lt;="&amp;"31.12."&amp;$C$105)</f>
        <v>#REF!</v>
      </c>
      <c r="W107" s="60" t="e">
        <f>SUMIFS('ООО "ГПНО"'!#REF!,'ООО "ГПНО"'!D:D,Лист1!W106,'ООО "ГПНО"'!I:I,"&gt;="&amp;"01.01."&amp;$C$105,'ООО "ГПНО"'!I:I,"&lt;="&amp;"31.12."&amp;$C$105)</f>
        <v>#REF!</v>
      </c>
      <c r="X107" s="60" t="e">
        <f>SUMIFS('ООО "ГПНО"'!#REF!,'ООО "ГПНО"'!C:C,Лист1!X106,'ООО "ГПНО"'!I:I,"&gt;="&amp;"01.01."&amp;$C$105,'ООО "ГПНО"'!I:I,"&lt;="&amp;"31.12."&amp;$C$105)</f>
        <v>#REF!</v>
      </c>
      <c r="Y107" s="60" t="e">
        <f>SUMIFS('ООО "ГПНО"'!#REF!,'ООО "ГПНО"'!K:K,Лист1!Y106,'ООО "ГПНО"'!Q:Q,"&gt;="&amp;"01.01."&amp;$C$105,'ООО "ГПНО"'!Q:Q,"&lt;="&amp;"31.12."&amp;$C$105)</f>
        <v>#REF!</v>
      </c>
      <c r="Z107" s="43"/>
      <c r="AA107" s="43"/>
      <c r="AB107" s="43"/>
      <c r="AC107" s="43"/>
      <c r="AD107" s="43"/>
      <c r="AE107" s="43"/>
      <c r="AF107" s="43"/>
      <c r="AG107" s="43"/>
      <c r="AH107" s="55" t="e">
        <f>SUM(C107:AG107)</f>
        <v>#REF!</v>
      </c>
      <c r="AI107" s="48"/>
    </row>
    <row r="108" spans="2:35" ht="31.5" x14ac:dyDescent="0.2">
      <c r="B108" s="67" t="s">
        <v>39</v>
      </c>
      <c r="C108" s="60" t="e">
        <f>SUMIFS('ООО "ГПНО"'!#REF!,'ООО "ГПНО"'!C:C,Лист1!C106,'ООО "ГПНО"'!I:I,"&gt;="&amp;"01.01."&amp;$C$105,'ООО "ГПНО"'!I:I,"&lt;="&amp;"31.12."&amp;$C$105)</f>
        <v>#REF!</v>
      </c>
      <c r="D108" s="60" t="e">
        <f>SUMIFS('ООО "ГПНО"'!#REF!,'ООО "ГПНО"'!C:C,Лист1!D106,'ООО "ГПНО"'!I:I,"&gt;="&amp;"01.01."&amp;$C$105,'ООО "ГПНО"'!I:I,"&lt;="&amp;"31.12."&amp;$C$105)</f>
        <v>#REF!</v>
      </c>
      <c r="E108" s="60" t="e">
        <f>SUMIFS('ООО "ГПНО"'!#REF!,'ООО "ГПНО"'!C:C,Лист1!E106,'ООО "ГПНО"'!I:I,"&gt;="&amp;"01.01."&amp;$C$105,'ООО "ГПНО"'!I:I,"&lt;="&amp;"31.12."&amp;$C$105)</f>
        <v>#REF!</v>
      </c>
      <c r="F108" s="60" t="e">
        <f>SUMIFS('ООО "ГПНО"'!#REF!,'ООО "ГПНО"'!C:C,Лист1!F106,'ООО "ГПНО"'!I:I,"&gt;="&amp;"01.01."&amp;$C$105,'ООО "ГПНО"'!I:I,"&lt;="&amp;"31.12."&amp;$C$105)</f>
        <v>#REF!</v>
      </c>
      <c r="G108" s="60" t="e">
        <f>SUMIFS('ООО "ГПНО"'!#REF!,'ООО "ГПНО"'!C:C,Лист1!G106,'ООО "ГПНО"'!I:I,"&gt;="&amp;"01.01."&amp;$C$105,'ООО "ГПНО"'!I:I,"&lt;="&amp;"31.12."&amp;$C$105)</f>
        <v>#REF!</v>
      </c>
      <c r="H108" s="60" t="e">
        <f>SUMIFS('ООО "ГПНО"'!#REF!,'ООО "ГПНО"'!C:C,Лист1!H106,'ООО "ГПНО"'!I:I,"&gt;="&amp;"01.01."&amp;$C$105,'ООО "ГПНО"'!I:I,"&lt;="&amp;"31.12."&amp;$C$105)</f>
        <v>#REF!</v>
      </c>
      <c r="I108" s="60" t="e">
        <f>SUMIFS('ООО "ГПНО"'!#REF!,'ООО "ГПНО"'!C:C,Лист1!I106,'ООО "ГПНО"'!I:I,"&gt;="&amp;"01.01."&amp;$C$105,'ООО "ГПНО"'!I:I,"&lt;="&amp;"31.12."&amp;$C$105)</f>
        <v>#REF!</v>
      </c>
      <c r="J108" s="60" t="e">
        <f>SUMIFS('ООО "ГПНО"'!#REF!,'ООО "ГПНО"'!C:C,Лист1!J106,'ООО "ГПНО"'!I:I,"&gt;="&amp;"01.01."&amp;$C$105,'ООО "ГПНО"'!I:I,"&lt;="&amp;"31.12."&amp;$C$105)</f>
        <v>#REF!</v>
      </c>
      <c r="K108" s="60" t="e">
        <f>SUMIFS('ООО "ГПНО"'!#REF!,'ООО "ГПНО"'!C:C,Лист1!K106,'ООО "ГПНО"'!I:I,"&gt;="&amp;"01.01."&amp;$C$105,'ООО "ГПНО"'!I:I,"&lt;="&amp;"31.12."&amp;$C$105)</f>
        <v>#REF!</v>
      </c>
      <c r="L108" s="60" t="e">
        <f>SUMIFS('ООО "ГПНО"'!#REF!,'ООО "ГПНО"'!C:C,Лист1!L106,'ООО "ГПНО"'!I:I,"&gt;="&amp;"01.01."&amp;$C$105,'ООО "ГПНО"'!I:I,"&lt;="&amp;"31.12."&amp;$C$105)</f>
        <v>#REF!</v>
      </c>
      <c r="M108" s="60" t="e">
        <f>SUMIFS('ООО "ГПНО"'!#REF!,'ООО "ГПНО"'!C:C,Лист1!M106,'ООО "ГПНО"'!I:I,"&gt;="&amp;"01.01."&amp;$C$105,'ООО "ГПНО"'!I:I,"&lt;="&amp;"31.12."&amp;$C$105)</f>
        <v>#REF!</v>
      </c>
      <c r="N108" s="60" t="e">
        <f>SUMIFS('ООО "ГПНО"'!#REF!,'ООО "ГПНО"'!C:C,Лист1!N106,'ООО "ГПНО"'!I:I,"&gt;="&amp;"01.01."&amp;$C$105,'ООО "ГПНО"'!I:I,"&lt;="&amp;"31.12."&amp;$C$105)</f>
        <v>#REF!</v>
      </c>
      <c r="O108" s="60" t="e">
        <f>SUMIFS('ООО "ГПНО"'!#REF!,'ООО "ГПНО"'!C:C,Лист1!O106,'ООО "ГПНО"'!I:I,"&gt;="&amp;"01.01."&amp;$C$105,'ООО "ГПНО"'!I:I,"&lt;="&amp;"31.12."&amp;$C$105)</f>
        <v>#REF!</v>
      </c>
      <c r="P108" s="60" t="e">
        <f>SUMIFS('ООО "ГПНО"'!#REF!,'ООО "ГПНО"'!C:C,Лист1!P106,'ООО "ГПНО"'!I:I,"&gt;="&amp;"01.01."&amp;$C$105,'ООО "ГПНО"'!I:I,"&lt;="&amp;"31.12."&amp;$C$105)</f>
        <v>#REF!</v>
      </c>
      <c r="Q108" s="60" t="e">
        <f>SUMIFS('ООО "ГПНО"'!#REF!,'ООО "ГПНО"'!C:C,Лист1!Q106,'ООО "ГПНО"'!I:I,"&gt;="&amp;"01.01."&amp;$C$105,'ООО "ГПНО"'!I:I,"&lt;="&amp;"31.12."&amp;$C$105)</f>
        <v>#REF!</v>
      </c>
      <c r="R108" s="60" t="e">
        <f>SUMIFS('ООО "ГПНО"'!#REF!,'ООО "ГПНО"'!C:C,Лист1!R106,'ООО "ГПНО"'!I:I,"&gt;="&amp;"01.01."&amp;$C$105,'ООО "ГПНО"'!I:I,"&lt;="&amp;"31.12."&amp;$C$105)</f>
        <v>#REF!</v>
      </c>
      <c r="S108" s="60" t="e">
        <f>SUMIFS('ООО "ГПНО"'!#REF!,'ООО "ГПНО"'!C:C,Лист1!S106,'ООО "ГПНО"'!I:I,"&gt;="&amp;"01.01."&amp;$C$105,'ООО "ГПНО"'!I:I,"&lt;="&amp;"31.12."&amp;$C$105)</f>
        <v>#REF!</v>
      </c>
      <c r="T108" s="60" t="e">
        <f>SUMIFS('ООО "ГПНО"'!#REF!,'ООО "ГПНО"'!D:D,Лист1!T106,'ООО "ГПНО"'!I:I,"&gt;="&amp;"01.01."&amp;$C$105,'ООО "ГПНО"'!I:I,"&lt;="&amp;"31.12."&amp;$C$105)</f>
        <v>#REF!</v>
      </c>
      <c r="U108" s="60" t="e">
        <f>SUMIFS('ООО "ГПНО"'!#REF!,'ООО "ГПНО"'!E:E,Лист1!U106,'ООО "ГПНО"'!I:I,"&gt;="&amp;"01.01."&amp;$C$105,'ООО "ГПНО"'!I:I,"&lt;="&amp;"31.12."&amp;$C$105)</f>
        <v>#REF!</v>
      </c>
      <c r="V108" s="60" t="e">
        <f>SUMIFS('ООО "ГПНО"'!#REF!,'ООО "ГПНО"'!F:F,Лист1!V106,'ООО "ГПНО"'!L:L,"&gt;="&amp;"01.01."&amp;$C$105,'ООО "ГПНО"'!L:L,"&lt;="&amp;"31.12."&amp;$C$105)</f>
        <v>#REF!</v>
      </c>
      <c r="W108" s="60" t="e">
        <f>SUMIFS('ООО "ГПНО"'!#REF!,'ООО "ГПНО"'!G:G,Лист1!W106,'ООО "ГПНО"'!M:M,"&gt;="&amp;"01.01."&amp;$C$105,'ООО "ГПНО"'!M:M,"&lt;="&amp;"31.12."&amp;$C$105)</f>
        <v>#REF!</v>
      </c>
      <c r="X108" s="60" t="e">
        <f>SUMIFS('ООО "ГПНО"'!#REF!,'ООО "ГПНО"'!H:H,Лист1!X106,'ООО "ГПНО"'!N:N,"&gt;="&amp;"01.01."&amp;$C$105,'ООО "ГПНО"'!N:N,"&lt;="&amp;"31.12."&amp;$C$105)</f>
        <v>#REF!</v>
      </c>
      <c r="Y108" s="60" t="e">
        <f>SUMIFS('ООО "ГПНО"'!#REF!,'ООО "ГПНО"'!K:K,Лист1!Y106,'ООО "ГПНО"'!Q:Q,"&gt;="&amp;"01.01."&amp;$C$105,'ООО "ГПНО"'!Q:Q,"&lt;="&amp;"31.12."&amp;$C$105)</f>
        <v>#REF!</v>
      </c>
      <c r="Z108" s="43"/>
      <c r="AA108" s="43"/>
      <c r="AB108" s="43"/>
      <c r="AC108" s="43"/>
      <c r="AD108" s="43"/>
      <c r="AE108" s="43"/>
      <c r="AF108" s="43"/>
      <c r="AG108" s="43"/>
      <c r="AH108" s="55" t="e">
        <f t="shared" ref="AH108:AH124" si="54">SUM(C108:AG108)</f>
        <v>#REF!</v>
      </c>
      <c r="AI108" s="48"/>
    </row>
    <row r="109" spans="2:35" ht="15.75" x14ac:dyDescent="0.2">
      <c r="B109" s="67" t="s">
        <v>40</v>
      </c>
      <c r="C109" s="60" t="e">
        <f>SUMIFS('ООО "ГПНО"'!#REF!,'ООО "ГПНО"'!C:C,Лист1!C106,'ООО "ГПНО"'!I:I,"&gt;="&amp;"01.01."&amp;$C$105,'ООО "ГПНО"'!I:I,"&lt;="&amp;"31.12."&amp;$C$105)</f>
        <v>#REF!</v>
      </c>
      <c r="D109" s="60" t="e">
        <f>SUMIFS('ООО "ГПНО"'!#REF!,'ООО "ГПНО"'!C:C,Лист1!D106,'ООО "ГПНО"'!I:I,"&gt;="&amp;"01.01."&amp;$C$105,'ООО "ГПНО"'!I:I,"&lt;="&amp;"31.12."&amp;$C$105)</f>
        <v>#REF!</v>
      </c>
      <c r="E109" s="60" t="e">
        <f>SUMIFS('ООО "ГПНО"'!#REF!,'ООО "ГПНО"'!C:C,Лист1!E106,'ООО "ГПНО"'!I:I,"&gt;="&amp;"01.01."&amp;$C$105,'ООО "ГПНО"'!I:I,"&lt;="&amp;"31.12."&amp;$C$105)</f>
        <v>#REF!</v>
      </c>
      <c r="F109" s="60" t="e">
        <f>SUMIFS('ООО "ГПНО"'!#REF!,'ООО "ГПНО"'!C:C,Лист1!F106,'ООО "ГПНО"'!I:I,"&gt;="&amp;"01.01."&amp;$C$105,'ООО "ГПНО"'!I:I,"&lt;="&amp;"31.12."&amp;$C$105)</f>
        <v>#REF!</v>
      </c>
      <c r="G109" s="60" t="e">
        <f>SUMIFS('ООО "ГПНО"'!#REF!,'ООО "ГПНО"'!C:C,Лист1!G106,'ООО "ГПНО"'!I:I,"&gt;="&amp;"01.01."&amp;$C$105,'ООО "ГПНО"'!I:I,"&lt;="&amp;"31.12."&amp;$C$105)</f>
        <v>#REF!</v>
      </c>
      <c r="H109" s="60" t="e">
        <f>SUMIFS('ООО "ГПНО"'!#REF!,'ООО "ГПНО"'!C:C,Лист1!H106,'ООО "ГПНО"'!I:I,"&gt;="&amp;"01.01."&amp;$C$105,'ООО "ГПНО"'!I:I,"&lt;="&amp;"31.12."&amp;$C$105)</f>
        <v>#REF!</v>
      </c>
      <c r="I109" s="60" t="e">
        <f>SUMIFS('ООО "ГПНО"'!#REF!,'ООО "ГПНО"'!C:C,Лист1!I106,'ООО "ГПНО"'!I:I,"&gt;="&amp;"01.01."&amp;$C$105,'ООО "ГПНО"'!I:I,"&lt;="&amp;"31.12."&amp;$C$105)</f>
        <v>#REF!</v>
      </c>
      <c r="J109" s="60" t="e">
        <f>SUMIFS('ООО "ГПНО"'!#REF!,'ООО "ГПНО"'!C:C,Лист1!J106,'ООО "ГПНО"'!I:I,"&gt;="&amp;"01.01."&amp;$C$105,'ООО "ГПНО"'!I:I,"&lt;="&amp;"31.12."&amp;$C$105)</f>
        <v>#REF!</v>
      </c>
      <c r="K109" s="60" t="e">
        <f>SUMIFS('ООО "ГПНО"'!#REF!,'ООО "ГПНО"'!C:C,Лист1!K106,'ООО "ГПНО"'!I:I,"&gt;="&amp;"01.01."&amp;$C$105,'ООО "ГПНО"'!I:I,"&lt;="&amp;"31.12."&amp;$C$105)</f>
        <v>#REF!</v>
      </c>
      <c r="L109" s="60" t="e">
        <f>SUMIFS('ООО "ГПНО"'!#REF!,'ООО "ГПНО"'!C:C,Лист1!L106,'ООО "ГПНО"'!I:I,"&gt;="&amp;"01.01."&amp;$C$105,'ООО "ГПНО"'!I:I,"&lt;="&amp;"31.12."&amp;$C$105)</f>
        <v>#REF!</v>
      </c>
      <c r="M109" s="60" t="e">
        <f>SUMIFS('ООО "ГПНО"'!#REF!,'ООО "ГПНО"'!C:C,Лист1!M106,'ООО "ГПНО"'!I:I,"&gt;="&amp;"01.01."&amp;$C$105,'ООО "ГПНО"'!I:I,"&lt;="&amp;"31.12."&amp;$C$105)</f>
        <v>#REF!</v>
      </c>
      <c r="N109" s="60" t="e">
        <f>SUMIFS('ООО "ГПНО"'!#REF!,'ООО "ГПНО"'!C:C,Лист1!N106,'ООО "ГПНО"'!I:I,"&gt;="&amp;"01.01."&amp;$C$105,'ООО "ГПНО"'!I:I,"&lt;="&amp;"31.12."&amp;$C$105)</f>
        <v>#REF!</v>
      </c>
      <c r="O109" s="60" t="e">
        <f>SUMIFS('ООО "ГПНО"'!#REF!,'ООО "ГПНО"'!C:C,Лист1!O106,'ООО "ГПНО"'!I:I,"&gt;="&amp;"01.01."&amp;$C$105,'ООО "ГПНО"'!I:I,"&lt;="&amp;"31.12."&amp;$C$105)</f>
        <v>#REF!</v>
      </c>
      <c r="P109" s="60" t="e">
        <f>SUMIFS('ООО "ГПНО"'!#REF!,'ООО "ГПНО"'!C:C,Лист1!P106,'ООО "ГПНО"'!I:I,"&gt;="&amp;"01.01."&amp;$C$105,'ООО "ГПНО"'!I:I,"&lt;="&amp;"31.12."&amp;$C$105)</f>
        <v>#REF!</v>
      </c>
      <c r="Q109" s="60" t="e">
        <f>SUMIFS('ООО "ГПНО"'!#REF!,'ООО "ГПНО"'!C:C,Лист1!Q106,'ООО "ГПНО"'!I:I,"&gt;="&amp;"01.01."&amp;$C$105,'ООО "ГПНО"'!I:I,"&lt;="&amp;"31.12."&amp;$C$105)</f>
        <v>#REF!</v>
      </c>
      <c r="R109" s="60" t="e">
        <f>SUMIFS('ООО "ГПНО"'!#REF!,'ООО "ГПНО"'!C:C,Лист1!R106,'ООО "ГПНО"'!I:I,"&gt;="&amp;"01.01."&amp;$C$105,'ООО "ГПНО"'!I:I,"&lt;="&amp;"31.12."&amp;$C$105)</f>
        <v>#REF!</v>
      </c>
      <c r="S109" s="60" t="e">
        <f>SUMIFS('ООО "ГПНО"'!#REF!,'ООО "ГПНО"'!C:C,Лист1!S107,'ООО "ГПНО"'!I:I,"&gt;="&amp;"01.01."&amp;$C$105,'ООО "ГПНО"'!I:I,"&lt;="&amp;"31.12."&amp;$C$105)</f>
        <v>#REF!</v>
      </c>
      <c r="T109" s="60" t="e">
        <f>SUMIFS('ООО "ГПНО"'!#REF!,'ООО "ГПНО"'!C:C,Лист1!T106,'ООО "ГПНО"'!I:I,"&gt;="&amp;"01.01."&amp;$C$105,'ООО "ГПНО"'!I:I,"&lt;="&amp;"31.12."&amp;$C$105)</f>
        <v>#REF!</v>
      </c>
      <c r="U109" s="60" t="e">
        <f>SUMIFS('ООО "ГПНО"'!#REF!,'ООО "ГПНО"'!C:C,Лист1!U106,'ООО "ГПНО"'!J:J,"&gt;="&amp;"01.01."&amp;$C$105,'ООО "ГПНО"'!J:J,"&lt;="&amp;"31.12."&amp;$C$105)</f>
        <v>#REF!</v>
      </c>
      <c r="V109" s="60" t="e">
        <f>SUMIFS('ООО "ГПНО"'!#REF!,'ООО "ГПНО"'!C:C,Лист1!V106,'ООО "ГПНО"'!J:J,"&gt;="&amp;"01.01."&amp;$C$105,'ООО "ГПНО"'!J:J,"&lt;="&amp;"31.12."&amp;$C$105)</f>
        <v>#REF!</v>
      </c>
      <c r="W109" s="60" t="e">
        <f>SUMIFS('ООО "ГПНО"'!#REF!,'ООО "ГПНО"'!C:C,Лист1!W106,'ООО "ГПНО"'!J:J,"&gt;="&amp;"01.01."&amp;$C$105,'ООО "ГПНО"'!J:J,"&lt;="&amp;"31.12."&amp;$C$105)</f>
        <v>#REF!</v>
      </c>
      <c r="X109" s="60" t="e">
        <f>SUMIFS('ООО "ГПНО"'!#REF!,'ООО "ГПНО"'!C:C,Лист1!X106,'ООО "ГПНО"'!J:J,"&gt;="&amp;"01.01."&amp;$C$105,'ООО "ГПНО"'!J:J,"&lt;="&amp;"31.12."&amp;$C$105)</f>
        <v>#REF!</v>
      </c>
      <c r="Y109" s="60" t="e">
        <f>SUMIFS('ООО "ГПНО"'!#REF!,'ООО "ГПНО"'!K:K,Лист1!Y106,'ООО "ГПНО"'!Q:Q,"&gt;="&amp;"01.01."&amp;$C$105,'ООО "ГПНО"'!Q:Q,"&lt;="&amp;"31.12."&amp;$C$105)</f>
        <v>#REF!</v>
      </c>
      <c r="Z109" s="43"/>
      <c r="AA109" s="43"/>
      <c r="AB109" s="43"/>
      <c r="AC109" s="43"/>
      <c r="AD109" s="43"/>
      <c r="AE109" s="43"/>
      <c r="AF109" s="43"/>
      <c r="AG109" s="43"/>
      <c r="AH109" s="55" t="e">
        <f t="shared" si="54"/>
        <v>#REF!</v>
      </c>
      <c r="AI109" s="48"/>
    </row>
    <row r="110" spans="2:35" ht="17.25" customHeight="1" x14ac:dyDescent="0.2">
      <c r="B110" s="67" t="s">
        <v>83</v>
      </c>
      <c r="C110" s="60" t="e">
        <f>SUMIFS('ООО "ГПНО"'!#REF!,'ООО "ГПНО"'!C:C,Лист1!C106,'ООО "ГПНО"'!I:I,"&gt;="&amp;"01.01."&amp;$C$105,'ООО "ГПНО"'!I:I,"&lt;="&amp;"31.12."&amp;$C$105)</f>
        <v>#REF!</v>
      </c>
      <c r="D110" s="60" t="e">
        <f>SUMIFS('ООО "ГПНО"'!#REF!,'ООО "ГПНО"'!C:C,Лист1!D106,'ООО "ГПНО"'!I:I,"&gt;="&amp;"01.01."&amp;$C$105,'ООО "ГПНО"'!I:I,"&lt;="&amp;"31.12."&amp;$C$105)</f>
        <v>#REF!</v>
      </c>
      <c r="E110" s="60" t="e">
        <f>SUMIFS('ООО "ГПНО"'!#REF!,'ООО "ГПНО"'!C:C,Лист1!E106,'ООО "ГПНО"'!I:I,"&gt;="&amp;"01.01."&amp;$C$105,'ООО "ГПНО"'!I:I,"&lt;="&amp;"31.12."&amp;$C$105)</f>
        <v>#REF!</v>
      </c>
      <c r="F110" s="60" t="e">
        <f>SUMIFS('ООО "ГПНО"'!#REF!,'ООО "ГПНО"'!C:C,Лист1!F106,'ООО "ГПНО"'!I:I,"&gt;="&amp;"01.01."&amp;$C$105,'ООО "ГПНО"'!I:I,"&lt;="&amp;"31.12."&amp;$C$105)</f>
        <v>#REF!</v>
      </c>
      <c r="G110" s="60" t="e">
        <f>SUMIFS('ООО "ГПНО"'!#REF!,'ООО "ГПНО"'!C:C,Лист1!G106,'ООО "ГПНО"'!I:I,"&gt;="&amp;"01.01."&amp;$C$105,'ООО "ГПНО"'!I:I,"&lt;="&amp;"31.12."&amp;$C$105)</f>
        <v>#REF!</v>
      </c>
      <c r="H110" s="60" t="e">
        <f>SUMIFS('ООО "ГПНО"'!#REF!,'ООО "ГПНО"'!C:C,Лист1!H106,'ООО "ГПНО"'!I:I,"&gt;="&amp;"01.01."&amp;$C$105,'ООО "ГПНО"'!I:I,"&lt;="&amp;"31.12."&amp;$C$105)</f>
        <v>#REF!</v>
      </c>
      <c r="I110" s="60" t="e">
        <f>SUMIFS('ООО "ГПНО"'!#REF!,'ООО "ГПНО"'!C:C,Лист1!I106,'ООО "ГПНО"'!I:I,"&gt;="&amp;"01.01."&amp;$C$105,'ООО "ГПНО"'!I:I,"&lt;="&amp;"31.12."&amp;$C$105)</f>
        <v>#REF!</v>
      </c>
      <c r="J110" s="60" t="e">
        <f>SUMIFS('ООО "ГПНО"'!#REF!,'ООО "ГПНО"'!C:C,Лист1!J106,'ООО "ГПНО"'!I:I,"&gt;="&amp;"01.01."&amp;$C$105,'ООО "ГПНО"'!I:I,"&lt;="&amp;"31.12."&amp;$C$105)</f>
        <v>#REF!</v>
      </c>
      <c r="K110" s="60" t="e">
        <f>SUMIFS('ООО "ГПНО"'!#REF!,'ООО "ГПНО"'!C:C,Лист1!K106,'ООО "ГПНО"'!I:I,"&gt;="&amp;"01.01."&amp;$C$105,'ООО "ГПНО"'!I:I,"&lt;="&amp;"31.12."&amp;$C$105)</f>
        <v>#REF!</v>
      </c>
      <c r="L110" s="60" t="e">
        <f>SUMIFS('ООО "ГПНО"'!#REF!,'ООО "ГПНО"'!C:C,Лист1!L106,'ООО "ГПНО"'!I:I,"&gt;="&amp;"01.01."&amp;$C$105,'ООО "ГПНО"'!I:I,"&lt;="&amp;"31.12."&amp;$C$105)</f>
        <v>#REF!</v>
      </c>
      <c r="M110" s="60" t="e">
        <f>SUMIFS('ООО "ГПНО"'!#REF!,'ООО "ГПНО"'!C:C,Лист1!M106,'ООО "ГПНО"'!I:I,"&gt;="&amp;"01.01."&amp;$C$105,'ООО "ГПНО"'!I:I,"&lt;="&amp;"31.12."&amp;$C$105)</f>
        <v>#REF!</v>
      </c>
      <c r="N110" s="60" t="e">
        <f>SUMIFS('ООО "ГПНО"'!#REF!,'ООО "ГПНО"'!C:C,Лист1!N106,'ООО "ГПНО"'!I:I,"&gt;="&amp;"01.01."&amp;$C$105,'ООО "ГПНО"'!I:I,"&lt;="&amp;"31.12."&amp;$C$105)</f>
        <v>#REF!</v>
      </c>
      <c r="O110" s="60" t="e">
        <f>SUMIFS('ООО "ГПНО"'!#REF!,'ООО "ГПНО"'!C:C,Лист1!O106,'ООО "ГПНО"'!I:I,"&gt;="&amp;"01.01."&amp;$C$105,'ООО "ГПНО"'!I:I,"&lt;="&amp;"31.12."&amp;$C$105)</f>
        <v>#REF!</v>
      </c>
      <c r="P110" s="60" t="e">
        <f>SUMIFS('ООО "ГПНО"'!#REF!,'ООО "ГПНО"'!C:C,Лист1!P106,'ООО "ГПНО"'!I:I,"&gt;="&amp;"01.01."&amp;$C$105,'ООО "ГПНО"'!I:I,"&lt;="&amp;"31.12."&amp;$C$105)</f>
        <v>#REF!</v>
      </c>
      <c r="Q110" s="60" t="e">
        <f>SUMIFS('ООО "ГПНО"'!#REF!,'ООО "ГПНО"'!C:C,Лист1!Q106,'ООО "ГПНО"'!I:I,"&gt;="&amp;"01.01."&amp;$C$105,'ООО "ГПНО"'!I:I,"&lt;="&amp;"31.12."&amp;$C$105)</f>
        <v>#REF!</v>
      </c>
      <c r="R110" s="60" t="e">
        <f>SUMIFS('ООО "ГПНО"'!#REF!,'ООО "ГПНО"'!C:C,Лист1!R106,'ООО "ГПНО"'!I:I,"&gt;="&amp;"01.01."&amp;$C$105,'ООО "ГПНО"'!I:I,"&lt;="&amp;"31.12."&amp;$C$105)</f>
        <v>#REF!</v>
      </c>
      <c r="S110" s="60" t="e">
        <f>SUMIFS('ООО "ГПНО"'!#REF!,'ООО "ГПНО"'!C:C,Лист1!S106,'ООО "ГПНО"'!I:I,"&gt;="&amp;"01.01."&amp;$C$105,'ООО "ГПНО"'!I:I,"&lt;="&amp;"31.12."&amp;$C$105)</f>
        <v>#REF!</v>
      </c>
      <c r="T110" s="60" t="e">
        <f>SUMIFS('ООО "ГПНО"'!#REF!,'ООО "ГПНО"'!C:C,Лист1!T106,'ООО "ГПНО"'!I:I,"&gt;="&amp;"01.01."&amp;$C$105,'ООО "ГПНО"'!I:I,"&lt;="&amp;"31.12."&amp;$C$105)</f>
        <v>#REF!</v>
      </c>
      <c r="U110" s="60" t="e">
        <f>SUMIFS('ООО "ГПНО"'!#REF!,'ООО "ГПНО"'!C:C,Лист1!U106,'ООО "ГПНО"'!J:J,"&gt;="&amp;"01.01."&amp;$C$105,'ООО "ГПНО"'!J:J,"&lt;="&amp;"31.12."&amp;$C$105)</f>
        <v>#REF!</v>
      </c>
      <c r="V110" s="60" t="e">
        <f>SUMIFS('ООО "ГПНО"'!#REF!,'ООО "ГПНО"'!C:C,Лист1!V106,'ООО "ГПНО"'!J:J,"&gt;="&amp;"01.01."&amp;$C$105,'ООО "ГПНО"'!J:J,"&lt;="&amp;"31.12."&amp;$C$105)</f>
        <v>#REF!</v>
      </c>
      <c r="W110" s="60" t="e">
        <f>SUMIFS('ООО "ГПНО"'!#REF!,'ООО "ГПНО"'!C:C,Лист1!W106,'ООО "ГПНО"'!J:J,"&gt;="&amp;"01.01."&amp;$C$105,'ООО "ГПНО"'!J:J,"&lt;="&amp;"31.12."&amp;$C$105)</f>
        <v>#REF!</v>
      </c>
      <c r="X110" s="60" t="e">
        <f>SUMIFS('ООО "ГПНО"'!#REF!,'ООО "ГПНО"'!C:C,Лист1!X106,'ООО "ГПНО"'!J:J,"&gt;="&amp;"01.01."&amp;$C$105,'ООО "ГПНО"'!J:J,"&lt;="&amp;"31.12."&amp;$C$105)</f>
        <v>#REF!</v>
      </c>
      <c r="Y110" s="60" t="e">
        <f>SUMIFS('ООО "ГПНО"'!#REF!,'ООО "ГПНО"'!K:K,Лист1!Y106,'ООО "ГПНО"'!Q:Q,"&gt;="&amp;"01.01."&amp;$C$105,'ООО "ГПНО"'!Q:Q,"&lt;="&amp;"31.12."&amp;$C$105)</f>
        <v>#REF!</v>
      </c>
      <c r="Z110" s="43"/>
      <c r="AA110" s="43"/>
      <c r="AB110" s="43"/>
      <c r="AC110" s="43"/>
      <c r="AD110" s="43"/>
      <c r="AE110" s="43"/>
      <c r="AF110" s="43"/>
      <c r="AG110" s="43"/>
      <c r="AH110" s="55" t="e">
        <f t="shared" si="54"/>
        <v>#REF!</v>
      </c>
      <c r="AI110" s="48"/>
    </row>
    <row r="111" spans="2:35" ht="15.75" x14ac:dyDescent="0.2">
      <c r="B111" s="67" t="s">
        <v>41</v>
      </c>
      <c r="C111" s="60" t="e">
        <f>SUMIFS('ООО "ГПНО"'!#REF!,'ООО "ГПНО"'!C:C,Лист1!C106,'ООО "ГПНО"'!I:I,"&gt;="&amp;"01.01."&amp;$C$105,'ООО "ГПНО"'!I:I,"&lt;="&amp;"31.12."&amp;$C$105)</f>
        <v>#REF!</v>
      </c>
      <c r="D111" s="60" t="e">
        <f>SUMIFS('ООО "ГПНО"'!#REF!,'ООО "ГПНО"'!C:C,Лист1!D106,'ООО "ГПНО"'!I:I,"&gt;="&amp;"01.01."&amp;$C$105,'ООО "ГПНО"'!I:I,"&lt;="&amp;"31.12."&amp;$C$105)</f>
        <v>#REF!</v>
      </c>
      <c r="E111" s="60" t="e">
        <f>SUMIFS('ООО "ГПНО"'!#REF!,'ООО "ГПНО"'!C:C,Лист1!E106,'ООО "ГПНО"'!I:I,"&gt;="&amp;"01.01."&amp;$C$105,'ООО "ГПНО"'!I:I,"&lt;="&amp;"31.12."&amp;$C$105)</f>
        <v>#REF!</v>
      </c>
      <c r="F111" s="60" t="e">
        <f>SUMIFS('ООО "ГПНО"'!#REF!,'ООО "ГПНО"'!C:C,Лист1!F106,'ООО "ГПНО"'!I:I,"&gt;="&amp;"01.01."&amp;$C$105,'ООО "ГПНО"'!I:I,"&lt;="&amp;"31.12."&amp;$C$105)</f>
        <v>#REF!</v>
      </c>
      <c r="G111" s="60" t="e">
        <f>SUMIFS('ООО "ГПНО"'!#REF!,'ООО "ГПНО"'!C:C,Лист1!G106,'ООО "ГПНО"'!I:I,"&gt;="&amp;"01.01."&amp;$C$105,'ООО "ГПНО"'!I:I,"&lt;="&amp;"31.12."&amp;$C$105)</f>
        <v>#REF!</v>
      </c>
      <c r="H111" s="60" t="e">
        <f>SUMIFS('ООО "ГПНО"'!#REF!,'ООО "ГПНО"'!C:C,Лист1!H106,'ООО "ГПНО"'!I:I,"&gt;="&amp;"01.01."&amp;$C$105,'ООО "ГПНО"'!I:I,"&lt;="&amp;"31.12."&amp;$C$105)</f>
        <v>#REF!</v>
      </c>
      <c r="I111" s="60" t="e">
        <f>SUMIFS('ООО "ГПНО"'!#REF!,'ООО "ГПНО"'!C:C,Лист1!I106,'ООО "ГПНО"'!I:I,"&gt;="&amp;"01.01."&amp;$C$105,'ООО "ГПНО"'!I:I,"&lt;="&amp;"31.12."&amp;$C$105)</f>
        <v>#REF!</v>
      </c>
      <c r="J111" s="60" t="e">
        <f>SUMIFS('ООО "ГПНО"'!#REF!,'ООО "ГПНО"'!C:C,Лист1!J106,'ООО "ГПНО"'!I:I,"&gt;="&amp;"01.01."&amp;$C$105,'ООО "ГПНО"'!I:I,"&lt;="&amp;"31.12."&amp;$C$105)</f>
        <v>#REF!</v>
      </c>
      <c r="K111" s="60" t="e">
        <f>SUMIFS('ООО "ГПНО"'!#REF!,'ООО "ГПНО"'!C:C,Лист1!K106,'ООО "ГПНО"'!I:I,"&gt;="&amp;"01.01."&amp;$C$105,'ООО "ГПНО"'!I:I,"&lt;="&amp;"31.12."&amp;$C$105)</f>
        <v>#REF!</v>
      </c>
      <c r="L111" s="60" t="e">
        <f>SUMIFS('ООО "ГПНО"'!#REF!,'ООО "ГПНО"'!C:C,Лист1!L106,'ООО "ГПНО"'!I:I,"&gt;="&amp;"01.01."&amp;$C$105,'ООО "ГПНО"'!I:I,"&lt;="&amp;"31.12."&amp;$C$105)</f>
        <v>#REF!</v>
      </c>
      <c r="M111" s="60" t="e">
        <f>SUMIFS('ООО "ГПНО"'!#REF!,'ООО "ГПНО"'!C:C,Лист1!M106,'ООО "ГПНО"'!I:I,"&gt;="&amp;"01.01."&amp;$C$105,'ООО "ГПНО"'!I:I,"&lt;="&amp;"31.12."&amp;$C$105)</f>
        <v>#REF!</v>
      </c>
      <c r="N111" s="60" t="e">
        <f>SUMIFS('ООО "ГПНО"'!#REF!,'ООО "ГПНО"'!C:C,Лист1!N106,'ООО "ГПНО"'!I:I,"&gt;="&amp;"01.01."&amp;$C$105,'ООО "ГПНО"'!I:I,"&lt;="&amp;"31.12."&amp;$C$105)</f>
        <v>#REF!</v>
      </c>
      <c r="O111" s="60" t="e">
        <f>SUMIFS('ООО "ГПНО"'!#REF!,'ООО "ГПНО"'!C:C,Лист1!O106,'ООО "ГПНО"'!I:I,"&gt;="&amp;"01.01."&amp;$C$105,'ООО "ГПНО"'!I:I,"&lt;="&amp;"31.12."&amp;$C$105)</f>
        <v>#REF!</v>
      </c>
      <c r="P111" s="60" t="e">
        <f>SUMIFS('ООО "ГПНО"'!#REF!,'ООО "ГПНО"'!C:C,Лист1!P106,'ООО "ГПНО"'!I:I,"&gt;="&amp;"01.01."&amp;$C$105,'ООО "ГПНО"'!I:I,"&lt;="&amp;"31.12."&amp;$C$105)</f>
        <v>#REF!</v>
      </c>
      <c r="Q111" s="60" t="e">
        <f>SUMIFS('ООО "ГПНО"'!#REF!,'ООО "ГПНО"'!C:C,Лист1!Q106,'ООО "ГПНО"'!I:I,"&gt;="&amp;"01.01."&amp;$C$105,'ООО "ГПНО"'!I:I,"&lt;="&amp;"31.12."&amp;$C$105)</f>
        <v>#REF!</v>
      </c>
      <c r="R111" s="60" t="e">
        <f>SUMIFS('ООО "ГПНО"'!#REF!,'ООО "ГПНО"'!C:C,Лист1!R106,'ООО "ГПНО"'!I:I,"&gt;="&amp;"01.01."&amp;$C$105,'ООО "ГПНО"'!I:I,"&lt;="&amp;"31.12."&amp;$C$105)</f>
        <v>#REF!</v>
      </c>
      <c r="S111" s="60" t="e">
        <f>SUMIFS('ООО "ГПНО"'!#REF!,'ООО "ГПНО"'!C:C,Лист1!S106,'ООО "ГПНО"'!I:I,"&gt;="&amp;"01.01."&amp;$C$105,'ООО "ГПНО"'!I:I,"&lt;="&amp;"31.12."&amp;$C$105)</f>
        <v>#REF!</v>
      </c>
      <c r="T111" s="60" t="e">
        <f>SUMIFS('ООО "ГПНО"'!#REF!,'ООО "ГПНО"'!C:C,Лист1!T106,'ООО "ГПНО"'!I:I,"&gt;="&amp;"01.01."&amp;$C$105,'ООО "ГПНО"'!I:I,"&lt;="&amp;"31.12."&amp;$C$105)</f>
        <v>#REF!</v>
      </c>
      <c r="U111" s="60" t="e">
        <f>SUMIFS('ООО "ГПНО"'!#REF!,'ООО "ГПНО"'!C:C,Лист1!U106,'ООО "ГПНО"'!J:J,"&gt;="&amp;"01.01."&amp;$C$105,'ООО "ГПНО"'!J:J,"&lt;="&amp;"31.12."&amp;$C$105)</f>
        <v>#REF!</v>
      </c>
      <c r="V111" s="60" t="e">
        <f>SUMIFS('ООО "ГПНО"'!#REF!,'ООО "ГПНО"'!C:C,Лист1!V106,'ООО "ГПНО"'!J:J,"&gt;="&amp;"01.01."&amp;$C$105,'ООО "ГПНО"'!J:J,"&lt;="&amp;"31.12."&amp;$C$105)</f>
        <v>#REF!</v>
      </c>
      <c r="W111" s="60" t="e">
        <f>SUMIFS('ООО "ГПНО"'!#REF!,'ООО "ГПНО"'!C:C,Лист1!W106,'ООО "ГПНО"'!J:J,"&gt;="&amp;"01.01."&amp;$C$105,'ООО "ГПНО"'!J:J,"&lt;="&amp;"31.12."&amp;$C$105)</f>
        <v>#REF!</v>
      </c>
      <c r="X111" s="60" t="e">
        <f>SUMIFS('ООО "ГПНО"'!#REF!,'ООО "ГПНО"'!C:C,Лист1!X106,'ООО "ГПНО"'!J:J,"&gt;="&amp;"01.01."&amp;$C$105,'ООО "ГПНО"'!J:J,"&lt;="&amp;"31.12."&amp;$C$105)</f>
        <v>#REF!</v>
      </c>
      <c r="Y111" s="60" t="e">
        <f>SUMIFS('ООО "ГПНО"'!#REF!,'ООО "ГПНО"'!K:K,Лист1!Y106,'ООО "ГПНО"'!Q:Q,"&gt;="&amp;"01.01."&amp;$C$105,'ООО "ГПНО"'!Q:Q,"&lt;="&amp;"31.12."&amp;$C$105)</f>
        <v>#REF!</v>
      </c>
      <c r="Z111" s="43"/>
      <c r="AA111" s="43"/>
      <c r="AB111" s="43"/>
      <c r="AC111" s="43"/>
      <c r="AD111" s="43"/>
      <c r="AE111" s="43"/>
      <c r="AF111" s="43"/>
      <c r="AG111" s="43"/>
      <c r="AH111" s="55" t="e">
        <f t="shared" si="54"/>
        <v>#REF!</v>
      </c>
      <c r="AI111" s="48"/>
    </row>
    <row r="112" spans="2:35" ht="15.75" x14ac:dyDescent="0.2">
      <c r="B112" s="67" t="s">
        <v>42</v>
      </c>
      <c r="C112" s="60" t="e">
        <f>SUMIFS('ООО "ГПНО"'!#REF!,'ООО "ГПНО"'!C:C,Лист1!C106,'ООО "ГПНО"'!I:I,"&gt;="&amp;"01.01."&amp;$C$105,'ООО "ГПНО"'!I:I,"&lt;="&amp;"31.12."&amp;$C$105)</f>
        <v>#REF!</v>
      </c>
      <c r="D112" s="60" t="e">
        <f>SUMIFS('ООО "ГПНО"'!#REF!,'ООО "ГПНО"'!C:C,Лист1!D106,'ООО "ГПНО"'!I:I,"&gt;="&amp;"01.01."&amp;$C$105,'ООО "ГПНО"'!I:I,"&lt;="&amp;"31.12."&amp;$C$105)</f>
        <v>#REF!</v>
      </c>
      <c r="E112" s="60" t="e">
        <f>SUMIFS('ООО "ГПНО"'!#REF!,'ООО "ГПНО"'!C:C,Лист1!E106,'ООО "ГПНО"'!I:I,"&gt;="&amp;"01.01."&amp;$C$105,'ООО "ГПНО"'!I:I,"&lt;="&amp;"31.12."&amp;$C$105)</f>
        <v>#REF!</v>
      </c>
      <c r="F112" s="60" t="e">
        <f>SUMIFS('ООО "ГПНО"'!#REF!,'ООО "ГПНО"'!C:C,Лист1!F106,'ООО "ГПНО"'!I:I,"&gt;="&amp;"01.01."&amp;$C$105,'ООО "ГПНО"'!I:I,"&lt;="&amp;"31.12."&amp;$C$105)</f>
        <v>#REF!</v>
      </c>
      <c r="G112" s="60" t="e">
        <f>SUMIFS('ООО "ГПНО"'!#REF!,'ООО "ГПНО"'!C:C,Лист1!G106,'ООО "ГПНО"'!I:I,"&gt;="&amp;"01.01."&amp;$C$105,'ООО "ГПНО"'!I:I,"&lt;="&amp;"31.12."&amp;$C$105)</f>
        <v>#REF!</v>
      </c>
      <c r="H112" s="60" t="e">
        <f>SUMIFS('ООО "ГПНО"'!#REF!,'ООО "ГПНО"'!C:C,Лист1!H106,'ООО "ГПНО"'!I:I,"&gt;="&amp;"01.01."&amp;$C$105,'ООО "ГПНО"'!I:I,"&lt;="&amp;"31.12."&amp;$C$105)</f>
        <v>#REF!</v>
      </c>
      <c r="I112" s="60" t="e">
        <f>SUMIFS('ООО "ГПНО"'!#REF!,'ООО "ГПНО"'!C:C,Лист1!I106,'ООО "ГПНО"'!I:I,"&gt;="&amp;"01.01."&amp;$C$105,'ООО "ГПНО"'!I:I,"&lt;="&amp;"31.12."&amp;$C$105)</f>
        <v>#REF!</v>
      </c>
      <c r="J112" s="60" t="e">
        <f>SUMIFS('ООО "ГПНО"'!#REF!,'ООО "ГПНО"'!C:C,Лист1!J106,'ООО "ГПНО"'!I:I,"&gt;="&amp;"01.01."&amp;$C$105,'ООО "ГПНО"'!I:I,"&lt;="&amp;"31.12."&amp;$C$105)</f>
        <v>#REF!</v>
      </c>
      <c r="K112" s="60" t="e">
        <f>SUMIFS('ООО "ГПНО"'!#REF!,'ООО "ГПНО"'!C:C,Лист1!K106,'ООО "ГПНО"'!I:I,"&gt;="&amp;"01.01."&amp;$C$105,'ООО "ГПНО"'!I:I,"&lt;="&amp;"31.12."&amp;$C$105)</f>
        <v>#REF!</v>
      </c>
      <c r="L112" s="60" t="e">
        <f>SUMIFS('ООО "ГПНО"'!#REF!,'ООО "ГПНО"'!C:C,Лист1!L106,'ООО "ГПНО"'!I:I,"&gt;="&amp;"01.01."&amp;$C$105,'ООО "ГПНО"'!I:I,"&lt;="&amp;"31.12."&amp;$C$105)</f>
        <v>#REF!</v>
      </c>
      <c r="M112" s="60" t="e">
        <f>SUMIFS('ООО "ГПНО"'!#REF!,'ООО "ГПНО"'!C:C,Лист1!M106,'ООО "ГПНО"'!I:I,"&gt;="&amp;"01.01."&amp;$C$105,'ООО "ГПНО"'!I:I,"&lt;="&amp;"31.12."&amp;$C$105)</f>
        <v>#REF!</v>
      </c>
      <c r="N112" s="60" t="e">
        <f>SUMIFS('ООО "ГПНО"'!#REF!,'ООО "ГПНО"'!C:C,Лист1!N106,'ООО "ГПНО"'!I:I,"&gt;="&amp;"01.01."&amp;$C$105,'ООО "ГПНО"'!I:I,"&lt;="&amp;"31.12."&amp;$C$105)</f>
        <v>#REF!</v>
      </c>
      <c r="O112" s="60" t="e">
        <f>SUMIFS('ООО "ГПНО"'!#REF!,'ООО "ГПНО"'!C:C,Лист1!O106,'ООО "ГПНО"'!I:I,"&gt;="&amp;"01.01."&amp;$C$105,'ООО "ГПНО"'!I:I,"&lt;="&amp;"31.12."&amp;$C$105)</f>
        <v>#REF!</v>
      </c>
      <c r="P112" s="60" t="e">
        <f>SUMIFS('ООО "ГПНО"'!#REF!,'ООО "ГПНО"'!C:C,Лист1!P106,'ООО "ГПНО"'!I:I,"&gt;="&amp;"01.01."&amp;$C$105,'ООО "ГПНО"'!I:I,"&lt;="&amp;"31.12."&amp;$C$105)</f>
        <v>#REF!</v>
      </c>
      <c r="Q112" s="60" t="e">
        <f>SUMIFS('ООО "ГПНО"'!#REF!,'ООО "ГПНО"'!C:C,Лист1!Q106,'ООО "ГПНО"'!I:I,"&gt;="&amp;"01.01."&amp;$C$105,'ООО "ГПНО"'!I:I,"&lt;="&amp;"31.12."&amp;$C$105)</f>
        <v>#REF!</v>
      </c>
      <c r="R112" s="60" t="e">
        <f>SUMIFS('ООО "ГПНО"'!#REF!,'ООО "ГПНО"'!C:C,Лист1!R106,'ООО "ГПНО"'!I:I,"&gt;="&amp;"01.01."&amp;$C$105,'ООО "ГПНО"'!I:I,"&lt;="&amp;"31.12."&amp;$C$105)</f>
        <v>#REF!</v>
      </c>
      <c r="S112" s="60" t="e">
        <f>SUMIFS('ООО "ГПНО"'!#REF!,'ООО "ГПНО"'!C:C,Лист1!S106,'ООО "ГПНО"'!I:I,"&gt;="&amp;"01.01."&amp;$C$105,'ООО "ГПНО"'!I:I,"&lt;="&amp;"31.12."&amp;$C$105)</f>
        <v>#REF!</v>
      </c>
      <c r="T112" s="60" t="e">
        <f>SUMIFS('ООО "ГПНО"'!#REF!,'ООО "ГПНО"'!C:C,Лист1!T106,'ООО "ГПНО"'!I:I,"&gt;="&amp;"01.01."&amp;$C$105,'ООО "ГПНО"'!I:I,"&lt;="&amp;"31.12."&amp;$C$105)</f>
        <v>#REF!</v>
      </c>
      <c r="U112" s="60" t="e">
        <f>SUMIFS('ООО "ГПНО"'!#REF!,'ООО "ГПНО"'!C:C,Лист1!U106,'ООО "ГПНО"'!J:J,"&gt;="&amp;"01.01."&amp;$C$105,'ООО "ГПНО"'!J:J,"&lt;="&amp;"31.12."&amp;$C$105)</f>
        <v>#REF!</v>
      </c>
      <c r="V112" s="60" t="e">
        <f>SUMIFS('ООО "ГПНО"'!#REF!,'ООО "ГПНО"'!C:C,Лист1!V106,'ООО "ГПНО"'!J:J,"&gt;="&amp;"01.01."&amp;$C$105,'ООО "ГПНО"'!J:J,"&lt;="&amp;"31.12."&amp;$C$105)</f>
        <v>#REF!</v>
      </c>
      <c r="W112" s="60" t="e">
        <f>SUMIFS('ООО "ГПНО"'!#REF!,'ООО "ГПНО"'!C:C,Лист1!W106,'ООО "ГПНО"'!J:J,"&gt;="&amp;"01.01."&amp;$C$105,'ООО "ГПНО"'!J:J,"&lt;="&amp;"31.12."&amp;$C$105)</f>
        <v>#REF!</v>
      </c>
      <c r="X112" s="60" t="e">
        <f>SUMIFS('ООО "ГПНО"'!#REF!,'ООО "ГПНО"'!C:C,Лист1!X106,'ООО "ГПНО"'!J:J,"&gt;="&amp;"01.01."&amp;$C$105,'ООО "ГПНО"'!J:J,"&lt;="&amp;"31.12."&amp;$C$105)</f>
        <v>#REF!</v>
      </c>
      <c r="Y112" s="60" t="e">
        <f>SUMIFS('ООО "ГПНО"'!#REF!,'ООО "ГПНО"'!K:K,Лист1!Y106,'ООО "ГПНО"'!Q:Q,"&gt;="&amp;"01.01."&amp;$C$105,'ООО "ГПНО"'!Q:Q,"&lt;="&amp;"31.12."&amp;$C$105)</f>
        <v>#REF!</v>
      </c>
      <c r="Z112" s="43"/>
      <c r="AA112" s="43"/>
      <c r="AB112" s="43"/>
      <c r="AC112" s="43"/>
      <c r="AD112" s="43"/>
      <c r="AE112" s="43"/>
      <c r="AF112" s="43"/>
      <c r="AG112" s="43"/>
      <c r="AH112" s="55" t="e">
        <f t="shared" si="54"/>
        <v>#REF!</v>
      </c>
      <c r="AI112" s="48"/>
    </row>
    <row r="113" spans="2:42" ht="15.75" x14ac:dyDescent="0.2">
      <c r="B113" s="67" t="s">
        <v>43</v>
      </c>
      <c r="C113" s="60" t="e">
        <f>SUMIFS('ООО "ГПНО"'!#REF!,'ООО "ГПНО"'!C:C,Лист1!C106,'ООО "ГПНО"'!I:I,"&gt;="&amp;"01.01."&amp;$C$105,'ООО "ГПНО"'!I:I,"&lt;="&amp;"31.12."&amp;$C$105)</f>
        <v>#REF!</v>
      </c>
      <c r="D113" s="60" t="e">
        <f>SUMIFS('ООО "ГПНО"'!#REF!,'ООО "ГПНО"'!C:C,Лист1!D106,'ООО "ГПНО"'!I:I,"&gt;="&amp;"01.01."&amp;$C$105,'ООО "ГПНО"'!I:I,"&lt;="&amp;"31.12."&amp;$C$105)</f>
        <v>#REF!</v>
      </c>
      <c r="E113" s="60" t="e">
        <f>SUMIFS('ООО "ГПНО"'!#REF!,'ООО "ГПНО"'!C:C,Лист1!E106,'ООО "ГПНО"'!I:I,"&gt;="&amp;"01.01."&amp;$C$105,'ООО "ГПНО"'!I:I,"&lt;="&amp;"31.12."&amp;$C$105)</f>
        <v>#REF!</v>
      </c>
      <c r="F113" s="60" t="e">
        <f>SUMIFS('ООО "ГПНО"'!#REF!,'ООО "ГПНО"'!C:C,Лист1!F106,'ООО "ГПНО"'!I:I,"&gt;="&amp;"01.01."&amp;$C$105,'ООО "ГПНО"'!I:I,"&lt;="&amp;"31.12."&amp;$C$105)</f>
        <v>#REF!</v>
      </c>
      <c r="G113" s="60" t="e">
        <f>SUMIFS('ООО "ГПНО"'!#REF!,'ООО "ГПНО"'!C:C,Лист1!G106,'ООО "ГПНО"'!I:I,"&gt;="&amp;"01.01."&amp;$C$105,'ООО "ГПНО"'!I:I,"&lt;="&amp;"31.12."&amp;$C$105)</f>
        <v>#REF!</v>
      </c>
      <c r="H113" s="60" t="e">
        <f>SUMIFS('ООО "ГПНО"'!#REF!,'ООО "ГПНО"'!C:C,Лист1!H106,'ООО "ГПНО"'!I:I,"&gt;="&amp;"01.01."&amp;$C$105,'ООО "ГПНО"'!I:I,"&lt;="&amp;"31.12."&amp;$C$105)</f>
        <v>#REF!</v>
      </c>
      <c r="I113" s="60" t="e">
        <f>SUMIFS('ООО "ГПНО"'!#REF!,'ООО "ГПНО"'!C:C,Лист1!I106,'ООО "ГПНО"'!I:I,"&gt;="&amp;"01.01."&amp;$C$105,'ООО "ГПНО"'!I:I,"&lt;="&amp;"31.12."&amp;$C$105)</f>
        <v>#REF!</v>
      </c>
      <c r="J113" s="60" t="e">
        <f>SUMIFS('ООО "ГПНО"'!#REF!,'ООО "ГПНО"'!C:C,Лист1!J106,'ООО "ГПНО"'!I:I,"&gt;="&amp;"01.01."&amp;$C$105,'ООО "ГПНО"'!I:I,"&lt;="&amp;"31.12."&amp;$C$105)</f>
        <v>#REF!</v>
      </c>
      <c r="K113" s="60" t="e">
        <f>SUMIFS('ООО "ГПНО"'!#REF!,'ООО "ГПНО"'!C:C,Лист1!K106,'ООО "ГПНО"'!I:I,"&gt;="&amp;"01.01."&amp;$C$105,'ООО "ГПНО"'!I:I,"&lt;="&amp;"31.12."&amp;$C$105)</f>
        <v>#REF!</v>
      </c>
      <c r="L113" s="60" t="e">
        <f>SUMIFS('ООО "ГПНО"'!#REF!,'ООО "ГПНО"'!C:C,Лист1!L106,'ООО "ГПНО"'!I:I,"&gt;="&amp;"01.01."&amp;$C$105,'ООО "ГПНО"'!I:I,"&lt;="&amp;"31.12."&amp;$C$105)</f>
        <v>#REF!</v>
      </c>
      <c r="M113" s="60" t="e">
        <f>SUMIFS('ООО "ГПНО"'!#REF!,'ООО "ГПНО"'!C:C,Лист1!M106,'ООО "ГПНО"'!I:I,"&gt;="&amp;"01.01."&amp;$C$105,'ООО "ГПНО"'!I:I,"&lt;="&amp;"31.12."&amp;$C$105)</f>
        <v>#REF!</v>
      </c>
      <c r="N113" s="60" t="e">
        <f>SUMIFS('ООО "ГПНО"'!#REF!,'ООО "ГПНО"'!C:C,Лист1!N106,'ООО "ГПНО"'!I:I,"&gt;="&amp;"01.01."&amp;$C$105,'ООО "ГПНО"'!I:I,"&lt;="&amp;"31.12."&amp;$C$105)</f>
        <v>#REF!</v>
      </c>
      <c r="O113" s="60" t="e">
        <f>SUMIFS('ООО "ГПНО"'!#REF!,'ООО "ГПНО"'!C:C,Лист1!O106,'ООО "ГПНО"'!I:I,"&gt;="&amp;"01.01."&amp;$C$105,'ООО "ГПНО"'!I:I,"&lt;="&amp;"31.12."&amp;$C$105)</f>
        <v>#REF!</v>
      </c>
      <c r="P113" s="60" t="e">
        <f>SUMIFS('ООО "ГПНО"'!#REF!,'ООО "ГПНО"'!C:C,Лист1!P106,'ООО "ГПНО"'!I:I,"&gt;="&amp;"01.01."&amp;$C$105,'ООО "ГПНО"'!I:I,"&lt;="&amp;"31.12."&amp;$C$105)</f>
        <v>#REF!</v>
      </c>
      <c r="Q113" s="60" t="e">
        <f>SUMIFS('ООО "ГПНО"'!#REF!,'ООО "ГПНО"'!C:C,Лист1!Q106,'ООО "ГПНО"'!I:I,"&gt;="&amp;"01.01."&amp;$C$105,'ООО "ГПНО"'!I:I,"&lt;="&amp;"31.12."&amp;$C$105)</f>
        <v>#REF!</v>
      </c>
      <c r="R113" s="60" t="e">
        <f>SUMIFS('ООО "ГПНО"'!#REF!,'ООО "ГПНО"'!C:C,Лист1!R106,'ООО "ГПНО"'!I:I,"&gt;="&amp;"01.01."&amp;$C$105,'ООО "ГПНО"'!I:I,"&lt;="&amp;"31.12."&amp;$C$105)</f>
        <v>#REF!</v>
      </c>
      <c r="S113" s="60" t="e">
        <f>SUMIFS('ООО "ГПНО"'!#REF!,'ООО "ГПНО"'!C:C,Лист1!S106,'ООО "ГПНО"'!I:I,"&gt;="&amp;"01.01."&amp;$C$105,'ООО "ГПНО"'!I:I,"&lt;="&amp;"31.12."&amp;$C$105)</f>
        <v>#REF!</v>
      </c>
      <c r="T113" s="60" t="e">
        <f>SUMIFS('ООО "ГПНО"'!#REF!,'ООО "ГПНО"'!C:C,Лист1!T106,'ООО "ГПНО"'!I:I,"&gt;="&amp;"01.01."&amp;$C$105,'ООО "ГПНО"'!I:I,"&lt;="&amp;"31.12."&amp;$C$105)</f>
        <v>#REF!</v>
      </c>
      <c r="U113" s="60" t="e">
        <f>SUMIFS('ООО "ГПНО"'!#REF!,'ООО "ГПНО"'!C:C,Лист1!U106,'ООО "ГПНО"'!J:J,"&gt;="&amp;"01.01."&amp;$C$105,'ООО "ГПНО"'!J:J,"&lt;="&amp;"31.12."&amp;$C$105)</f>
        <v>#REF!</v>
      </c>
      <c r="V113" s="60" t="e">
        <f>SUMIFS('ООО "ГПНО"'!#REF!,'ООО "ГПНО"'!C:C,Лист1!V106,'ООО "ГПНО"'!J:J,"&gt;="&amp;"01.01."&amp;$C$105,'ООО "ГПНО"'!J:J,"&lt;="&amp;"31.12."&amp;$C$105)</f>
        <v>#REF!</v>
      </c>
      <c r="W113" s="60" t="e">
        <f>SUMIFS('ООО "ГПНО"'!#REF!,'ООО "ГПНО"'!C:C,Лист1!W106,'ООО "ГПНО"'!J:J,"&gt;="&amp;"01.01."&amp;$C$105,'ООО "ГПНО"'!J:J,"&lt;="&amp;"31.12."&amp;$C$105)</f>
        <v>#REF!</v>
      </c>
      <c r="X113" s="60" t="e">
        <f>SUMIFS('ООО "ГПНО"'!#REF!,'ООО "ГПНО"'!C:C,Лист1!X106,'ООО "ГПНО"'!J:J,"&gt;="&amp;"01.01."&amp;$C$105,'ООО "ГПНО"'!J:J,"&lt;="&amp;"31.12."&amp;$C$105)</f>
        <v>#REF!</v>
      </c>
      <c r="Y113" s="60" t="e">
        <f>SUMIFS('ООО "ГПНО"'!#REF!,'ООО "ГПНО"'!K:K,Лист1!Y106,'ООО "ГПНО"'!Q:Q,"&gt;="&amp;"01.01."&amp;$C$105,'ООО "ГПНО"'!Q:Q,"&lt;="&amp;"31.12."&amp;$C$105)</f>
        <v>#REF!</v>
      </c>
      <c r="Z113" s="43"/>
      <c r="AA113" s="43"/>
      <c r="AB113" s="43"/>
      <c r="AC113" s="43"/>
      <c r="AD113" s="43"/>
      <c r="AE113" s="43"/>
      <c r="AF113" s="43"/>
      <c r="AG113" s="43"/>
      <c r="AH113" s="55" t="e">
        <f t="shared" si="54"/>
        <v>#REF!</v>
      </c>
      <c r="AI113" s="48"/>
    </row>
    <row r="114" spans="2:42" ht="15.75" x14ac:dyDescent="0.2">
      <c r="B114" s="67" t="s">
        <v>4</v>
      </c>
      <c r="C114" s="60" t="e">
        <f>SUMIFS('ООО "ГПНО"'!#REF!,'ООО "ГПНО"'!C:C,Лист1!C106,'ООО "ГПНО"'!I:I,"&gt;="&amp;"01.01."&amp;$C$105,'ООО "ГПНО"'!I:I,"&lt;="&amp;"31.12."&amp;$C$105)</f>
        <v>#REF!</v>
      </c>
      <c r="D114" s="60" t="e">
        <f>SUMIFS('ООО "ГПНО"'!#REF!,'ООО "ГПНО"'!C:C,Лист1!D106,'ООО "ГПНО"'!I:I,"&gt;="&amp;"01.01."&amp;$C$105,'ООО "ГПНО"'!I:I,"&lt;="&amp;"31.12."&amp;$C$105)</f>
        <v>#REF!</v>
      </c>
      <c r="E114" s="60" t="e">
        <f>SUMIFS('ООО "ГПНО"'!#REF!,'ООО "ГПНО"'!C:C,Лист1!E106,'ООО "ГПНО"'!I:I,"&gt;="&amp;"01.01."&amp;$C$105,'ООО "ГПНО"'!I:I,"&lt;="&amp;"31.12."&amp;$C$105)</f>
        <v>#REF!</v>
      </c>
      <c r="F114" s="60" t="e">
        <f>SUMIFS('ООО "ГПНО"'!#REF!,'ООО "ГПНО"'!C:C,Лист1!F106,'ООО "ГПНО"'!I:I,"&gt;="&amp;"01.01."&amp;$C$105,'ООО "ГПНО"'!I:I,"&lt;="&amp;"31.12."&amp;$C$105)</f>
        <v>#REF!</v>
      </c>
      <c r="G114" s="60" t="e">
        <f>SUMIFS('ООО "ГПНО"'!#REF!,'ООО "ГПНО"'!C:C,Лист1!G106,'ООО "ГПНО"'!I:I,"&gt;="&amp;"01.01."&amp;$C$105,'ООО "ГПНО"'!I:I,"&lt;="&amp;"31.12."&amp;$C$105)</f>
        <v>#REF!</v>
      </c>
      <c r="H114" s="60" t="e">
        <f>SUMIFS('ООО "ГПНО"'!#REF!,'ООО "ГПНО"'!C:C,Лист1!H106,'ООО "ГПНО"'!I:I,"&gt;="&amp;"01.01."&amp;$C$105,'ООО "ГПНО"'!I:I,"&lt;="&amp;"31.12."&amp;$C$105)</f>
        <v>#REF!</v>
      </c>
      <c r="I114" s="60" t="e">
        <f>SUMIFS('ООО "ГПНО"'!#REF!,'ООО "ГПНО"'!C:C,Лист1!I106,'ООО "ГПНО"'!I:I,"&gt;="&amp;"01.01."&amp;$C$105,'ООО "ГПНО"'!I:I,"&lt;="&amp;"31.12."&amp;$C$105)</f>
        <v>#REF!</v>
      </c>
      <c r="J114" s="60" t="e">
        <f>SUMIFS('ООО "ГПНО"'!#REF!,'ООО "ГПНО"'!C:C,Лист1!J106,'ООО "ГПНО"'!I:I,"&gt;="&amp;"01.01."&amp;$C$105,'ООО "ГПНО"'!I:I,"&lt;="&amp;"31.12."&amp;$C$105)</f>
        <v>#REF!</v>
      </c>
      <c r="K114" s="60" t="e">
        <f>SUMIFS('ООО "ГПНО"'!#REF!,'ООО "ГПНО"'!C:C,Лист1!K106,'ООО "ГПНО"'!I:I,"&gt;="&amp;"01.01."&amp;$C$105,'ООО "ГПНО"'!I:I,"&lt;="&amp;"31.12."&amp;$C$105)</f>
        <v>#REF!</v>
      </c>
      <c r="L114" s="60" t="e">
        <f>SUMIFS('ООО "ГПНО"'!#REF!,'ООО "ГПНО"'!C:C,Лист1!L106,'ООО "ГПНО"'!I:I,"&gt;="&amp;"01.01."&amp;$C$105,'ООО "ГПНО"'!I:I,"&lt;="&amp;"31.12."&amp;$C$105)</f>
        <v>#REF!</v>
      </c>
      <c r="M114" s="60" t="e">
        <f>SUMIFS('ООО "ГПНО"'!#REF!,'ООО "ГПНО"'!C:C,Лист1!M106,'ООО "ГПНО"'!I:I,"&gt;="&amp;"01.01."&amp;$C$105,'ООО "ГПНО"'!I:I,"&lt;="&amp;"31.12."&amp;$C$105)</f>
        <v>#REF!</v>
      </c>
      <c r="N114" s="60" t="e">
        <f>SUMIFS('ООО "ГПНО"'!#REF!,'ООО "ГПНО"'!C:C,Лист1!N106,'ООО "ГПНО"'!I:I,"&gt;="&amp;"01.01."&amp;$C$105,'ООО "ГПНО"'!I:I,"&lt;="&amp;"31.12."&amp;$C$105)</f>
        <v>#REF!</v>
      </c>
      <c r="O114" s="60" t="e">
        <f>SUMIFS('ООО "ГПНО"'!#REF!,'ООО "ГПНО"'!C:C,Лист1!O106,'ООО "ГПНО"'!I:I,"&gt;="&amp;"01.01."&amp;$C$105,'ООО "ГПНО"'!I:I,"&lt;="&amp;"31.12."&amp;$C$105)</f>
        <v>#REF!</v>
      </c>
      <c r="P114" s="60" t="e">
        <f>SUMIFS('ООО "ГПНО"'!#REF!,'ООО "ГПНО"'!C:C,Лист1!P106,'ООО "ГПНО"'!I:I,"&gt;="&amp;"01.01."&amp;$C$105,'ООО "ГПНО"'!I:I,"&lt;="&amp;"31.12."&amp;$C$105)</f>
        <v>#REF!</v>
      </c>
      <c r="Q114" s="60" t="e">
        <f>SUMIFS('ООО "ГПНО"'!#REF!,'ООО "ГПНО"'!C:C,Лист1!Q106,'ООО "ГПНО"'!I:I,"&gt;="&amp;"01.01."&amp;$C$105,'ООО "ГПНО"'!I:I,"&lt;="&amp;"31.12."&amp;$C$105)</f>
        <v>#REF!</v>
      </c>
      <c r="R114" s="60" t="e">
        <f>SUMIFS('ООО "ГПНО"'!#REF!,'ООО "ГПНО"'!C:C,Лист1!R106,'ООО "ГПНО"'!I:I,"&gt;="&amp;"01.01."&amp;$C$105,'ООО "ГПНО"'!I:I,"&lt;="&amp;"31.12."&amp;$C$105)</f>
        <v>#REF!</v>
      </c>
      <c r="S114" s="60" t="e">
        <f>SUMIFS('ООО "ГПНО"'!#REF!,'ООО "ГПНО"'!C:C,Лист1!S106,'ООО "ГПНО"'!I:I,"&gt;="&amp;"01.01."&amp;$C$105,'ООО "ГПНО"'!I:I,"&lt;="&amp;"31.12."&amp;$C$105)</f>
        <v>#REF!</v>
      </c>
      <c r="T114" s="60" t="e">
        <f>SUMIFS('ООО "ГПНО"'!#REF!,'ООО "ГПНО"'!C:C,Лист1!T106,'ООО "ГПНО"'!I:I,"&gt;="&amp;"01.01."&amp;$C$105,'ООО "ГПНО"'!I:I,"&lt;="&amp;"31.12."&amp;$C$105)</f>
        <v>#REF!</v>
      </c>
      <c r="U114" s="60" t="e">
        <f>SUMIFS('ООО "ГПНО"'!#REF!,'ООО "ГПНО"'!C:C,Лист1!U106,'ООО "ГПНО"'!J:J,"&gt;="&amp;"01.01."&amp;$C$105,'ООО "ГПНО"'!J:J,"&lt;="&amp;"31.12."&amp;$C$105)</f>
        <v>#REF!</v>
      </c>
      <c r="V114" s="60" t="e">
        <f>SUMIFS('ООО "ГПНО"'!#REF!,'ООО "ГПНО"'!C:C,Лист1!V106,'ООО "ГПНО"'!J:J,"&gt;="&amp;"01.01."&amp;$C$105,'ООО "ГПНО"'!J:J,"&lt;="&amp;"31.12."&amp;$C$105)</f>
        <v>#REF!</v>
      </c>
      <c r="W114" s="60" t="e">
        <f>SUMIFS('ООО "ГПНО"'!#REF!,'ООО "ГПНО"'!C:C,Лист1!W106,'ООО "ГПНО"'!J:J,"&gt;="&amp;"01.01."&amp;$C$105,'ООО "ГПНО"'!J:J,"&lt;="&amp;"31.12."&amp;$C$105)</f>
        <v>#REF!</v>
      </c>
      <c r="X114" s="60" t="e">
        <f>SUMIFS('ООО "ГПНО"'!#REF!,'ООО "ГПНО"'!C:C,Лист1!X106,'ООО "ГПНО"'!J:J,"&gt;="&amp;"01.01."&amp;$C$105,'ООО "ГПНО"'!J:J,"&lt;="&amp;"31.12."&amp;$C$105)</f>
        <v>#REF!</v>
      </c>
      <c r="Y114" s="60" t="e">
        <f>SUMIFS('ООО "ГПНО"'!#REF!,'ООО "ГПНО"'!K:K,Лист1!Y106,'ООО "ГПНО"'!Q:Q,"&gt;="&amp;"01.01."&amp;$C$105,'ООО "ГПНО"'!Q:Q,"&lt;="&amp;"31.12."&amp;$C$105)</f>
        <v>#REF!</v>
      </c>
      <c r="Z114" s="43"/>
      <c r="AA114" s="43"/>
      <c r="AB114" s="43"/>
      <c r="AC114" s="43"/>
      <c r="AD114" s="43"/>
      <c r="AE114" s="43"/>
      <c r="AF114" s="43"/>
      <c r="AG114" s="43"/>
      <c r="AH114" s="55" t="e">
        <f t="shared" si="54"/>
        <v>#REF!</v>
      </c>
      <c r="AI114" s="48"/>
    </row>
    <row r="115" spans="2:42" ht="15.75" x14ac:dyDescent="0.2">
      <c r="B115" s="67" t="s">
        <v>33</v>
      </c>
      <c r="C115" s="60" t="e">
        <f>SUMIFS('ООО "ГПНО"'!#REF!,'ООО "ГПНО"'!C:C,Лист1!C106,'ООО "ГПНО"'!I:I,"&gt;="&amp;"01.01."&amp;$C$105,'ООО "ГПНО"'!I:I,"&lt;="&amp;"31.12."&amp;$C$105)</f>
        <v>#REF!</v>
      </c>
      <c r="D115" s="60" t="e">
        <f>SUMIFS('ООО "ГПНО"'!#REF!,'ООО "ГПНО"'!C:C,Лист1!D106,'ООО "ГПНО"'!I:I,"&gt;="&amp;"01.01."&amp;$C$105,'ООО "ГПНО"'!I:I,"&lt;="&amp;"31.12."&amp;$C$105)</f>
        <v>#REF!</v>
      </c>
      <c r="E115" s="60" t="e">
        <f>SUMIFS('ООО "ГПНО"'!#REF!,'ООО "ГПНО"'!C:C,Лист1!E106,'ООО "ГПНО"'!I:I,"&gt;="&amp;"01.01."&amp;$C$105,'ООО "ГПНО"'!I:I,"&lt;="&amp;"31.12."&amp;$C$105)</f>
        <v>#REF!</v>
      </c>
      <c r="F115" s="60" t="e">
        <f>SUMIFS('ООО "ГПНО"'!#REF!,'ООО "ГПНО"'!C:C,Лист1!F106,'ООО "ГПНО"'!I:I,"&gt;="&amp;"01.01."&amp;$C$105,'ООО "ГПНО"'!I:I,"&lt;="&amp;"31.12."&amp;$C$105)</f>
        <v>#REF!</v>
      </c>
      <c r="G115" s="60" t="e">
        <f>SUMIFS('ООО "ГПНО"'!#REF!,'ООО "ГПНО"'!C:C,Лист1!G106,'ООО "ГПНО"'!I:I,"&gt;="&amp;"01.01."&amp;$C$105,'ООО "ГПНО"'!I:I,"&lt;="&amp;"31.12."&amp;$C$105)</f>
        <v>#REF!</v>
      </c>
      <c r="H115" s="60" t="e">
        <f>SUMIFS('ООО "ГПНО"'!#REF!,'ООО "ГПНО"'!C:C,Лист1!H106,'ООО "ГПНО"'!I:I,"&gt;="&amp;"01.01."&amp;$C$105,'ООО "ГПНО"'!I:I,"&lt;="&amp;"31.12."&amp;$C$105)</f>
        <v>#REF!</v>
      </c>
      <c r="I115" s="60" t="e">
        <f>SUMIFS('ООО "ГПНО"'!#REF!,'ООО "ГПНО"'!C:C,Лист1!I106,'ООО "ГПНО"'!I:I,"&gt;="&amp;"01.01."&amp;$C$105,'ООО "ГПНО"'!I:I,"&lt;="&amp;"31.12."&amp;$C$105)</f>
        <v>#REF!</v>
      </c>
      <c r="J115" s="60" t="e">
        <f>SUMIFS('ООО "ГПНО"'!#REF!,'ООО "ГПНО"'!C:C,Лист1!J106,'ООО "ГПНО"'!I:I,"&gt;="&amp;"01.01."&amp;$C$105,'ООО "ГПНО"'!I:I,"&lt;="&amp;"31.12."&amp;$C$105)</f>
        <v>#REF!</v>
      </c>
      <c r="K115" s="60" t="e">
        <f>SUMIFS('ООО "ГПНО"'!#REF!,'ООО "ГПНО"'!C:C,Лист1!K106,'ООО "ГПНО"'!I:I,"&gt;="&amp;"01.01."&amp;$C$105,'ООО "ГПНО"'!I:I,"&lt;="&amp;"31.12."&amp;$C$105)</f>
        <v>#REF!</v>
      </c>
      <c r="L115" s="60" t="e">
        <f>SUMIFS('ООО "ГПНО"'!#REF!,'ООО "ГПНО"'!C:C,Лист1!L106,'ООО "ГПНО"'!I:I,"&gt;="&amp;"01.01."&amp;$C$105,'ООО "ГПНО"'!I:I,"&lt;="&amp;"31.12."&amp;$C$105)</f>
        <v>#REF!</v>
      </c>
      <c r="M115" s="60" t="e">
        <f>SUMIFS('ООО "ГПНО"'!#REF!,'ООО "ГПНО"'!C:C,Лист1!M106,'ООО "ГПНО"'!I:I,"&gt;="&amp;"01.01."&amp;$C$105,'ООО "ГПНО"'!I:I,"&lt;="&amp;"31.12."&amp;$C$105)</f>
        <v>#REF!</v>
      </c>
      <c r="N115" s="60" t="e">
        <f>SUMIFS('ООО "ГПНО"'!#REF!,'ООО "ГПНО"'!C:C,Лист1!N106,'ООО "ГПНО"'!I:I,"&gt;="&amp;"01.01."&amp;$C$105,'ООО "ГПНО"'!I:I,"&lt;="&amp;"31.12."&amp;$C$105)</f>
        <v>#REF!</v>
      </c>
      <c r="O115" s="60" t="e">
        <f>SUMIFS('ООО "ГПНО"'!#REF!,'ООО "ГПНО"'!C:C,Лист1!O106,'ООО "ГПНО"'!I:I,"&gt;="&amp;"01.01."&amp;$C$105,'ООО "ГПНО"'!I:I,"&lt;="&amp;"31.12."&amp;$C$105)</f>
        <v>#REF!</v>
      </c>
      <c r="P115" s="60" t="e">
        <f>SUMIFS('ООО "ГПНО"'!#REF!,'ООО "ГПНО"'!C:C,Лист1!P106,'ООО "ГПНО"'!I:I,"&gt;="&amp;"01.01."&amp;$C$105,'ООО "ГПНО"'!I:I,"&lt;="&amp;"31.12."&amp;$C$105)</f>
        <v>#REF!</v>
      </c>
      <c r="Q115" s="60" t="e">
        <f>SUMIFS('ООО "ГПНО"'!#REF!,'ООО "ГПНО"'!C:C,Лист1!Q106,'ООО "ГПНО"'!I:I,"&gt;="&amp;"01.01."&amp;$C$105,'ООО "ГПНО"'!I:I,"&lt;="&amp;"31.12."&amp;$C$105)</f>
        <v>#REF!</v>
      </c>
      <c r="R115" s="60" t="e">
        <f>SUMIFS('ООО "ГПНО"'!#REF!,'ООО "ГПНО"'!C:C,Лист1!R106,'ООО "ГПНО"'!I:I,"&gt;="&amp;"01.01."&amp;$C$105,'ООО "ГПНО"'!I:I,"&lt;="&amp;"31.12."&amp;$C$105)</f>
        <v>#REF!</v>
      </c>
      <c r="S115" s="60" t="e">
        <f>SUMIFS('ООО "ГПНО"'!#REF!,'ООО "ГПНО"'!C:C,Лист1!S106,'ООО "ГПНО"'!I:I,"&gt;="&amp;"01.01."&amp;$C$105,'ООО "ГПНО"'!I:I,"&lt;="&amp;"31.12."&amp;$C$105)</f>
        <v>#REF!</v>
      </c>
      <c r="T115" s="60" t="e">
        <f>SUMIFS('ООО "ГПНО"'!#REF!,'ООО "ГПНО"'!C:C,Лист1!T106,'ООО "ГПНО"'!I:I,"&gt;="&amp;"01.01."&amp;$C$105,'ООО "ГПНО"'!I:I,"&lt;="&amp;"31.12."&amp;$C$105)</f>
        <v>#REF!</v>
      </c>
      <c r="U115" s="60" t="e">
        <f>SUMIFS('ООО "ГПНО"'!#REF!,'ООО "ГПНО"'!C:C,Лист1!U106,'ООО "ГПНО"'!J:J,"&gt;="&amp;"01.01."&amp;$C$105,'ООО "ГПНО"'!J:J,"&lt;="&amp;"31.12."&amp;$C$105)</f>
        <v>#REF!</v>
      </c>
      <c r="V115" s="60" t="e">
        <f>SUMIFS('ООО "ГПНО"'!#REF!,'ООО "ГПНО"'!C:C,Лист1!V106,'ООО "ГПНО"'!J:J,"&gt;="&amp;"01.01."&amp;$C$105,'ООО "ГПНО"'!J:J,"&lt;="&amp;"31.12."&amp;$C$105)</f>
        <v>#REF!</v>
      </c>
      <c r="W115" s="60" t="e">
        <f>SUMIFS('ООО "ГПНО"'!#REF!,'ООО "ГПНО"'!C:C,Лист1!W106,'ООО "ГПНО"'!J:J,"&gt;="&amp;"01.01."&amp;$C$105,'ООО "ГПНО"'!J:J,"&lt;="&amp;"31.12."&amp;$C$105)</f>
        <v>#REF!</v>
      </c>
      <c r="X115" s="60" t="e">
        <f>SUMIFS('ООО "ГПНО"'!#REF!,'ООО "ГПНО"'!C:C,Лист1!X106,'ООО "ГПНО"'!J:J,"&gt;="&amp;"01.01."&amp;$C$105,'ООО "ГПНО"'!J:J,"&lt;="&amp;"31.12."&amp;$C$105)</f>
        <v>#REF!</v>
      </c>
      <c r="Y115" s="60" t="e">
        <f>SUMIFS('ООО "ГПНО"'!#REF!,'ООО "ГПНО"'!K:K,Лист1!Y106,'ООО "ГПНО"'!Q:Q,"&gt;="&amp;"01.01."&amp;$C$105,'ООО "ГПНО"'!Q:Q,"&lt;="&amp;"31.12."&amp;$C$105)</f>
        <v>#REF!</v>
      </c>
      <c r="Z115" s="43"/>
      <c r="AA115" s="43"/>
      <c r="AB115" s="43"/>
      <c r="AC115" s="43"/>
      <c r="AD115" s="43"/>
      <c r="AE115" s="43"/>
      <c r="AF115" s="43"/>
      <c r="AG115" s="43"/>
      <c r="AH115" s="55" t="e">
        <f t="shared" si="54"/>
        <v>#REF!</v>
      </c>
      <c r="AI115" s="48"/>
    </row>
    <row r="116" spans="2:42" ht="15.75" x14ac:dyDescent="0.2">
      <c r="B116" s="67" t="s">
        <v>34</v>
      </c>
      <c r="C116" s="60" t="e">
        <f>SUMIFS('ООО "ГПНО"'!#REF!,'ООО "ГПНО"'!C:C,Лист1!C106,'ООО "ГПНО"'!I:I,"&gt;="&amp;"01.01."&amp;$C$105,'ООО "ГПНО"'!I:I,"&lt;="&amp;"31.12."&amp;$C$105)</f>
        <v>#REF!</v>
      </c>
      <c r="D116" s="60" t="e">
        <f>SUMIFS('ООО "ГПНО"'!#REF!,'ООО "ГПНО"'!C:C,Лист1!D106,'ООО "ГПНО"'!I:I,"&gt;="&amp;"01.01."&amp;$C$105,'ООО "ГПНО"'!I:I,"&lt;="&amp;"31.12."&amp;$C$105)</f>
        <v>#REF!</v>
      </c>
      <c r="E116" s="60" t="e">
        <f>SUMIFS('ООО "ГПНО"'!#REF!,'ООО "ГПНО"'!C:C,Лист1!E106,'ООО "ГПНО"'!I:I,"&gt;="&amp;"01.01."&amp;$C$105,'ООО "ГПНО"'!I:I,"&lt;="&amp;"31.12."&amp;$C$105)</f>
        <v>#REF!</v>
      </c>
      <c r="F116" s="60" t="e">
        <f>SUMIFS('ООО "ГПНО"'!#REF!,'ООО "ГПНО"'!C:C,Лист1!F106,'ООО "ГПНО"'!I:I,"&gt;="&amp;"01.01."&amp;$C$105,'ООО "ГПНО"'!I:I,"&lt;="&amp;"31.12."&amp;$C$105)</f>
        <v>#REF!</v>
      </c>
      <c r="G116" s="60" t="e">
        <f>SUMIFS('ООО "ГПНО"'!#REF!,'ООО "ГПНО"'!C:C,Лист1!G106,'ООО "ГПНО"'!I:I,"&gt;="&amp;"01.01."&amp;$C$105,'ООО "ГПНО"'!I:I,"&lt;="&amp;"31.12."&amp;$C$105)</f>
        <v>#REF!</v>
      </c>
      <c r="H116" s="60" t="e">
        <f>SUMIFS('ООО "ГПНО"'!#REF!,'ООО "ГПНО"'!C:C,Лист1!H106,'ООО "ГПНО"'!I:I,"&gt;="&amp;"01.01."&amp;$C$105,'ООО "ГПНО"'!I:I,"&lt;="&amp;"31.12."&amp;$C$105)</f>
        <v>#REF!</v>
      </c>
      <c r="I116" s="60" t="e">
        <f>SUMIFS('ООО "ГПНО"'!#REF!,'ООО "ГПНО"'!C:C,Лист1!I106,'ООО "ГПНО"'!I:I,"&gt;="&amp;"01.01."&amp;$C$105,'ООО "ГПНО"'!I:I,"&lt;="&amp;"31.12."&amp;$C$105)</f>
        <v>#REF!</v>
      </c>
      <c r="J116" s="60" t="e">
        <f>SUMIFS('ООО "ГПНО"'!#REF!,'ООО "ГПНО"'!C:C,Лист1!J106,'ООО "ГПНО"'!I:I,"&gt;="&amp;"01.01."&amp;$C$105,'ООО "ГПНО"'!I:I,"&lt;="&amp;"31.12."&amp;$C$105)</f>
        <v>#REF!</v>
      </c>
      <c r="K116" s="60" t="e">
        <f>SUMIFS('ООО "ГПНО"'!#REF!,'ООО "ГПНО"'!C:C,Лист1!K106,'ООО "ГПНО"'!I:I,"&gt;="&amp;"01.01."&amp;$C$105,'ООО "ГПНО"'!I:I,"&lt;="&amp;"31.12."&amp;$C$105)</f>
        <v>#REF!</v>
      </c>
      <c r="L116" s="60" t="e">
        <f>SUMIFS('ООО "ГПНО"'!#REF!,'ООО "ГПНО"'!C:C,Лист1!L106,'ООО "ГПНО"'!I:I,"&gt;="&amp;"01.01."&amp;$C$105,'ООО "ГПНО"'!I:I,"&lt;="&amp;"31.12."&amp;$C$105)</f>
        <v>#REF!</v>
      </c>
      <c r="M116" s="60" t="e">
        <f>SUMIFS('ООО "ГПНО"'!#REF!,'ООО "ГПНО"'!C:C,Лист1!M106,'ООО "ГПНО"'!I:I,"&gt;="&amp;"01.01."&amp;$C$105,'ООО "ГПНО"'!I:I,"&lt;="&amp;"31.12."&amp;$C$105)</f>
        <v>#REF!</v>
      </c>
      <c r="N116" s="60" t="e">
        <f>SUMIFS('ООО "ГПНО"'!#REF!,'ООО "ГПНО"'!C:C,Лист1!N106,'ООО "ГПНО"'!I:I,"&gt;="&amp;"01.01."&amp;$C$105,'ООО "ГПНО"'!I:I,"&lt;="&amp;"31.12."&amp;$C$105)</f>
        <v>#REF!</v>
      </c>
      <c r="O116" s="60" t="e">
        <f>SUMIFS('ООО "ГПНО"'!#REF!,'ООО "ГПНО"'!C:C,Лист1!O106,'ООО "ГПНО"'!I:I,"&gt;="&amp;"01.01."&amp;$C$105,'ООО "ГПНО"'!I:I,"&lt;="&amp;"31.12."&amp;$C$105)</f>
        <v>#REF!</v>
      </c>
      <c r="P116" s="60" t="e">
        <f>SUMIFS('ООО "ГПНО"'!#REF!,'ООО "ГПНО"'!C:C,Лист1!P106,'ООО "ГПНО"'!I:I,"&gt;="&amp;"01.01."&amp;$C$105,'ООО "ГПНО"'!I:I,"&lt;="&amp;"31.12."&amp;$C$105)</f>
        <v>#REF!</v>
      </c>
      <c r="Q116" s="60" t="e">
        <f>SUMIFS('ООО "ГПНО"'!#REF!,'ООО "ГПНО"'!C:C,Лист1!Q106,'ООО "ГПНО"'!I:I,"&gt;="&amp;"01.01."&amp;$C$105,'ООО "ГПНО"'!I:I,"&lt;="&amp;"31.12."&amp;$C$105)</f>
        <v>#REF!</v>
      </c>
      <c r="R116" s="60" t="e">
        <f>SUMIFS('ООО "ГПНО"'!#REF!,'ООО "ГПНО"'!C:C,Лист1!R106,'ООО "ГПНО"'!I:I,"&gt;="&amp;"01.01."&amp;$C$105,'ООО "ГПНО"'!I:I,"&lt;="&amp;"31.12."&amp;$C$105)</f>
        <v>#REF!</v>
      </c>
      <c r="S116" s="60" t="e">
        <f>SUMIFS('ООО "ГПНО"'!#REF!,'ООО "ГПНО"'!C:C,Лист1!S106,'ООО "ГПНО"'!I:I,"&gt;="&amp;"01.01."&amp;$C$105,'ООО "ГПНО"'!I:I,"&lt;="&amp;"31.12."&amp;$C$105)</f>
        <v>#REF!</v>
      </c>
      <c r="T116" s="60" t="e">
        <f>SUMIFS('ООО "ГПНО"'!#REF!,'ООО "ГПНО"'!C:C,Лист1!T106,'ООО "ГПНО"'!I:I,"&gt;="&amp;"01.01."&amp;$C$105,'ООО "ГПНО"'!I:I,"&lt;="&amp;"31.12."&amp;$C$105)</f>
        <v>#REF!</v>
      </c>
      <c r="U116" s="60" t="e">
        <f>SUMIFS('ООО "ГПНО"'!#REF!,'ООО "ГПНО"'!C:C,Лист1!U106,'ООО "ГПНО"'!J:J,"&gt;="&amp;"01.01."&amp;$C$105,'ООО "ГПНО"'!J:J,"&lt;="&amp;"31.12."&amp;$C$105)</f>
        <v>#REF!</v>
      </c>
      <c r="V116" s="60" t="e">
        <f>SUMIFS('ООО "ГПНО"'!#REF!,'ООО "ГПНО"'!C:C,Лист1!V106,'ООО "ГПНО"'!J:J,"&gt;="&amp;"01.01."&amp;$C$105,'ООО "ГПНО"'!J:J,"&lt;="&amp;"31.12."&amp;$C$105)</f>
        <v>#REF!</v>
      </c>
      <c r="W116" s="60" t="e">
        <f>SUMIFS('ООО "ГПНО"'!#REF!,'ООО "ГПНО"'!C:C,Лист1!W106,'ООО "ГПНО"'!J:J,"&gt;="&amp;"01.01."&amp;$C$105,'ООО "ГПНО"'!J:J,"&lt;="&amp;"31.12."&amp;$C$105)</f>
        <v>#REF!</v>
      </c>
      <c r="X116" s="60" t="e">
        <f>SUMIFS('ООО "ГПНО"'!#REF!,'ООО "ГПНО"'!C:C,Лист1!X106,'ООО "ГПНО"'!J:J,"&gt;="&amp;"01.01."&amp;$C$105,'ООО "ГПНО"'!J:J,"&lt;="&amp;"31.12."&amp;$C$105)</f>
        <v>#REF!</v>
      </c>
      <c r="Y116" s="60" t="e">
        <f>SUMIFS('ООО "ГПНО"'!#REF!,'ООО "ГПНО"'!K:K,Лист1!Y106,'ООО "ГПНО"'!Q:Q,"&gt;="&amp;"01.01."&amp;$C$105,'ООО "ГПНО"'!Q:Q,"&lt;="&amp;"31.12."&amp;$C$105)</f>
        <v>#REF!</v>
      </c>
      <c r="Z116" s="43"/>
      <c r="AA116" s="43"/>
      <c r="AB116" s="43"/>
      <c r="AC116" s="43"/>
      <c r="AD116" s="43"/>
      <c r="AE116" s="43"/>
      <c r="AF116" s="43"/>
      <c r="AG116" s="43"/>
      <c r="AH116" s="55" t="e">
        <f t="shared" si="54"/>
        <v>#REF!</v>
      </c>
      <c r="AI116" s="48"/>
    </row>
    <row r="117" spans="2:42" ht="15.75" x14ac:dyDescent="0.2">
      <c r="B117" s="67" t="s">
        <v>35</v>
      </c>
      <c r="C117" s="60" t="e">
        <f>SUMIFS('ООО "ГПНО"'!#REF!,'ООО "ГПНО"'!C:C,Лист1!C106,'ООО "ГПНО"'!I:I,"&gt;="&amp;"01.01."&amp;$C$105,'ООО "ГПНО"'!I:I,"&lt;="&amp;"31.12."&amp;$C$105)</f>
        <v>#REF!</v>
      </c>
      <c r="D117" s="60" t="e">
        <f>SUMIFS('ООО "ГПНО"'!#REF!,'ООО "ГПНО"'!C:C,Лист1!D106,'ООО "ГПНО"'!I:I,"&gt;="&amp;"01.01."&amp;$C$105,'ООО "ГПНО"'!I:I,"&lt;="&amp;"31.12."&amp;$C$105)</f>
        <v>#REF!</v>
      </c>
      <c r="E117" s="60" t="e">
        <f>SUMIFS('ООО "ГПНО"'!#REF!,'ООО "ГПНО"'!C:C,Лист1!E106,'ООО "ГПНО"'!I:I,"&gt;="&amp;"01.01."&amp;$C$105,'ООО "ГПНО"'!I:I,"&lt;="&amp;"31.12."&amp;$C$105)</f>
        <v>#REF!</v>
      </c>
      <c r="F117" s="60" t="e">
        <f>SUMIFS('ООО "ГПНО"'!#REF!,'ООО "ГПНО"'!C:C,Лист1!F106,'ООО "ГПНО"'!I:I,"&gt;="&amp;"01.01."&amp;$C$105,'ООО "ГПНО"'!I:I,"&lt;="&amp;"31.12."&amp;$C$105)</f>
        <v>#REF!</v>
      </c>
      <c r="G117" s="60" t="e">
        <f>SUMIFS('ООО "ГПНО"'!#REF!,'ООО "ГПНО"'!C:C,Лист1!G106,'ООО "ГПНО"'!I:I,"&gt;="&amp;"01.01."&amp;$C$105,'ООО "ГПНО"'!I:I,"&lt;="&amp;"31.12."&amp;$C$105)</f>
        <v>#REF!</v>
      </c>
      <c r="H117" s="60" t="e">
        <f>SUMIFS('ООО "ГПНО"'!#REF!,'ООО "ГПНО"'!C:C,Лист1!H106,'ООО "ГПНО"'!I:I,"&gt;="&amp;"01.01."&amp;$C$105,'ООО "ГПНО"'!I:I,"&lt;="&amp;"31.12."&amp;$C$105)</f>
        <v>#REF!</v>
      </c>
      <c r="I117" s="60" t="e">
        <f>SUMIFS('ООО "ГПНО"'!#REF!,'ООО "ГПНО"'!C:C,Лист1!I106,'ООО "ГПНО"'!I:I,"&gt;="&amp;"01.01."&amp;$C$105,'ООО "ГПНО"'!I:I,"&lt;="&amp;"31.12."&amp;$C$105)</f>
        <v>#REF!</v>
      </c>
      <c r="J117" s="60" t="e">
        <f>SUMIFS('ООО "ГПНО"'!#REF!,'ООО "ГПНО"'!C:C,Лист1!J107,'ООО "ГПНО"'!I:I,"&gt;="&amp;"01.01."&amp;$C$105,'ООО "ГПНО"'!I:I,"&lt;="&amp;"31.12."&amp;$C$105)</f>
        <v>#REF!</v>
      </c>
      <c r="K117" s="60" t="e">
        <f>SUMIFS('ООО "ГПНО"'!#REF!,'ООО "ГПНО"'!C:C,Лист1!K106,'ООО "ГПНО"'!I:I,"&gt;="&amp;"01.01."&amp;$C$105,'ООО "ГПНО"'!I:I,"&lt;="&amp;"31.12."&amp;$C$105)</f>
        <v>#REF!</v>
      </c>
      <c r="L117" s="60" t="e">
        <f>SUMIFS('ООО "ГПНО"'!#REF!,'ООО "ГПНО"'!C:C,Лист1!L106,'ООО "ГПНО"'!I:I,"&gt;="&amp;"01.01."&amp;$C$105,'ООО "ГПНО"'!I:I,"&lt;="&amp;"31.12."&amp;$C$105)</f>
        <v>#REF!</v>
      </c>
      <c r="M117" s="60" t="e">
        <f>SUMIFS('ООО "ГПНО"'!#REF!,'ООО "ГПНО"'!C:C,Лист1!M106,'ООО "ГПНО"'!I:I,"&gt;="&amp;"01.01."&amp;$C$105,'ООО "ГПНО"'!I:I,"&lt;="&amp;"31.12."&amp;$C$105)</f>
        <v>#REF!</v>
      </c>
      <c r="N117" s="60" t="e">
        <f>SUMIFS('ООО "ГПНО"'!#REF!,'ООО "ГПНО"'!C:C,Лист1!N106,'ООО "ГПНО"'!I:I,"&gt;="&amp;"01.01."&amp;$C$105,'ООО "ГПНО"'!I:I,"&lt;="&amp;"31.12."&amp;$C$105)</f>
        <v>#REF!</v>
      </c>
      <c r="O117" s="60" t="e">
        <f>SUMIFS('ООО "ГПНО"'!#REF!,'ООО "ГПНО"'!C:C,Лист1!O106,'ООО "ГПНО"'!I:I,"&gt;="&amp;"01.01."&amp;$C$105,'ООО "ГПНО"'!I:I,"&lt;="&amp;"31.12."&amp;$C$105)</f>
        <v>#REF!</v>
      </c>
      <c r="P117" s="60" t="e">
        <f>SUMIFS('ООО "ГПНО"'!#REF!,'ООО "ГПНО"'!C:C,Лист1!P106,'ООО "ГПНО"'!I:I,"&gt;="&amp;"01.01."&amp;$C$105,'ООО "ГПНО"'!I:I,"&lt;="&amp;"31.12."&amp;$C$105)</f>
        <v>#REF!</v>
      </c>
      <c r="Q117" s="60" t="e">
        <f>SUMIFS('ООО "ГПНО"'!#REF!,'ООО "ГПНО"'!C:C,Лист1!Q106,'ООО "ГПНО"'!I:I,"&gt;="&amp;"01.01."&amp;$C$105,'ООО "ГПНО"'!I:I,"&lt;="&amp;"31.12."&amp;$C$105)</f>
        <v>#REF!</v>
      </c>
      <c r="R117" s="60" t="e">
        <f>SUMIFS('ООО "ГПНО"'!#REF!,'ООО "ГПНО"'!C:C,Лист1!R106,'ООО "ГПНО"'!I:I,"&gt;="&amp;"01.01."&amp;$C$105,'ООО "ГПНО"'!I:I,"&lt;="&amp;"31.12."&amp;$C$105)</f>
        <v>#REF!</v>
      </c>
      <c r="S117" s="60" t="e">
        <f>SUMIFS('ООО "ГПНО"'!#REF!,'ООО "ГПНО"'!C:C,Лист1!S106,'ООО "ГПНО"'!I:I,"&gt;="&amp;"01.01."&amp;$C$105,'ООО "ГПНО"'!I:I,"&lt;="&amp;"31.12."&amp;$C$105)</f>
        <v>#REF!</v>
      </c>
      <c r="T117" s="60" t="e">
        <f>SUMIFS('ООО "ГПНО"'!#REF!,'ООО "ГПНО"'!C:C,Лист1!T106,'ООО "ГПНО"'!I:I,"&gt;="&amp;"01.01."&amp;$C$105,'ООО "ГПНО"'!I:I,"&lt;="&amp;"31.12."&amp;$C$105)</f>
        <v>#REF!</v>
      </c>
      <c r="U117" s="60" t="e">
        <f>SUMIFS('ООО "ГПНО"'!#REF!,'ООО "ГПНО"'!C:C,Лист1!U106,'ООО "ГПНО"'!J:J,"&gt;="&amp;"01.01."&amp;$C$105,'ООО "ГПНО"'!J:J,"&lt;="&amp;"31.12."&amp;$C$105)</f>
        <v>#REF!</v>
      </c>
      <c r="V117" s="60" t="e">
        <f>SUMIFS('ООО "ГПНО"'!#REF!,'ООО "ГПНО"'!C:C,Лист1!V106,'ООО "ГПНО"'!J:J,"&gt;="&amp;"01.01."&amp;$C$105,'ООО "ГПНО"'!J:J,"&lt;="&amp;"31.12."&amp;$C$105)</f>
        <v>#REF!</v>
      </c>
      <c r="W117" s="60" t="e">
        <f>SUMIFS('ООО "ГПНО"'!#REF!,'ООО "ГПНО"'!C:C,Лист1!W106,'ООО "ГПНО"'!J:J,"&gt;="&amp;"01.01."&amp;$C$105,'ООО "ГПНО"'!J:J,"&lt;="&amp;"31.12."&amp;$C$105)</f>
        <v>#REF!</v>
      </c>
      <c r="X117" s="60" t="e">
        <f>SUMIFS('ООО "ГПНО"'!#REF!,'ООО "ГПНО"'!C:C,Лист1!X106,'ООО "ГПНО"'!J:J,"&gt;="&amp;"01.01."&amp;$C$105,'ООО "ГПНО"'!J:J,"&lt;="&amp;"31.12."&amp;$C$105)</f>
        <v>#REF!</v>
      </c>
      <c r="Y117" s="60" t="e">
        <f>SUMIFS('ООО "ГПНО"'!#REF!,'ООО "ГПНО"'!K:K,Лист1!Y106,'ООО "ГПНО"'!Q:Q,"&gt;="&amp;"01.01."&amp;$C$105,'ООО "ГПНО"'!Q:Q,"&lt;="&amp;"31.12."&amp;$C$105)</f>
        <v>#REF!</v>
      </c>
      <c r="Z117" s="43"/>
      <c r="AA117" s="43"/>
      <c r="AB117" s="43"/>
      <c r="AC117" s="43"/>
      <c r="AD117" s="43"/>
      <c r="AE117" s="43"/>
      <c r="AF117" s="43"/>
      <c r="AG117" s="43"/>
      <c r="AH117" s="55" t="e">
        <f t="shared" si="54"/>
        <v>#REF!</v>
      </c>
      <c r="AI117" s="48"/>
    </row>
    <row r="118" spans="2:42" ht="15.75" x14ac:dyDescent="0.2">
      <c r="B118" s="67" t="s">
        <v>36</v>
      </c>
      <c r="C118" s="60" t="e">
        <f>SUMIFS('ООО "ГПНО"'!#REF!,'ООО "ГПНО"'!C:C,Лист1!C106,'ООО "ГПНО"'!I:I,"&gt;="&amp;"01.01."&amp;$C$105,'ООО "ГПНО"'!I:I,"&lt;="&amp;"31.12."&amp;$C$105)</f>
        <v>#REF!</v>
      </c>
      <c r="D118" s="60" t="e">
        <f>SUMIFS('ООО "ГПНО"'!#REF!,'ООО "ГПНО"'!C:C,Лист1!D106,'ООО "ГПНО"'!I:I,"&gt;="&amp;"01.01."&amp;$C$105,'ООО "ГПНО"'!I:I,"&lt;="&amp;"31.12."&amp;$C$105)</f>
        <v>#REF!</v>
      </c>
      <c r="E118" s="60" t="e">
        <f>SUMIFS('ООО "ГПНО"'!#REF!,'ООО "ГПНО"'!C:C,Лист1!E106,'ООО "ГПНО"'!I:I,"&gt;="&amp;"01.01."&amp;$C$105,'ООО "ГПНО"'!I:I,"&lt;="&amp;"31.12."&amp;$C$105)</f>
        <v>#REF!</v>
      </c>
      <c r="F118" s="60" t="e">
        <f>SUMIFS('ООО "ГПНО"'!#REF!,'ООО "ГПНО"'!C:C,Лист1!F106,'ООО "ГПНО"'!I:I,"&gt;="&amp;"01.01."&amp;$C$105,'ООО "ГПНО"'!I:I,"&lt;="&amp;"31.12."&amp;$C$105)</f>
        <v>#REF!</v>
      </c>
      <c r="G118" s="60" t="e">
        <f>SUMIFS('ООО "ГПНО"'!#REF!,'ООО "ГПНО"'!C:C,Лист1!G106,'ООО "ГПНО"'!I:I,"&gt;="&amp;"01.01."&amp;$C$105,'ООО "ГПНО"'!I:I,"&lt;="&amp;"31.12."&amp;$C$105)</f>
        <v>#REF!</v>
      </c>
      <c r="H118" s="60" t="e">
        <f>SUMIFS('ООО "ГПНО"'!#REF!,'ООО "ГПНО"'!C:C,Лист1!H106,'ООО "ГПНО"'!I:I,"&gt;="&amp;"01.01."&amp;$C$105,'ООО "ГПНО"'!I:I,"&lt;="&amp;"31.12."&amp;$C$105)</f>
        <v>#REF!</v>
      </c>
      <c r="I118" s="60" t="e">
        <f>SUMIFS('ООО "ГПНО"'!#REF!,'ООО "ГПНО"'!C:C,Лист1!I106,'ООО "ГПНО"'!I:I,"&gt;="&amp;"01.01."&amp;$C$105,'ООО "ГПНО"'!I:I,"&lt;="&amp;"31.12."&amp;$C$105)</f>
        <v>#REF!</v>
      </c>
      <c r="J118" s="60" t="e">
        <f>SUMIFS('ООО "ГПНО"'!#REF!,'ООО "ГПНО"'!C:C,Лист1!J108,'ООО "ГПНО"'!I:I,"&gt;="&amp;"01.01."&amp;$C$105,'ООО "ГПНО"'!I:I,"&lt;="&amp;"31.12."&amp;$C$105)</f>
        <v>#REF!</v>
      </c>
      <c r="K118" s="60" t="e">
        <f>SUMIFS('ООО "ГПНО"'!#REF!,'ООО "ГПНО"'!C:C,Лист1!K106,'ООО "ГПНО"'!I:I,"&gt;="&amp;"01.01."&amp;$C$105,'ООО "ГПНО"'!I:I,"&lt;="&amp;"31.12."&amp;$C$105)</f>
        <v>#REF!</v>
      </c>
      <c r="L118" s="60" t="e">
        <f>SUMIFS('ООО "ГПНО"'!#REF!,'ООО "ГПНО"'!C:C,Лист1!L106,'ООО "ГПНО"'!I:I,"&gt;="&amp;"01.01."&amp;$C$105,'ООО "ГПНО"'!I:I,"&lt;="&amp;"31.12."&amp;$C$105)</f>
        <v>#REF!</v>
      </c>
      <c r="M118" s="60" t="e">
        <f>SUMIFS('ООО "ГПНО"'!#REF!,'ООО "ГПНО"'!C:C,Лист1!M106,'ООО "ГПНО"'!I:I,"&gt;="&amp;"01.01."&amp;$C$105,'ООО "ГПНО"'!I:I,"&lt;="&amp;"31.12."&amp;$C$105)</f>
        <v>#REF!</v>
      </c>
      <c r="N118" s="60" t="e">
        <f>SUMIFS('ООО "ГПНО"'!#REF!,'ООО "ГПНО"'!C:C,Лист1!N106,'ООО "ГПНО"'!I:I,"&gt;="&amp;"01.01."&amp;$C$105,'ООО "ГПНО"'!I:I,"&lt;="&amp;"31.12."&amp;$C$105)</f>
        <v>#REF!</v>
      </c>
      <c r="O118" s="60" t="e">
        <f>SUMIFS('ООО "ГПНО"'!#REF!,'ООО "ГПНО"'!C:C,Лист1!O106,'ООО "ГПНО"'!I:I,"&gt;="&amp;"01.01."&amp;$C$105,'ООО "ГПНО"'!I:I,"&lt;="&amp;"31.12."&amp;$C$105)</f>
        <v>#REF!</v>
      </c>
      <c r="P118" s="60" t="e">
        <f>SUMIFS('ООО "ГПНО"'!#REF!,'ООО "ГПНО"'!C:C,Лист1!P106,'ООО "ГПНО"'!I:I,"&gt;="&amp;"01.01."&amp;$C$105,'ООО "ГПНО"'!I:I,"&lt;="&amp;"31.12."&amp;$C$105)</f>
        <v>#REF!</v>
      </c>
      <c r="Q118" s="60" t="e">
        <f>SUMIFS('ООО "ГПНО"'!#REF!,'ООО "ГПНО"'!C:C,Лист1!Q106,'ООО "ГПНО"'!I:I,"&gt;="&amp;"01.01."&amp;$C$105,'ООО "ГПНО"'!I:I,"&lt;="&amp;"31.12."&amp;$C$105)</f>
        <v>#REF!</v>
      </c>
      <c r="R118" s="60" t="e">
        <f>SUMIFS('ООО "ГПНО"'!#REF!,'ООО "ГПНО"'!C:C,Лист1!R106,'ООО "ГПНО"'!I:I,"&gt;="&amp;"01.01."&amp;$C$105,'ООО "ГПНО"'!I:I,"&lt;="&amp;"31.12."&amp;$C$105)</f>
        <v>#REF!</v>
      </c>
      <c r="S118" s="60" t="e">
        <f>SUMIFS('ООО "ГПНО"'!#REF!,'ООО "ГПНО"'!C:C,Лист1!S106,'ООО "ГПНО"'!I:I,"&gt;="&amp;"01.01."&amp;$C$105,'ООО "ГПНО"'!I:I,"&lt;="&amp;"31.12."&amp;$C$105)</f>
        <v>#REF!</v>
      </c>
      <c r="T118" s="60" t="e">
        <f>SUMIFS('ООО "ГПНО"'!#REF!,'ООО "ГПНО"'!C:C,Лист1!T106,'ООО "ГПНО"'!I:I,"&gt;="&amp;"01.01."&amp;$C$105,'ООО "ГПНО"'!I:I,"&lt;="&amp;"31.12."&amp;$C$105)</f>
        <v>#REF!</v>
      </c>
      <c r="U118" s="60" t="e">
        <f>SUMIFS('ООО "ГПНО"'!#REF!,'ООО "ГПНО"'!C:C,Лист1!U106,'ООО "ГПНО"'!J:J,"&gt;="&amp;"01.01."&amp;$C$105,'ООО "ГПНО"'!J:J,"&lt;="&amp;"31.12."&amp;$C$105)</f>
        <v>#REF!</v>
      </c>
      <c r="V118" s="60" t="e">
        <f>SUMIFS('ООО "ГПНО"'!#REF!,'ООО "ГПНО"'!C:C,Лист1!V106,'ООО "ГПНО"'!J:J,"&gt;="&amp;"01.01."&amp;$C$105,'ООО "ГПНО"'!J:J,"&lt;="&amp;"31.12."&amp;$C$105)</f>
        <v>#REF!</v>
      </c>
      <c r="W118" s="60" t="e">
        <f>SUMIFS('ООО "ГПНО"'!#REF!,'ООО "ГПНО"'!C:C,Лист1!W106,'ООО "ГПНО"'!J:J,"&gt;="&amp;"01.01."&amp;$C$105,'ООО "ГПНО"'!J:J,"&lt;="&amp;"31.12."&amp;$C$105)</f>
        <v>#REF!</v>
      </c>
      <c r="X118" s="60" t="e">
        <f>SUMIFS('ООО "ГПНО"'!#REF!,'ООО "ГПНО"'!C:C,Лист1!X106,'ООО "ГПНО"'!J:J,"&gt;="&amp;"01.01."&amp;$C$105,'ООО "ГПНО"'!J:J,"&lt;="&amp;"31.12."&amp;$C$105)</f>
        <v>#REF!</v>
      </c>
      <c r="Y118" s="60" t="e">
        <f>SUMIFS('ООО "ГПНО"'!#REF!,'ООО "ГПНО"'!K:K,Лист1!Y106,'ООО "ГПНО"'!Q:Q,"&gt;="&amp;"01.01."&amp;$C$105,'ООО "ГПНО"'!Q:Q,"&lt;="&amp;"31.12."&amp;$C$105)</f>
        <v>#REF!</v>
      </c>
      <c r="Z118" s="43"/>
      <c r="AA118" s="43"/>
      <c r="AB118" s="43"/>
      <c r="AC118" s="43"/>
      <c r="AD118" s="43"/>
      <c r="AE118" s="43"/>
      <c r="AF118" s="43"/>
      <c r="AG118" s="43"/>
      <c r="AH118" s="55" t="e">
        <f t="shared" si="54"/>
        <v>#REF!</v>
      </c>
      <c r="AI118" s="48"/>
    </row>
    <row r="119" spans="2:42" ht="15.75" x14ac:dyDescent="0.2">
      <c r="B119" s="67" t="s">
        <v>37</v>
      </c>
      <c r="C119" s="60" t="e">
        <f>SUMIFS('ООО "ГПНО"'!#REF!,'ООО "ГПНО"'!C:C,Лист1!C106,'ООО "ГПНО"'!I:I,"&gt;="&amp;"01.01."&amp;$C$105,'ООО "ГПНО"'!I:I,"&lt;="&amp;"31.12."&amp;$C$105)</f>
        <v>#REF!</v>
      </c>
      <c r="D119" s="60" t="e">
        <f>SUMIFS('ООО "ГПНО"'!#REF!,'ООО "ГПНО"'!C:C,Лист1!D106,'ООО "ГПНО"'!I:I,"&gt;="&amp;"01.01."&amp;$C$105,'ООО "ГПНО"'!I:I,"&lt;="&amp;"31.12."&amp;$C$105)</f>
        <v>#REF!</v>
      </c>
      <c r="E119" s="60" t="e">
        <f>SUMIFS('ООО "ГПНО"'!#REF!,'ООО "ГПНО"'!C:C,Лист1!E106,'ООО "ГПНО"'!I:I,"&gt;="&amp;"01.01."&amp;$C$105,'ООО "ГПНО"'!I:I,"&lt;="&amp;"31.12."&amp;$C$105)</f>
        <v>#REF!</v>
      </c>
      <c r="F119" s="60" t="e">
        <f>SUMIFS('ООО "ГПНО"'!#REF!,'ООО "ГПНО"'!C:C,Лист1!F106,'ООО "ГПНО"'!I:I,"&gt;="&amp;"01.01."&amp;$C$105,'ООО "ГПНО"'!I:I,"&lt;="&amp;"31.12."&amp;$C$105)</f>
        <v>#REF!</v>
      </c>
      <c r="G119" s="60" t="e">
        <f>SUMIFS('ООО "ГПНО"'!#REF!,'ООО "ГПНО"'!C:C,Лист1!G106,'ООО "ГПНО"'!I:I,"&gt;="&amp;"01.01."&amp;$C$105,'ООО "ГПНО"'!I:I,"&lt;="&amp;"31.12."&amp;$C$105)</f>
        <v>#REF!</v>
      </c>
      <c r="H119" s="60" t="e">
        <f>SUMIFS('ООО "ГПНО"'!#REF!,'ООО "ГПНО"'!C:C,Лист1!H106,'ООО "ГПНО"'!I:I,"&gt;="&amp;"01.01."&amp;$C$105,'ООО "ГПНО"'!I:I,"&lt;="&amp;"31.12."&amp;$C$105)</f>
        <v>#REF!</v>
      </c>
      <c r="I119" s="60" t="e">
        <f>SUMIFS('ООО "ГПНО"'!#REF!,'ООО "ГПНО"'!C:C,Лист1!I106,'ООО "ГПНО"'!I:I,"&gt;="&amp;"01.01."&amp;$C$105,'ООО "ГПНО"'!I:I,"&lt;="&amp;"31.12."&amp;$C$105)</f>
        <v>#REF!</v>
      </c>
      <c r="J119" s="60" t="e">
        <f>SUMIFS('ООО "ГПНО"'!#REF!,'ООО "ГПНО"'!C:C,Лист1!J109,'ООО "ГПНО"'!I:I,"&gt;="&amp;"01.01."&amp;$C$105,'ООО "ГПНО"'!I:I,"&lt;="&amp;"31.12."&amp;$C$105)</f>
        <v>#REF!</v>
      </c>
      <c r="K119" s="60" t="e">
        <f>SUMIFS('ООО "ГПНО"'!#REF!,'ООО "ГПНО"'!C:C,Лист1!K106,'ООО "ГПНО"'!I:I,"&gt;="&amp;"01.01."&amp;$C$105,'ООО "ГПНО"'!I:I,"&lt;="&amp;"31.12."&amp;$C$105)</f>
        <v>#REF!</v>
      </c>
      <c r="L119" s="60" t="e">
        <f>SUMIFS('ООО "ГПНО"'!#REF!,'ООО "ГПНО"'!C:C,Лист1!L106,'ООО "ГПНО"'!I:I,"&gt;="&amp;"01.01."&amp;$C$105,'ООО "ГПНО"'!I:I,"&lt;="&amp;"31.12."&amp;$C$105)</f>
        <v>#REF!</v>
      </c>
      <c r="M119" s="60" t="e">
        <f>SUMIFS('ООО "ГПНО"'!#REF!,'ООО "ГПНО"'!C:C,Лист1!M106,'ООО "ГПНО"'!I:I,"&gt;="&amp;"01.01."&amp;$C$105,'ООО "ГПНО"'!I:I,"&lt;="&amp;"31.12."&amp;$C$105)</f>
        <v>#REF!</v>
      </c>
      <c r="N119" s="60" t="e">
        <f>SUMIFS('ООО "ГПНО"'!#REF!,'ООО "ГПНО"'!C:C,Лист1!N106,'ООО "ГПНО"'!I:I,"&gt;="&amp;"01.01."&amp;$C$105,'ООО "ГПНО"'!I:I,"&lt;="&amp;"31.12."&amp;$C$105)</f>
        <v>#REF!</v>
      </c>
      <c r="O119" s="60" t="e">
        <f>SUMIFS('ООО "ГПНО"'!#REF!,'ООО "ГПНО"'!C:C,Лист1!O106,'ООО "ГПНО"'!I:I,"&gt;="&amp;"01.01."&amp;$C$105,'ООО "ГПНО"'!I:I,"&lt;="&amp;"31.12."&amp;$C$105)</f>
        <v>#REF!</v>
      </c>
      <c r="P119" s="60" t="e">
        <f>SUMIFS('ООО "ГПНО"'!#REF!,'ООО "ГПНО"'!C:C,Лист1!P106,'ООО "ГПНО"'!I:I,"&gt;="&amp;"01.01."&amp;$C$105,'ООО "ГПНО"'!I:I,"&lt;="&amp;"31.12."&amp;$C$105)</f>
        <v>#REF!</v>
      </c>
      <c r="Q119" s="60" t="e">
        <f>SUMIFS('ООО "ГПНО"'!#REF!,'ООО "ГПНО"'!C:C,Лист1!Q106,'ООО "ГПНО"'!I:I,"&gt;="&amp;"01.01."&amp;$C$105,'ООО "ГПНО"'!I:I,"&lt;="&amp;"31.12."&amp;$C$105)</f>
        <v>#REF!</v>
      </c>
      <c r="R119" s="60" t="e">
        <f>SUMIFS('ООО "ГПНО"'!#REF!,'ООО "ГПНО"'!C:C,Лист1!R106,'ООО "ГПНО"'!I:I,"&gt;="&amp;"01.01."&amp;$C$105,'ООО "ГПНО"'!I:I,"&lt;="&amp;"31.12."&amp;$C$105)</f>
        <v>#REF!</v>
      </c>
      <c r="S119" s="60" t="e">
        <f>SUMIFS('ООО "ГПНО"'!#REF!,'ООО "ГПНО"'!C:C,Лист1!S106,'ООО "ГПНО"'!I:I,"&gt;="&amp;"01.01."&amp;$C$105,'ООО "ГПНО"'!I:I,"&lt;="&amp;"31.12."&amp;$C$105)</f>
        <v>#REF!</v>
      </c>
      <c r="T119" s="60" t="e">
        <f>SUMIFS('ООО "ГПНО"'!#REF!,'ООО "ГПНО"'!C:C,Лист1!T106,'ООО "ГПНО"'!I:I,"&gt;="&amp;"01.01."&amp;$C$105,'ООО "ГПНО"'!I:I,"&lt;="&amp;"31.12."&amp;$C$105)</f>
        <v>#REF!</v>
      </c>
      <c r="U119" s="60" t="e">
        <f>SUMIFS('ООО "ГПНО"'!#REF!,'ООО "ГПНО"'!C:C,Лист1!U106,'ООО "ГПНО"'!J:J,"&gt;="&amp;"01.01."&amp;$C$105,'ООО "ГПНО"'!J:J,"&lt;="&amp;"31.12."&amp;$C$105)</f>
        <v>#REF!</v>
      </c>
      <c r="V119" s="60" t="e">
        <f>SUMIFS('ООО "ГПНО"'!#REF!,'ООО "ГПНО"'!C:C,Лист1!V106,'ООО "ГПНО"'!J:J,"&gt;="&amp;"01.01."&amp;$C$105,'ООО "ГПНО"'!J:J,"&lt;="&amp;"31.12."&amp;$C$105)</f>
        <v>#REF!</v>
      </c>
      <c r="W119" s="60" t="e">
        <f>SUMIFS('ООО "ГПНО"'!#REF!,'ООО "ГПНО"'!C:C,Лист1!W106,'ООО "ГПНО"'!J:J,"&gt;="&amp;"01.01."&amp;$C$105,'ООО "ГПНО"'!J:J,"&lt;="&amp;"31.12."&amp;$C$105)</f>
        <v>#REF!</v>
      </c>
      <c r="X119" s="60" t="e">
        <f>SUMIFS('ООО "ГПНО"'!#REF!,'ООО "ГПНО"'!C:C,Лист1!X106,'ООО "ГПНО"'!J:J,"&gt;="&amp;"01.01."&amp;$C$105,'ООО "ГПНО"'!J:J,"&lt;="&amp;"31.12."&amp;$C$105)</f>
        <v>#REF!</v>
      </c>
      <c r="Y119" s="60" t="e">
        <f>SUMIFS('ООО "ГПНО"'!#REF!,'ООО "ГПНО"'!K:K,Лист1!Y106,'ООО "ГПНО"'!Q:Q,"&gt;="&amp;"01.01."&amp;$C$105,'ООО "ГПНО"'!Q:Q,"&lt;="&amp;"31.12."&amp;$C$105)</f>
        <v>#REF!</v>
      </c>
      <c r="Z119" s="43"/>
      <c r="AA119" s="43"/>
      <c r="AB119" s="43"/>
      <c r="AC119" s="43"/>
      <c r="AD119" s="43"/>
      <c r="AE119" s="43"/>
      <c r="AF119" s="43"/>
      <c r="AG119" s="43"/>
      <c r="AH119" s="55" t="e">
        <f t="shared" si="54"/>
        <v>#REF!</v>
      </c>
      <c r="AI119" s="48"/>
    </row>
    <row r="120" spans="2:42" ht="31.5" x14ac:dyDescent="0.2">
      <c r="B120" s="67" t="s">
        <v>38</v>
      </c>
      <c r="C120" s="60" t="e">
        <f>SUMIFS('ООО "ГПНО"'!#REF!,'ООО "ГПНО"'!C:C,Лист1!C106,'ООО "ГПНО"'!I:I,"&gt;="&amp;"01.01."&amp;$C$105,'ООО "ГПНО"'!I:I,"&lt;="&amp;"31.12."&amp;$C$105)</f>
        <v>#REF!</v>
      </c>
      <c r="D120" s="60" t="e">
        <f>SUMIFS('ООО "ГПНО"'!#REF!,'ООО "ГПНО"'!C:C,Лист1!D106,'ООО "ГПНО"'!I:I,"&gt;="&amp;"01.01."&amp;$C$105,'ООО "ГПНО"'!I:I,"&lt;="&amp;"31.12."&amp;$C$105)</f>
        <v>#REF!</v>
      </c>
      <c r="E120" s="60" t="e">
        <f>SUMIFS('ООО "ГПНО"'!#REF!,'ООО "ГПНО"'!C:C,Лист1!E106,'ООО "ГПНО"'!I:I,"&gt;="&amp;"01.01."&amp;$C$105,'ООО "ГПНО"'!I:I,"&lt;="&amp;"31.12."&amp;$C$105)</f>
        <v>#REF!</v>
      </c>
      <c r="F120" s="60" t="e">
        <f>SUMIFS('ООО "ГПНО"'!#REF!,'ООО "ГПНО"'!C:C,Лист1!F106,'ООО "ГПНО"'!I:I,"&gt;="&amp;"01.01."&amp;$C$105,'ООО "ГПНО"'!I:I,"&lt;="&amp;"31.12."&amp;$C$105)</f>
        <v>#REF!</v>
      </c>
      <c r="G120" s="60" t="e">
        <f>SUMIFS('ООО "ГПНО"'!#REF!,'ООО "ГПНО"'!C:C,Лист1!G106,'ООО "ГПНО"'!I:I,"&gt;="&amp;"01.01."&amp;$C$105,'ООО "ГПНО"'!I:I,"&lt;="&amp;"31.12."&amp;$C$105)</f>
        <v>#REF!</v>
      </c>
      <c r="H120" s="60" t="e">
        <f>SUMIFS('ООО "ГПНО"'!#REF!,'ООО "ГПНО"'!C:C,Лист1!H106,'ООО "ГПНО"'!I:I,"&gt;="&amp;"01.01."&amp;$C$105,'ООО "ГПНО"'!I:I,"&lt;="&amp;"31.12."&amp;$C$105)</f>
        <v>#REF!</v>
      </c>
      <c r="I120" s="60" t="e">
        <f>SUMIFS('ООО "ГПНО"'!#REF!,'ООО "ГПНО"'!C:C,Лист1!I106,'ООО "ГПНО"'!I:I,"&gt;="&amp;"01.01."&amp;$C$105,'ООО "ГПНО"'!I:I,"&lt;="&amp;"31.12."&amp;$C$105)</f>
        <v>#REF!</v>
      </c>
      <c r="J120" s="60" t="e">
        <f>SUMIFS('ООО "ГПНО"'!#REF!,'ООО "ГПНО"'!C:C,Лист1!J106,'ООО "ГПНО"'!I:I,"&gt;="&amp;"01.01."&amp;$C$105,'ООО "ГПНО"'!I:I,"&lt;="&amp;"31.12."&amp;$C$105)</f>
        <v>#REF!</v>
      </c>
      <c r="K120" s="60" t="e">
        <f>SUMIFS('ООО "ГПНО"'!#REF!,'ООО "ГПНО"'!C:C,Лист1!K106,'ООО "ГПНО"'!I:I,"&gt;="&amp;"01.01."&amp;$C$105,'ООО "ГПНО"'!I:I,"&lt;="&amp;"31.12."&amp;$C$105)</f>
        <v>#REF!</v>
      </c>
      <c r="L120" s="60" t="e">
        <f>SUMIFS('ООО "ГПНО"'!#REF!,'ООО "ГПНО"'!C:C,Лист1!L106,'ООО "ГПНО"'!I:I,"&gt;="&amp;"01.01."&amp;$C$105,'ООО "ГПНО"'!I:I,"&lt;="&amp;"31.12."&amp;$C$105)</f>
        <v>#REF!</v>
      </c>
      <c r="M120" s="60" t="e">
        <f>SUMIFS('ООО "ГПНО"'!#REF!,'ООО "ГПНО"'!C:C,Лист1!M106,'ООО "ГПНО"'!I:I,"&gt;="&amp;"01.01."&amp;$C$105,'ООО "ГПНО"'!I:I,"&lt;="&amp;"31.12."&amp;$C$105)</f>
        <v>#REF!</v>
      </c>
      <c r="N120" s="60" t="e">
        <f>SUMIFS('ООО "ГПНО"'!#REF!,'ООО "ГПНО"'!C:C,Лист1!N106,'ООО "ГПНО"'!I:I,"&gt;="&amp;"01.01."&amp;$C$105,'ООО "ГПНО"'!I:I,"&lt;="&amp;"31.12."&amp;$C$105)</f>
        <v>#REF!</v>
      </c>
      <c r="O120" s="60" t="e">
        <f>SUMIFS('ООО "ГПНО"'!#REF!,'ООО "ГПНО"'!C:C,Лист1!O106,'ООО "ГПНО"'!I:I,"&gt;="&amp;"01.01."&amp;$C$105,'ООО "ГПНО"'!I:I,"&lt;="&amp;"31.12."&amp;$C$105)</f>
        <v>#REF!</v>
      </c>
      <c r="P120" s="60" t="e">
        <f>SUMIFS('ООО "ГПНО"'!#REF!,'ООО "ГПНО"'!C:C,Лист1!P106,'ООО "ГПНО"'!I:I,"&gt;="&amp;"01.01."&amp;$C$105,'ООО "ГПНО"'!I:I,"&lt;="&amp;"31.12."&amp;$C$105)</f>
        <v>#REF!</v>
      </c>
      <c r="Q120" s="60" t="e">
        <f>SUMIFS('ООО "ГПНО"'!#REF!,'ООО "ГПНО"'!C:C,Лист1!Q106,'ООО "ГПНО"'!I:I,"&gt;="&amp;"01.01."&amp;$C$105,'ООО "ГПНО"'!I:I,"&lt;="&amp;"31.12."&amp;$C$105)</f>
        <v>#REF!</v>
      </c>
      <c r="R120" s="60" t="e">
        <f>SUMIFS('ООО "ГПНО"'!#REF!,'ООО "ГПНО"'!C:C,Лист1!R106,'ООО "ГПНО"'!I:I,"&gt;="&amp;"01.01."&amp;$C$105,'ООО "ГПНО"'!I:I,"&lt;="&amp;"31.12."&amp;$C$105)</f>
        <v>#REF!</v>
      </c>
      <c r="S120" s="60" t="e">
        <f>SUMIFS('ООО "ГПНО"'!#REF!,'ООО "ГПНО"'!C:C,Лист1!S106,'ООО "ГПНО"'!I:I,"&gt;="&amp;"01.01."&amp;$C$105,'ООО "ГПНО"'!I:I,"&lt;="&amp;"31.12."&amp;$C$105)</f>
        <v>#REF!</v>
      </c>
      <c r="T120" s="60" t="e">
        <f>SUMIFS('ООО "ГПНО"'!#REF!,'ООО "ГПНО"'!C:C,Лист1!T106,'ООО "ГПНО"'!I:I,"&gt;="&amp;"01.01."&amp;$C$105,'ООО "ГПНО"'!I:I,"&lt;="&amp;"31.12."&amp;$C$105)</f>
        <v>#REF!</v>
      </c>
      <c r="U120" s="60" t="e">
        <f>SUMIFS('ООО "ГПНО"'!#REF!,'ООО "ГПНО"'!C:C,Лист1!U106,'ООО "ГПНО"'!J:J,"&gt;="&amp;"01.01."&amp;$C$105,'ООО "ГПНО"'!J:J,"&lt;="&amp;"31.12."&amp;$C$105)</f>
        <v>#REF!</v>
      </c>
      <c r="V120" s="60" t="e">
        <f>SUMIFS('ООО "ГПНО"'!#REF!,'ООО "ГПНО"'!C:C,Лист1!V106,'ООО "ГПНО"'!J:J,"&gt;="&amp;"01.01."&amp;$C$105,'ООО "ГПНО"'!J:J,"&lt;="&amp;"31.12."&amp;$C$105)</f>
        <v>#REF!</v>
      </c>
      <c r="W120" s="60" t="e">
        <f>SUMIFS('ООО "ГПНО"'!#REF!,'ООО "ГПНО"'!C:C,Лист1!W106,'ООО "ГПНО"'!J:J,"&gt;="&amp;"01.01."&amp;$C$105,'ООО "ГПНО"'!J:J,"&lt;="&amp;"31.12."&amp;$C$105)</f>
        <v>#REF!</v>
      </c>
      <c r="X120" s="60" t="e">
        <f>SUMIFS('ООО "ГПНО"'!#REF!,'ООО "ГПНО"'!C:C,Лист1!X106,'ООО "ГПНО"'!J:J,"&gt;="&amp;"01.01."&amp;$C$105,'ООО "ГПНО"'!J:J,"&lt;="&amp;"31.12."&amp;$C$105)</f>
        <v>#REF!</v>
      </c>
      <c r="Y120" s="60" t="e">
        <f>SUMIFS('ООО "ГПНО"'!#REF!,'ООО "ГПНО"'!K:K,Лист1!Y106,'ООО "ГПНО"'!Q:Q,"&gt;="&amp;"01.01."&amp;$C$105,'ООО "ГПНО"'!Q:Q,"&lt;="&amp;"31.12."&amp;$C$105)</f>
        <v>#REF!</v>
      </c>
      <c r="Z120" s="43"/>
      <c r="AA120" s="43"/>
      <c r="AB120" s="43"/>
      <c r="AC120" s="43"/>
      <c r="AD120" s="43"/>
      <c r="AE120" s="43"/>
      <c r="AF120" s="43"/>
      <c r="AG120" s="43"/>
      <c r="AH120" s="55" t="e">
        <f t="shared" si="54"/>
        <v>#REF!</v>
      </c>
      <c r="AI120" s="48"/>
    </row>
    <row r="121" spans="2:42" ht="31.5" x14ac:dyDescent="0.2">
      <c r="B121" s="67" t="s">
        <v>27</v>
      </c>
      <c r="C121" s="60" t="e">
        <f>SUMIFS('ООО "ГПНО"'!#REF!,'ООО "ГПНО"'!C:C,Лист1!C106,'ООО "ГПНО"'!I:I,"&gt;="&amp;"01.01."&amp;$C$105,'ООО "ГПНО"'!I:I,"&lt;="&amp;"31.12."&amp;$C$105)</f>
        <v>#REF!</v>
      </c>
      <c r="D121" s="60" t="e">
        <f>SUMIFS('ООО "ГПНО"'!#REF!,'ООО "ГПНО"'!C:C,Лист1!D106,'ООО "ГПНО"'!I:I,"&gt;="&amp;"01.01."&amp;$C$105,'ООО "ГПНО"'!I:I,"&lt;="&amp;"31.12."&amp;$C$105)</f>
        <v>#REF!</v>
      </c>
      <c r="E121" s="60" t="e">
        <f>SUMIFS('ООО "ГПНО"'!#REF!,'ООО "ГПНО"'!C:C,Лист1!E106,'ООО "ГПНО"'!I:I,"&gt;="&amp;"01.01."&amp;$C$105,'ООО "ГПНО"'!I:I,"&lt;="&amp;"31.12."&amp;$C$105)</f>
        <v>#REF!</v>
      </c>
      <c r="F121" s="60" t="e">
        <f>SUMIFS('ООО "ГПНО"'!#REF!,'ООО "ГПНО"'!C:C,Лист1!F106,'ООО "ГПНО"'!I:I,"&gt;="&amp;"01.01."&amp;$C$105,'ООО "ГПНО"'!I:I,"&lt;="&amp;"31.12."&amp;$C$105)</f>
        <v>#REF!</v>
      </c>
      <c r="G121" s="60" t="e">
        <f>SUMIFS('ООО "ГПНО"'!#REF!,'ООО "ГПНО"'!C:C,Лист1!G106,'ООО "ГПНО"'!I:I,"&gt;="&amp;"01.01."&amp;$C$105,'ООО "ГПНО"'!I:I,"&lt;="&amp;"31.12."&amp;$C$105)</f>
        <v>#REF!</v>
      </c>
      <c r="H121" s="60" t="e">
        <f>SUMIFS('ООО "ГПНО"'!#REF!,'ООО "ГПНО"'!C:C,Лист1!H106,'ООО "ГПНО"'!I:I,"&gt;="&amp;"01.01."&amp;$C$105,'ООО "ГПНО"'!I:I,"&lt;="&amp;"31.12."&amp;$C$105)</f>
        <v>#REF!</v>
      </c>
      <c r="I121" s="60" t="e">
        <f>SUMIFS('ООО "ГПНО"'!#REF!,'ООО "ГПНО"'!C:C,Лист1!I106,'ООО "ГПНО"'!I:I,"&gt;="&amp;"01.01."&amp;$C$105,'ООО "ГПНО"'!I:I,"&lt;="&amp;"31.12."&amp;$C$105)</f>
        <v>#REF!</v>
      </c>
      <c r="J121" s="60" t="e">
        <f>SUMIFS('ООО "ГПНО"'!#REF!,'ООО "ГПНО"'!C:C,Лист1!J106,'ООО "ГПНО"'!I:I,"&gt;="&amp;"01.01."&amp;$C$105,'ООО "ГПНО"'!I:I,"&lt;="&amp;"31.12."&amp;$C$105)</f>
        <v>#REF!</v>
      </c>
      <c r="K121" s="60" t="e">
        <f>SUMIFS('ООО "ГПНО"'!#REF!,'ООО "ГПНО"'!C:C,Лист1!K106,'ООО "ГПНО"'!I:I,"&gt;="&amp;"01.01."&amp;$C$105,'ООО "ГПНО"'!I:I,"&lt;="&amp;"31.12."&amp;$C$105)</f>
        <v>#REF!</v>
      </c>
      <c r="L121" s="60" t="e">
        <f>SUMIFS('ООО "ГПНО"'!#REF!,'ООО "ГПНО"'!C:C,Лист1!L106,'ООО "ГПНО"'!I:I,"&gt;="&amp;"01.01."&amp;$C$105,'ООО "ГПНО"'!I:I,"&lt;="&amp;"31.12."&amp;$C$105)</f>
        <v>#REF!</v>
      </c>
      <c r="M121" s="60" t="e">
        <f>SUMIFS('ООО "ГПНО"'!#REF!,'ООО "ГПНО"'!C:C,Лист1!M106,'ООО "ГПНО"'!I:I,"&gt;="&amp;"01.01."&amp;$C$105,'ООО "ГПНО"'!I:I,"&lt;="&amp;"31.12."&amp;$C$105)</f>
        <v>#REF!</v>
      </c>
      <c r="N121" s="60" t="e">
        <f>SUMIFS('ООО "ГПНО"'!#REF!,'ООО "ГПНО"'!C:C,Лист1!N106,'ООО "ГПНО"'!I:I,"&gt;="&amp;"01.01."&amp;$C$105,'ООО "ГПНО"'!I:I,"&lt;="&amp;"31.12."&amp;$C$105)</f>
        <v>#REF!</v>
      </c>
      <c r="O121" s="60" t="e">
        <f>SUMIFS('ООО "ГПНО"'!#REF!,'ООО "ГПНО"'!C:C,Лист1!O106,'ООО "ГПНО"'!I:I,"&gt;="&amp;"01.01."&amp;$C$105,'ООО "ГПНО"'!I:I,"&lt;="&amp;"31.12."&amp;$C$105)</f>
        <v>#REF!</v>
      </c>
      <c r="P121" s="60" t="e">
        <f>SUMIFS('ООО "ГПНО"'!#REF!,'ООО "ГПНО"'!C:C,Лист1!P106,'ООО "ГПНО"'!I:I,"&gt;="&amp;"01.01."&amp;$C$105,'ООО "ГПНО"'!I:I,"&lt;="&amp;"31.12."&amp;$C$105)</f>
        <v>#REF!</v>
      </c>
      <c r="Q121" s="60" t="e">
        <f>SUMIFS('ООО "ГПНО"'!#REF!,'ООО "ГПНО"'!C:C,Лист1!Q106,'ООО "ГПНО"'!I:I,"&gt;="&amp;"01.01."&amp;$C$105,'ООО "ГПНО"'!I:I,"&lt;="&amp;"31.12."&amp;$C$105)</f>
        <v>#REF!</v>
      </c>
      <c r="R121" s="60" t="e">
        <f>SUMIFS('ООО "ГПНО"'!#REF!,'ООО "ГПНО"'!C:C,Лист1!R106,'ООО "ГПНО"'!I:I,"&gt;="&amp;"01.01."&amp;$C$105,'ООО "ГПНО"'!I:I,"&lt;="&amp;"31.12."&amp;$C$105)</f>
        <v>#REF!</v>
      </c>
      <c r="S121" s="60" t="e">
        <f>SUMIFS('ООО "ГПНО"'!#REF!,'ООО "ГПНО"'!C:C,Лист1!S106,'ООО "ГПНО"'!I:I,"&gt;="&amp;"01.01."&amp;$C$105,'ООО "ГПНО"'!I:I,"&lt;="&amp;"31.12."&amp;$C$105)</f>
        <v>#REF!</v>
      </c>
      <c r="T121" s="60" t="e">
        <f>SUMIFS('ООО "ГПНО"'!#REF!,'ООО "ГПНО"'!C:C,Лист1!T106,'ООО "ГПНО"'!I:I,"&gt;="&amp;"01.01."&amp;$C$105,'ООО "ГПНО"'!I:I,"&lt;="&amp;"31.12."&amp;$C$105)</f>
        <v>#REF!</v>
      </c>
      <c r="U121" s="60" t="e">
        <f>SUMIFS('ООО "ГПНО"'!#REF!,'ООО "ГПНО"'!C:C,Лист1!U106,'ООО "ГПНО"'!J:J,"&gt;="&amp;"01.01."&amp;$C$105,'ООО "ГПНО"'!J:J,"&lt;="&amp;"31.12."&amp;$C$105)</f>
        <v>#REF!</v>
      </c>
      <c r="V121" s="60" t="e">
        <f>SUMIFS('ООО "ГПНО"'!#REF!,'ООО "ГПНО"'!C:C,Лист1!V106,'ООО "ГПНО"'!J:J,"&gt;="&amp;"01.01."&amp;$C$105,'ООО "ГПНО"'!J:J,"&lt;="&amp;"31.12."&amp;$C$105)</f>
        <v>#REF!</v>
      </c>
      <c r="W121" s="60" t="e">
        <f>SUMIFS('ООО "ГПНО"'!#REF!,'ООО "ГПНО"'!C:C,Лист1!W106,'ООО "ГПНО"'!J:J,"&gt;="&amp;"01.01."&amp;$C$105,'ООО "ГПНО"'!J:J,"&lt;="&amp;"31.12."&amp;$C$105)</f>
        <v>#REF!</v>
      </c>
      <c r="X121" s="60" t="e">
        <f>SUMIFS('ООО "ГПНО"'!#REF!,'ООО "ГПНО"'!C:C,Лист1!X106,'ООО "ГПНО"'!J:J,"&gt;="&amp;"01.01."&amp;$C$105,'ООО "ГПНО"'!J:J,"&lt;="&amp;"31.12."&amp;$C$105)</f>
        <v>#REF!</v>
      </c>
      <c r="Y121" s="60" t="e">
        <f>SUMIFS('ООО "ГПНО"'!#REF!,'ООО "ГПНО"'!K:K,Лист1!Y106,'ООО "ГПНО"'!Q:Q,"&gt;="&amp;"01.01."&amp;$C$105,'ООО "ГПНО"'!Q:Q,"&lt;="&amp;"31.12."&amp;$C$105)</f>
        <v>#REF!</v>
      </c>
      <c r="Z121" s="43"/>
      <c r="AA121" s="43"/>
      <c r="AB121" s="43"/>
      <c r="AC121" s="43"/>
      <c r="AD121" s="43"/>
      <c r="AE121" s="43"/>
      <c r="AF121" s="43"/>
      <c r="AG121" s="43"/>
      <c r="AH121" s="55" t="e">
        <f t="shared" si="54"/>
        <v>#REF!</v>
      </c>
      <c r="AI121" s="48"/>
    </row>
    <row r="122" spans="2:42" ht="15.75" x14ac:dyDescent="0.2">
      <c r="B122" s="67" t="s">
        <v>7</v>
      </c>
      <c r="C122" s="60" t="e">
        <f>SUMIFS('ООО "ГПНО"'!#REF!,'ООО "ГПНО"'!C:C,Лист1!C106,'ООО "ГПНО"'!I:I,"&gt;="&amp;"01.01."&amp;$C$105,'ООО "ГПНО"'!I:I,"&lt;="&amp;"31.12."&amp;$C$105)</f>
        <v>#REF!</v>
      </c>
      <c r="D122" s="60" t="e">
        <f>SUMIFS('ООО "ГПНО"'!#REF!,'ООО "ГПНО"'!C:C,Лист1!D106,'ООО "ГПНО"'!I:I,"&gt;="&amp;"01.01."&amp;$C$105,'ООО "ГПНО"'!I:I,"&lt;="&amp;"31.12."&amp;$C$105)</f>
        <v>#REF!</v>
      </c>
      <c r="E122" s="60" t="e">
        <f>SUMIFS('ООО "ГПНО"'!#REF!,'ООО "ГПНО"'!C:C,Лист1!E106,'ООО "ГПНО"'!I:I,"&gt;="&amp;"01.01."&amp;$C$105,'ООО "ГПНО"'!I:I,"&lt;="&amp;"31.12."&amp;$C$105)</f>
        <v>#REF!</v>
      </c>
      <c r="F122" s="60" t="e">
        <f>SUMIFS('ООО "ГПНО"'!#REF!,'ООО "ГПНО"'!C:C,Лист1!F106,'ООО "ГПНО"'!I:I,"&gt;="&amp;"01.01."&amp;$C$105,'ООО "ГПНО"'!I:I,"&lt;="&amp;"31.12."&amp;$C$105)</f>
        <v>#REF!</v>
      </c>
      <c r="G122" s="60" t="e">
        <f>SUMIFS('ООО "ГПНО"'!#REF!,'ООО "ГПНО"'!C:C,Лист1!G106,'ООО "ГПНО"'!I:I,"&gt;="&amp;"01.01."&amp;$C$105,'ООО "ГПНО"'!I:I,"&lt;="&amp;"31.12."&amp;$C$105)</f>
        <v>#REF!</v>
      </c>
      <c r="H122" s="60" t="e">
        <f>SUMIFS('ООО "ГПНО"'!#REF!,'ООО "ГПНО"'!C:C,Лист1!H106,'ООО "ГПНО"'!I:I,"&gt;="&amp;"01.01."&amp;$C$105,'ООО "ГПНО"'!I:I,"&lt;="&amp;"31.12."&amp;$C$105)</f>
        <v>#REF!</v>
      </c>
      <c r="I122" s="60" t="e">
        <f>SUMIFS('ООО "ГПНО"'!#REF!,'ООО "ГПНО"'!C:C,Лист1!I106,'ООО "ГПНО"'!I:I,"&gt;="&amp;"01.01."&amp;$C$105,'ООО "ГПНО"'!I:I,"&lt;="&amp;"31.12."&amp;$C$105)</f>
        <v>#REF!</v>
      </c>
      <c r="J122" s="60" t="e">
        <f>SUMIFS('ООО "ГПНО"'!#REF!,'ООО "ГПНО"'!C:C,Лист1!J106,'ООО "ГПНО"'!I:I,"&gt;="&amp;"01.01."&amp;$C$105,'ООО "ГПНО"'!I:I,"&lt;="&amp;"31.12."&amp;$C$105)</f>
        <v>#REF!</v>
      </c>
      <c r="K122" s="60" t="e">
        <f>SUMIFS('ООО "ГПНО"'!#REF!,'ООО "ГПНО"'!C:C,Лист1!K106,'ООО "ГПНО"'!I:I,"&gt;="&amp;"01.01."&amp;$C$105,'ООО "ГПНО"'!I:I,"&lt;="&amp;"31.12."&amp;$C$105)</f>
        <v>#REF!</v>
      </c>
      <c r="L122" s="60" t="e">
        <f>SUMIFS('ООО "ГПНО"'!#REF!,'ООО "ГПНО"'!C:C,Лист1!L106,'ООО "ГПНО"'!I:I,"&gt;="&amp;"01.01."&amp;$C$105,'ООО "ГПНО"'!I:I,"&lt;="&amp;"31.12."&amp;$C$105)</f>
        <v>#REF!</v>
      </c>
      <c r="M122" s="60" t="e">
        <f>SUMIFS('ООО "ГПНО"'!#REF!,'ООО "ГПНО"'!C:C,Лист1!M106,'ООО "ГПНО"'!I:I,"&gt;="&amp;"01.01."&amp;$C$105,'ООО "ГПНО"'!I:I,"&lt;="&amp;"31.12."&amp;$C$105)</f>
        <v>#REF!</v>
      </c>
      <c r="N122" s="60" t="e">
        <f>SUMIFS('ООО "ГПНО"'!#REF!,'ООО "ГПНО"'!C:C,Лист1!N106,'ООО "ГПНО"'!I:I,"&gt;="&amp;"01.01."&amp;$C$105,'ООО "ГПНО"'!I:I,"&lt;="&amp;"31.12."&amp;$C$105)</f>
        <v>#REF!</v>
      </c>
      <c r="O122" s="60" t="e">
        <f>SUMIFS('ООО "ГПНО"'!#REF!,'ООО "ГПНО"'!C:C,Лист1!O106,'ООО "ГПНО"'!I:I,"&gt;="&amp;"01.01."&amp;$C$105,'ООО "ГПНО"'!I:I,"&lt;="&amp;"31.12."&amp;$C$105)</f>
        <v>#REF!</v>
      </c>
      <c r="P122" s="60" t="e">
        <f>SUMIFS('ООО "ГПНО"'!#REF!,'ООО "ГПНО"'!C:C,Лист1!P106,'ООО "ГПНО"'!I:I,"&gt;="&amp;"01.01."&amp;$C$105,'ООО "ГПНО"'!I:I,"&lt;="&amp;"31.12."&amp;$C$105)</f>
        <v>#REF!</v>
      </c>
      <c r="Q122" s="60" t="e">
        <f>SUMIFS('ООО "ГПНО"'!#REF!,'ООО "ГПНО"'!C:C,Лист1!Q106,'ООО "ГПНО"'!I:I,"&gt;="&amp;"01.01."&amp;$C$105,'ООО "ГПНО"'!I:I,"&lt;="&amp;"31.12."&amp;$C$105)</f>
        <v>#REF!</v>
      </c>
      <c r="R122" s="60" t="e">
        <f>SUMIFS('ООО "ГПНО"'!#REF!,'ООО "ГПНО"'!C:C,Лист1!R106,'ООО "ГПНО"'!I:I,"&gt;="&amp;"01.01."&amp;$C$105,'ООО "ГПНО"'!I:I,"&lt;="&amp;"31.12."&amp;$C$105)</f>
        <v>#REF!</v>
      </c>
      <c r="S122" s="60" t="e">
        <f>SUMIFS('ООО "ГПНО"'!#REF!,'ООО "ГПНО"'!C:C,Лист1!S106,'ООО "ГПНО"'!I:I,"&gt;="&amp;"01.01."&amp;$C$105,'ООО "ГПНО"'!I:I,"&lt;="&amp;"31.12."&amp;$C$105)</f>
        <v>#REF!</v>
      </c>
      <c r="T122" s="60" t="e">
        <f>SUMIFS('ООО "ГПНО"'!#REF!,'ООО "ГПНО"'!C:C,Лист1!T106,'ООО "ГПНО"'!I:I,"&gt;="&amp;"01.01."&amp;$C$105,'ООО "ГПНО"'!I:I,"&lt;="&amp;"31.12."&amp;$C$105)</f>
        <v>#REF!</v>
      </c>
      <c r="U122" s="60" t="e">
        <f>SUMIFS('ООО "ГПНО"'!#REF!,'ООО "ГПНО"'!C:C,Лист1!U106,'ООО "ГПНО"'!J:J,"&gt;="&amp;"01.01."&amp;$C$105,'ООО "ГПНО"'!J:J,"&lt;="&amp;"31.12."&amp;$C$105)</f>
        <v>#REF!</v>
      </c>
      <c r="V122" s="60" t="e">
        <f>SUMIFS('ООО "ГПНО"'!#REF!,'ООО "ГПНО"'!C:C,Лист1!V106,'ООО "ГПНО"'!J:J,"&gt;="&amp;"01.01."&amp;$C$105,'ООО "ГПНО"'!J:J,"&lt;="&amp;"31.12."&amp;$C$105)</f>
        <v>#REF!</v>
      </c>
      <c r="W122" s="60" t="e">
        <f>SUMIFS('ООО "ГПНО"'!#REF!,'ООО "ГПНО"'!C:C,Лист1!W106,'ООО "ГПНО"'!J:J,"&gt;="&amp;"01.01."&amp;$C$105,'ООО "ГПНО"'!J:J,"&lt;="&amp;"31.12."&amp;$C$105)</f>
        <v>#REF!</v>
      </c>
      <c r="X122" s="60" t="e">
        <f>SUMIFS('ООО "ГПНО"'!#REF!,'ООО "ГПНО"'!C:C,Лист1!X106,'ООО "ГПНО"'!J:J,"&gt;="&amp;"01.01."&amp;$C$105,'ООО "ГПНО"'!J:J,"&lt;="&amp;"31.12."&amp;$C$105)</f>
        <v>#REF!</v>
      </c>
      <c r="Y122" s="60" t="e">
        <f>SUMIFS('ООО "ГПНО"'!#REF!,'ООО "ГПНО"'!K:K,Лист1!Y106,'ООО "ГПНО"'!Q:Q,"&gt;="&amp;"01.01."&amp;$C$105,'ООО "ГПНО"'!Q:Q,"&lt;="&amp;"31.12."&amp;$C$105)</f>
        <v>#REF!</v>
      </c>
      <c r="Z122" s="43"/>
      <c r="AA122" s="43"/>
      <c r="AB122" s="43"/>
      <c r="AC122" s="43"/>
      <c r="AD122" s="43"/>
      <c r="AE122" s="43"/>
      <c r="AF122" s="43"/>
      <c r="AG122" s="43"/>
      <c r="AH122" s="55" t="e">
        <f t="shared" si="54"/>
        <v>#REF!</v>
      </c>
      <c r="AI122" s="48"/>
    </row>
    <row r="123" spans="2:42" ht="31.5" x14ac:dyDescent="0.2">
      <c r="B123" s="67" t="s">
        <v>25</v>
      </c>
      <c r="C123" s="60" t="e">
        <f>SUMIFS('ООО "ГПНО"'!#REF!,'ООО "ГПНО"'!C:C,Лист1!C106,'ООО "ГПНО"'!I:I,"&gt;="&amp;"01.01."&amp;$C$105,'ООО "ГПНО"'!I:I,"&lt;="&amp;"31.12."&amp;$C$105)</f>
        <v>#REF!</v>
      </c>
      <c r="D123" s="60" t="e">
        <f>SUMIFS('ООО "ГПНО"'!#REF!,'ООО "ГПНО"'!C:C,Лист1!D106,'ООО "ГПНО"'!I:I,"&gt;="&amp;"01.01."&amp;$C$105,'ООО "ГПНО"'!I:I,"&lt;="&amp;"31.12."&amp;$C$105)</f>
        <v>#REF!</v>
      </c>
      <c r="E123" s="60" t="e">
        <f>SUMIFS('ООО "ГПНО"'!#REF!,'ООО "ГПНО"'!C:C,Лист1!E106,'ООО "ГПНО"'!I:I,"&gt;="&amp;"01.01."&amp;$C$105,'ООО "ГПНО"'!I:I,"&lt;="&amp;"31.12."&amp;$C$105)</f>
        <v>#REF!</v>
      </c>
      <c r="F123" s="60" t="e">
        <f>SUMIFS('ООО "ГПНО"'!#REF!,'ООО "ГПНО"'!C:C,Лист1!F106,'ООО "ГПНО"'!I:I,"&gt;="&amp;"01.01."&amp;$C$105,'ООО "ГПНО"'!I:I,"&lt;="&amp;"31.12."&amp;$C$105)</f>
        <v>#REF!</v>
      </c>
      <c r="G123" s="60" t="e">
        <f>SUMIFS('ООО "ГПНО"'!#REF!,'ООО "ГПНО"'!C:C,Лист1!G106,'ООО "ГПНО"'!I:I,"&gt;="&amp;"01.01."&amp;$C$105,'ООО "ГПНО"'!I:I,"&lt;="&amp;"31.12."&amp;$C$105)</f>
        <v>#REF!</v>
      </c>
      <c r="H123" s="60" t="e">
        <f>SUMIFS('ООО "ГПНО"'!#REF!,'ООО "ГПНО"'!C:C,Лист1!H106,'ООО "ГПНО"'!I:I,"&gt;="&amp;"01.01."&amp;$C$105,'ООО "ГПНО"'!I:I,"&lt;="&amp;"31.12."&amp;$C$105)</f>
        <v>#REF!</v>
      </c>
      <c r="I123" s="60" t="e">
        <f>SUMIFS('ООО "ГПНО"'!#REF!,'ООО "ГПНО"'!C:C,Лист1!I106,'ООО "ГПНО"'!I:I,"&gt;="&amp;"01.01."&amp;$C$105,'ООО "ГПНО"'!I:I,"&lt;="&amp;"31.12."&amp;$C$105)</f>
        <v>#REF!</v>
      </c>
      <c r="J123" s="60" t="e">
        <f>SUMIFS('ООО "ГПНО"'!#REF!,'ООО "ГПНО"'!C:C,Лист1!J106,'ООО "ГПНО"'!I:I,"&gt;="&amp;"01.01."&amp;$C$105,'ООО "ГПНО"'!I:I,"&lt;="&amp;"31.12."&amp;$C$105)</f>
        <v>#REF!</v>
      </c>
      <c r="K123" s="60" t="e">
        <f>SUMIFS('ООО "ГПНО"'!#REF!,'ООО "ГПНО"'!C:C,Лист1!K106,'ООО "ГПНО"'!I:I,"&gt;="&amp;"01.01."&amp;$C$105,'ООО "ГПНО"'!I:I,"&lt;="&amp;"31.12."&amp;$C$105)</f>
        <v>#REF!</v>
      </c>
      <c r="L123" s="60" t="e">
        <f>SUMIFS('ООО "ГПНО"'!#REF!,'ООО "ГПНО"'!C:C,Лист1!L106,'ООО "ГПНО"'!I:I,"&gt;="&amp;"01.01."&amp;$C$105,'ООО "ГПНО"'!I:I,"&lt;="&amp;"31.12."&amp;$C$105)</f>
        <v>#REF!</v>
      </c>
      <c r="M123" s="60" t="e">
        <f>SUMIFS('ООО "ГПНО"'!#REF!,'ООО "ГПНО"'!C:C,Лист1!M106,'ООО "ГПНО"'!I:I,"&gt;="&amp;"01.01."&amp;$C$105,'ООО "ГПНО"'!I:I,"&lt;="&amp;"31.12."&amp;$C$105)</f>
        <v>#REF!</v>
      </c>
      <c r="N123" s="60" t="e">
        <f>SUMIFS('ООО "ГПНО"'!#REF!,'ООО "ГПНО"'!C:C,Лист1!N106,'ООО "ГПНО"'!I:I,"&gt;="&amp;"01.01."&amp;$C$105,'ООО "ГПНО"'!I:I,"&lt;="&amp;"31.12."&amp;$C$105)</f>
        <v>#REF!</v>
      </c>
      <c r="O123" s="60" t="e">
        <f>SUMIFS('ООО "ГПНО"'!#REF!,'ООО "ГПНО"'!C:C,Лист1!O106,'ООО "ГПНО"'!I:I,"&gt;="&amp;"01.01."&amp;$C$105,'ООО "ГПНО"'!I:I,"&lt;="&amp;"31.12."&amp;$C$105)</f>
        <v>#REF!</v>
      </c>
      <c r="P123" s="60" t="e">
        <f>SUMIFS('ООО "ГПНО"'!#REF!,'ООО "ГПНО"'!C:C,Лист1!P106,'ООО "ГПНО"'!I:I,"&gt;="&amp;"01.01."&amp;$C$105,'ООО "ГПНО"'!I:I,"&lt;="&amp;"31.12."&amp;$C$105)</f>
        <v>#REF!</v>
      </c>
      <c r="Q123" s="60" t="e">
        <f>SUMIFS('ООО "ГПНО"'!#REF!,'ООО "ГПНО"'!C:C,Лист1!Q106,'ООО "ГПНО"'!I:I,"&gt;="&amp;"01.01."&amp;$C$105,'ООО "ГПНО"'!I:I,"&lt;="&amp;"31.12."&amp;$C$105)</f>
        <v>#REF!</v>
      </c>
      <c r="R123" s="60" t="e">
        <f>SUMIFS('ООО "ГПНО"'!#REF!,'ООО "ГПНО"'!C:C,Лист1!R106,'ООО "ГПНО"'!I:I,"&gt;="&amp;"01.01."&amp;$C$105,'ООО "ГПНО"'!I:I,"&lt;="&amp;"31.12."&amp;$C$105)</f>
        <v>#REF!</v>
      </c>
      <c r="S123" s="60" t="e">
        <f>SUMIFS('ООО "ГПНО"'!#REF!,'ООО "ГПНО"'!C:C,Лист1!S106,'ООО "ГПНО"'!I:I,"&gt;="&amp;"01.01."&amp;$C$105,'ООО "ГПНО"'!I:I,"&lt;="&amp;"31.12."&amp;$C$105)</f>
        <v>#REF!</v>
      </c>
      <c r="T123" s="60" t="e">
        <f>SUMIFS('ООО "ГПНО"'!#REF!,'ООО "ГПНО"'!C:C,Лист1!T106,'ООО "ГПНО"'!I:I,"&gt;="&amp;"01.01."&amp;$C$105,'ООО "ГПНО"'!I:I,"&lt;="&amp;"31.12."&amp;$C$105)</f>
        <v>#REF!</v>
      </c>
      <c r="U123" s="60" t="e">
        <f>SUMIFS('ООО "ГПНО"'!#REF!,'ООО "ГПНО"'!C:C,Лист1!U106,'ООО "ГПНО"'!J:J,"&gt;="&amp;"01.01."&amp;$C$105,'ООО "ГПНО"'!J:J,"&lt;="&amp;"31.12."&amp;$C$105)</f>
        <v>#REF!</v>
      </c>
      <c r="V123" s="60" t="e">
        <f>SUMIFS('ООО "ГПНО"'!#REF!,'ООО "ГПНО"'!C:C,Лист1!V106,'ООО "ГПНО"'!J:J,"&gt;="&amp;"01.01."&amp;$C$105,'ООО "ГПНО"'!J:J,"&lt;="&amp;"31.12."&amp;$C$105)</f>
        <v>#REF!</v>
      </c>
      <c r="W123" s="60" t="e">
        <f>SUMIFS('ООО "ГПНО"'!#REF!,'ООО "ГПНО"'!C:C,Лист1!W106,'ООО "ГПНО"'!J:J,"&gt;="&amp;"01.01."&amp;$C$105,'ООО "ГПНО"'!J:J,"&lt;="&amp;"31.12."&amp;$C$105)</f>
        <v>#REF!</v>
      </c>
      <c r="X123" s="60" t="e">
        <f>SUMIFS('ООО "ГПНО"'!#REF!,'ООО "ГПНО"'!C:C,Лист1!X106,'ООО "ГПНО"'!J:J,"&gt;="&amp;"01.01."&amp;$C$105,'ООО "ГПНО"'!J:J,"&lt;="&amp;"31.12."&amp;$C$105)</f>
        <v>#REF!</v>
      </c>
      <c r="Y123" s="60" t="e">
        <f>SUMIFS('ООО "ГПНО"'!#REF!,'ООО "ГПНО"'!K:K,Лист1!Y106,'ООО "ГПНО"'!Q:Q,"&gt;="&amp;"01.01."&amp;$C$105,'ООО "ГПНО"'!Q:Q,"&lt;="&amp;"31.12."&amp;$C$105)</f>
        <v>#REF!</v>
      </c>
      <c r="Z123" s="43"/>
      <c r="AA123" s="43"/>
      <c r="AB123" s="43"/>
      <c r="AC123" s="43"/>
      <c r="AD123" s="43"/>
      <c r="AE123" s="43"/>
      <c r="AF123" s="43"/>
      <c r="AG123" s="43"/>
      <c r="AH123" s="55" t="e">
        <f t="shared" si="54"/>
        <v>#REF!</v>
      </c>
      <c r="AI123" s="48"/>
    </row>
    <row r="124" spans="2:42" ht="15.75" x14ac:dyDescent="0.2">
      <c r="B124" s="67" t="s">
        <v>26</v>
      </c>
      <c r="C124" s="60" t="e">
        <f>SUMIFS('ООО "ГПНО"'!#REF!,'ООО "ГПНО"'!C:C,Лист1!C106,'ООО "ГПНО"'!I:I,"&gt;="&amp;"01.01."&amp;$C$105,'ООО "ГПНО"'!I:I,"&lt;="&amp;"31.12."&amp;$C$105)</f>
        <v>#REF!</v>
      </c>
      <c r="D124" s="60" t="e">
        <f>SUMIFS('ООО "ГПНО"'!#REF!,'ООО "ГПНО"'!C:C,Лист1!D106,'ООО "ГПНО"'!I:I,"&gt;="&amp;"01.01."&amp;$C$105,'ООО "ГПНО"'!I:I,"&lt;="&amp;"31.12."&amp;$C$105)</f>
        <v>#REF!</v>
      </c>
      <c r="E124" s="60" t="e">
        <f>SUMIFS('ООО "ГПНО"'!#REF!,'ООО "ГПНО"'!C:C,Лист1!E106,'ООО "ГПНО"'!I:I,"&gt;="&amp;"01.01."&amp;$C$105,'ООО "ГПНО"'!I:I,"&lt;="&amp;"31.12."&amp;$C$105)</f>
        <v>#REF!</v>
      </c>
      <c r="F124" s="60" t="e">
        <f>SUMIFS('ООО "ГПНО"'!#REF!,'ООО "ГПНО"'!C:C,Лист1!F106,'ООО "ГПНО"'!I:I,"&gt;="&amp;"01.01."&amp;$C$105,'ООО "ГПНО"'!I:I,"&lt;="&amp;"31.12."&amp;$C$105)</f>
        <v>#REF!</v>
      </c>
      <c r="G124" s="60" t="e">
        <f>SUMIFS('ООО "ГПНО"'!#REF!,'ООО "ГПНО"'!C:C,Лист1!G106,'ООО "ГПНО"'!I:I,"&gt;="&amp;"01.01."&amp;$C$105,'ООО "ГПНО"'!I:I,"&lt;="&amp;"31.12."&amp;$C$105)</f>
        <v>#REF!</v>
      </c>
      <c r="H124" s="60" t="e">
        <f>SUMIFS('ООО "ГПНО"'!#REF!,'ООО "ГПНО"'!C:C,Лист1!H106,'ООО "ГПНО"'!I:I,"&gt;="&amp;"01.01."&amp;$C$105,'ООО "ГПНО"'!I:I,"&lt;="&amp;"31.12."&amp;$C$105)</f>
        <v>#REF!</v>
      </c>
      <c r="I124" s="60" t="e">
        <f>SUMIFS('ООО "ГПНО"'!#REF!,'ООО "ГПНО"'!C:C,Лист1!I106,'ООО "ГПНО"'!I:I,"&gt;="&amp;"01.01."&amp;$C$105,'ООО "ГПНО"'!I:I,"&lt;="&amp;"31.12."&amp;$C$105)</f>
        <v>#REF!</v>
      </c>
      <c r="J124" s="60" t="e">
        <f>SUMIFS('ООО "ГПНО"'!#REF!,'ООО "ГПНО"'!C:C,Лист1!J106,'ООО "ГПНО"'!I:I,"&gt;="&amp;"01.01."&amp;$C$105,'ООО "ГПНО"'!I:I,"&lt;="&amp;"31.12."&amp;$C$105)</f>
        <v>#REF!</v>
      </c>
      <c r="K124" s="60" t="e">
        <f>SUMIFS('ООО "ГПНО"'!#REF!,'ООО "ГПНО"'!C:C,Лист1!K106,'ООО "ГПНО"'!I:I,"&gt;="&amp;"01.01."&amp;$C$105,'ООО "ГПНО"'!I:I,"&lt;="&amp;"31.12."&amp;$C$105)</f>
        <v>#REF!</v>
      </c>
      <c r="L124" s="60" t="e">
        <f>SUMIFS('ООО "ГПНО"'!#REF!,'ООО "ГПНО"'!C:C,Лист1!L106,'ООО "ГПНО"'!I:I,"&gt;="&amp;"01.01."&amp;$C$105,'ООО "ГПНО"'!I:I,"&lt;="&amp;"31.12."&amp;$C$105)</f>
        <v>#REF!</v>
      </c>
      <c r="M124" s="60" t="e">
        <f>SUMIFS('ООО "ГПНО"'!#REF!,'ООО "ГПНО"'!C:C,Лист1!M106,'ООО "ГПНО"'!I:I,"&gt;="&amp;"01.01."&amp;$C$105,'ООО "ГПНО"'!I:I,"&lt;="&amp;"31.12."&amp;$C$105)</f>
        <v>#REF!</v>
      </c>
      <c r="N124" s="60" t="e">
        <f>SUMIFS('ООО "ГПНО"'!#REF!,'ООО "ГПНО"'!C:C,Лист1!N106,'ООО "ГПНО"'!I:I,"&gt;="&amp;"01.01."&amp;$C$105,'ООО "ГПНО"'!I:I,"&lt;="&amp;"31.12."&amp;$C$105)</f>
        <v>#REF!</v>
      </c>
      <c r="O124" s="60" t="e">
        <f>SUMIFS('ООО "ГПНО"'!#REF!,'ООО "ГПНО"'!C:C,Лист1!O106,'ООО "ГПНО"'!I:I,"&gt;="&amp;"01.01."&amp;$C$105,'ООО "ГПНО"'!I:I,"&lt;="&amp;"31.12."&amp;$C$105)</f>
        <v>#REF!</v>
      </c>
      <c r="P124" s="60" t="e">
        <f>SUMIFS('ООО "ГПНО"'!#REF!,'ООО "ГПНО"'!C:C,Лист1!P106,'ООО "ГПНО"'!I:I,"&gt;="&amp;"01.01."&amp;$C$105,'ООО "ГПНО"'!I:I,"&lt;="&amp;"31.12."&amp;$C$105)</f>
        <v>#REF!</v>
      </c>
      <c r="Q124" s="60" t="e">
        <f>SUMIFS('ООО "ГПНО"'!#REF!,'ООО "ГПНО"'!C:C,Лист1!Q106,'ООО "ГПНО"'!I:I,"&gt;="&amp;"01.01."&amp;$C$105,'ООО "ГПНО"'!I:I,"&lt;="&amp;"31.12."&amp;$C$105)</f>
        <v>#REF!</v>
      </c>
      <c r="R124" s="60" t="e">
        <f>SUMIFS('ООО "ГПНО"'!#REF!,'ООО "ГПНО"'!C:C,Лист1!R106,'ООО "ГПНО"'!I:I,"&gt;="&amp;"01.01."&amp;$C$105,'ООО "ГПНО"'!I:I,"&lt;="&amp;"31.12."&amp;$C$105)</f>
        <v>#REF!</v>
      </c>
      <c r="S124" s="60" t="e">
        <f>SUMIFS('ООО "ГПНО"'!#REF!,'ООО "ГПНО"'!C:C,Лист1!S106,'ООО "ГПНО"'!I:I,"&gt;="&amp;"01.01."&amp;$C$105,'ООО "ГПНО"'!I:I,"&lt;="&amp;"31.12."&amp;$C$105)</f>
        <v>#REF!</v>
      </c>
      <c r="T124" s="60" t="e">
        <f>SUMIFS('ООО "ГПНО"'!#REF!,'ООО "ГПНО"'!C:C,Лист1!T106,'ООО "ГПНО"'!I:I,"&gt;="&amp;"01.01."&amp;$C$105,'ООО "ГПНО"'!I:I,"&lt;="&amp;"31.12."&amp;$C$105)</f>
        <v>#REF!</v>
      </c>
      <c r="U124" s="60" t="e">
        <f>SUMIFS('ООО "ГПНО"'!#REF!,'ООО "ГПНО"'!C:C,Лист1!U106,'ООО "ГПНО"'!J:J,"&gt;="&amp;"01.01."&amp;$C$105,'ООО "ГПНО"'!J:J,"&lt;="&amp;"31.12."&amp;$C$105)</f>
        <v>#REF!</v>
      </c>
      <c r="V124" s="60" t="e">
        <f>SUMIFS('ООО "ГПНО"'!#REF!,'ООО "ГПНО"'!C:C,Лист1!V106,'ООО "ГПНО"'!J:J,"&gt;="&amp;"01.01."&amp;$C$105,'ООО "ГПНО"'!J:J,"&lt;="&amp;"31.12."&amp;$C$105)</f>
        <v>#REF!</v>
      </c>
      <c r="W124" s="60" t="e">
        <f>SUMIFS('ООО "ГПНО"'!#REF!,'ООО "ГПНО"'!C:C,Лист1!W106,'ООО "ГПНО"'!J:J,"&gt;="&amp;"01.01."&amp;$C$105,'ООО "ГПНО"'!J:J,"&lt;="&amp;"31.12."&amp;$C$105)</f>
        <v>#REF!</v>
      </c>
      <c r="X124" s="60" t="e">
        <f>SUMIFS('ООО "ГПНО"'!#REF!,'ООО "ГПНО"'!C:C,Лист1!X106,'ООО "ГПНО"'!J:J,"&gt;="&amp;"01.01."&amp;$C$105,'ООО "ГПНО"'!J:J,"&lt;="&amp;"31.12."&amp;$C$105)</f>
        <v>#REF!</v>
      </c>
      <c r="Y124" s="60" t="e">
        <f>SUMIFS('ООО "ГПНО"'!#REF!,'ООО "ГПНО"'!K:K,Лист1!Y106,'ООО "ГПНО"'!Q:Q,"&gt;="&amp;"01.01."&amp;$C$105,'ООО "ГПНО"'!Q:Q,"&lt;="&amp;"31.12."&amp;$C$105)</f>
        <v>#REF!</v>
      </c>
      <c r="Z124" s="43"/>
      <c r="AA124" s="43"/>
      <c r="AB124" s="43"/>
      <c r="AC124" s="43"/>
      <c r="AD124" s="43"/>
      <c r="AE124" s="43"/>
      <c r="AF124" s="43"/>
      <c r="AG124" s="43"/>
      <c r="AH124" s="55" t="e">
        <f t="shared" si="54"/>
        <v>#REF!</v>
      </c>
      <c r="AI124" s="48"/>
    </row>
    <row r="125" spans="2:42" x14ac:dyDescent="0.2">
      <c r="H125" s="49"/>
      <c r="I125" s="50"/>
    </row>
    <row r="126" spans="2:42" x14ac:dyDescent="0.2">
      <c r="H126" s="49"/>
      <c r="I126" s="50"/>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row>
    <row r="127" spans="2:42" x14ac:dyDescent="0.2">
      <c r="H127" s="49"/>
      <c r="I127" s="50"/>
    </row>
    <row r="133" spans="2:15" x14ac:dyDescent="0.2">
      <c r="B133" s="59"/>
    </row>
    <row r="134" spans="2:15" x14ac:dyDescent="0.2">
      <c r="C134" s="59" t="s">
        <v>93</v>
      </c>
      <c r="D134" s="52">
        <v>2019</v>
      </c>
    </row>
    <row r="135" spans="2:15" x14ac:dyDescent="0.2">
      <c r="C135" s="44"/>
      <c r="D135" s="43" t="s">
        <v>84</v>
      </c>
      <c r="E135" s="43" t="s">
        <v>85</v>
      </c>
      <c r="F135" s="43" t="s">
        <v>86</v>
      </c>
      <c r="G135" s="43" t="s">
        <v>87</v>
      </c>
      <c r="H135" s="43" t="s">
        <v>88</v>
      </c>
      <c r="I135" s="43" t="s">
        <v>89</v>
      </c>
      <c r="J135" s="43" t="s">
        <v>90</v>
      </c>
      <c r="K135" s="43" t="s">
        <v>91</v>
      </c>
      <c r="L135" s="52" t="s">
        <v>96</v>
      </c>
      <c r="M135" s="43" t="s">
        <v>97</v>
      </c>
      <c r="N135" s="43" t="s">
        <v>98</v>
      </c>
      <c r="O135" s="52" t="s">
        <v>99</v>
      </c>
    </row>
    <row r="136" spans="2:15" ht="15" x14ac:dyDescent="0.2">
      <c r="B136" s="61" t="e">
        <f>'ООО "ГПНО"'!#REF!</f>
        <v>#REF!</v>
      </c>
      <c r="C136" s="44" t="s">
        <v>78</v>
      </c>
      <c r="D136" s="60">
        <f>SUMIFS('ООО "ГПНО"'!D:D,'ООО "ГПНО"'!C:C,Лист1!B136,'ООО "ГПНО"'!I:I,"&gt;="&amp;"01.01."&amp;$D$134,'ООО "ГПНО"'!I:I,"&lt;="&amp;"31.01."&amp;$D$134)</f>
        <v>0</v>
      </c>
      <c r="E136" s="60">
        <f>SUMIFS('ООО "ГПНО"'!D:D,'ООО "ГПНО"'!C:C,Лист1!B136,'ООО "ГПНО"'!I:I,"&gt;="&amp;"01.02."&amp;$D$134,'ООО "ГПНО"'!I:I,"&lt;="&amp;"28.02."&amp;$D$134)</f>
        <v>0</v>
      </c>
      <c r="F136" s="69">
        <f>SUMIFS('ООО "ГПНО"'!D:D,'ООО "ГПНО"'!C:C,Лист1!B136,'ООО "ГПНО"'!I:I,"&gt;="&amp;"01.03."&amp;$D$134,'ООО "ГПНО"'!I:I,"&lt;="&amp;"31.03."&amp;$D$134)</f>
        <v>0</v>
      </c>
      <c r="G136" s="60">
        <f>SUMIFS('ООО "ГПНО"'!D:D,'ООО "ГПНО"'!C:C,Лист1!B136,'ООО "ГПНО"'!I:I,"&gt;="&amp;"01.04."&amp;$D$134,'ООО "ГПНО"'!I:I,"&lt;="&amp;"30.04."&amp;$D$134)</f>
        <v>0</v>
      </c>
      <c r="H136" s="60">
        <f>SUMIFS('ООО "ГПНО"'!D:D,'ООО "ГПНО"'!C:C,Лист1!B136,'ООО "ГПНО"'!I:I,"&gt;="&amp;"01.05."&amp;$D$134,'ООО "ГПНО"'!I:I,"&lt;="&amp;"31.05."&amp;$D$134)</f>
        <v>0</v>
      </c>
      <c r="I136" s="60">
        <f>SUMIFS('ООО "ГПНО"'!D:D,'ООО "ГПНО"'!C:C,Лист1!B136,'ООО "ГПНО"'!I:I,"&gt;="&amp;"01.06."&amp;$D$134,'ООО "ГПНО"'!I:I,"&lt;="&amp;"30.06."&amp;$D$134)</f>
        <v>0</v>
      </c>
      <c r="J136" s="60">
        <f>SUMIFS('ООО "ГПНО"'!D:D,'ООО "ГПНО"'!C:C,Лист1!B136,'ООО "ГПНО"'!I:I,"&gt;="&amp;"01.07."&amp;$D$134,'ООО "ГПНО"'!I:I,"&lt;="&amp;"31.07."&amp;$D$134)</f>
        <v>0</v>
      </c>
      <c r="K136" s="60">
        <f>SUMIFS('ООО "ГПНО"'!D:D,'ООО "ГПНО"'!C:C,Лист1!B136,'ООО "ГПНО"'!I:I,"&gt;="&amp;"01.08."&amp;$D$134,'ООО "ГПНО"'!I:I,"&lt;="&amp;"31.08."&amp;$D$134)</f>
        <v>0</v>
      </c>
      <c r="L136" s="60">
        <f>SUMIFS('ООО "ГПНО"'!D:D,'ООО "ГПНО"'!C:C,Лист1!B136,'ООО "ГПНО"'!I:I,"&gt;="&amp;"01.09."&amp;$D$134,'ООО "ГПНО"'!I:I,"&lt;="&amp;"30.09."&amp;$D$134)</f>
        <v>0</v>
      </c>
      <c r="M136" s="44">
        <f>SUMIFS('ООО "ГПНО"'!D:D,'ООО "ГПНО"'!C:C,Лист1!B136,'ООО "ГПНО"'!I:I,"&gt;="&amp;"01.10."&amp;$D$134,'ООО "ГПНО"'!I:I,"&lt;="&amp;"31.10."&amp;$D$134)</f>
        <v>0</v>
      </c>
      <c r="N136" s="44">
        <f>SUMIFS('ООО "ГПНО"'!D:D,'ООО "ГПНО"'!C:C,Лист1!B136,'ООО "ГПНО"'!I:I,"&gt;="&amp;"01.11."&amp;$D$134,'ООО "ГПНО"'!I:I,"&lt;="&amp;"30.11."&amp;$D$134)</f>
        <v>0</v>
      </c>
      <c r="O136" s="44">
        <f>SUMIFS('ООО "ГПНО"'!D:D,'ООО "ГПНО"'!C:C,Лист1!B136,'ООО "ГПНО"'!I:I,"&gt;="&amp;"01.12."&amp;$D$134,'ООО "ГПНО"'!I:I,"&lt;="&amp;"31.12."&amp;$D$134)</f>
        <v>0</v>
      </c>
    </row>
    <row r="137" spans="2:15" ht="15" x14ac:dyDescent="0.2">
      <c r="B137" s="56"/>
      <c r="C137" s="44" t="s">
        <v>80</v>
      </c>
      <c r="D137" s="60" t="e">
        <f>SUMIFS('ООО "ГПНО"'!#REF!,'ООО "ГПНО"'!C:C,B136,'ООО "ГПНО"'!I:I,"&gt;="&amp;"01.01."&amp;$D$134,'ООО "ГПНО"'!I:I,"&lt;="&amp;"31.01."&amp;$D$134)</f>
        <v>#REF!</v>
      </c>
      <c r="E137" s="60" t="e">
        <f>SUMIFS('ООО "ГПНО"'!#REF!,'ООО "ГПНО"'!C:C,B136,'ООО "ГПНО"'!I:I,"&gt;="&amp;"01.02."&amp;$D$134,'ООО "ГПНО"'!I:I,"&lt;="&amp;"28.02."&amp;$D$134)</f>
        <v>#REF!</v>
      </c>
      <c r="F137" s="69" t="e">
        <f>SUMIFS('ООО "ГПНО"'!#REF!,'ООО "ГПНО"'!C:C,B136,'ООО "ГПНО"'!I:I,"&gt;="&amp;"01.03."&amp;$D$134,'ООО "ГПНО"'!I:I,"&lt;="&amp;"31.03."&amp;$D$134)</f>
        <v>#REF!</v>
      </c>
      <c r="G137" s="60" t="e">
        <f>SUMIFS('ООО "ГПНО"'!#REF!,'ООО "ГПНО"'!C:C,B136,'ООО "ГПНО"'!I:I,"&gt;="&amp;"01.04."&amp;$D$134,'ООО "ГПНО"'!I:I,"&lt;="&amp;"30.04."&amp;$D$134)</f>
        <v>#REF!</v>
      </c>
      <c r="H137" s="60" t="e">
        <f>SUMIFS('ООО "ГПНО"'!#REF!,'ООО "ГПНО"'!C:C,B136,'ООО "ГПНО"'!I:I,"&gt;="&amp;"01.05."&amp;$D$134,'ООО "ГПНО"'!I:I,"&lt;="&amp;"31.05."&amp;$D$134)</f>
        <v>#REF!</v>
      </c>
      <c r="I137" s="60" t="e">
        <f>SUMIFS('ООО "ГПНО"'!#REF!,'ООО "ГПНО"'!C:C,B136,'ООО "ГПНО"'!I:I,"&gt;="&amp;"01.06."&amp;$D$134,'ООО "ГПНО"'!I:I,"&lt;="&amp;"30.06."&amp;$D$134)</f>
        <v>#REF!</v>
      </c>
      <c r="J137" s="60" t="e">
        <f>SUMIFS('ООО "ГПНО"'!#REF!,'ООО "ГПНО"'!C:C,B136,'ООО "ГПНО"'!I:I,"&gt;="&amp;"01.07."&amp;$D$134,'ООО "ГПНО"'!I:I,"&lt;="&amp;"31.07."&amp;$D$134)</f>
        <v>#REF!</v>
      </c>
      <c r="K137" s="60" t="e">
        <f>SUMIFS('ООО "ГПНО"'!#REF!,'ООО "ГПНО"'!C:C,B136,'ООО "ГПНО"'!I:I,"&gt;="&amp;"01.08."&amp;$D$134,'ООО "ГПНО"'!I:I,"&lt;="&amp;"31.08."&amp;$D$134)</f>
        <v>#REF!</v>
      </c>
      <c r="L137" s="60" t="e">
        <f>SUMIFS('ООО "ГПНО"'!#REF!,'ООО "ГПНО"'!C:C,B136,'ООО "ГПНО"'!I:I,"&gt;="&amp;"01.09."&amp;$D$134,'ООО "ГПНО"'!I:I,"&lt;="&amp;"30.09."&amp;$D$134)</f>
        <v>#REF!</v>
      </c>
      <c r="M137" s="44" t="e">
        <f>SUMIFS('ООО "ГПНО"'!#REF!,'ООО "ГПНО"'!C:C,B136,'ООО "ГПНО"'!I:I,"&gt;="&amp;"01.10."&amp;$D$134,'ООО "ГПНО"'!I:I,"&lt;="&amp;"31.10."&amp;$D$134)</f>
        <v>#REF!</v>
      </c>
      <c r="N137" s="44" t="e">
        <f>SUMIFS('ООО "ГПНО"'!#REF!,'ООО "ГПНО"'!C:C,B136,'ООО "ГПНО"'!I:I,"&gt;="&amp;"01.11."&amp;$D$134,'ООО "ГПНО"'!I:I,"&lt;="&amp;"30.11."&amp;$D$134)</f>
        <v>#REF!</v>
      </c>
      <c r="O137" s="44" t="e">
        <f>SUMIFS('ООО "ГПНО"'!#REF!,'ООО "ГПНО"'!C:C,B136,'ООО "ГПНО"'!I:I,"&gt;="&amp;"01.12."&amp;$D$134,'ООО "ГПНО"'!I:I,"&lt;="&amp;"31.12."&amp;$D$134)</f>
        <v>#REF!</v>
      </c>
    </row>
    <row r="138" spans="2:15" ht="15" x14ac:dyDescent="0.2">
      <c r="B138" s="66" t="e">
        <f>'ООО "ГПНО"'!#REF!</f>
        <v>#REF!</v>
      </c>
      <c r="C138" s="44" t="s">
        <v>78</v>
      </c>
      <c r="D138" s="60">
        <f>SUMIFS('ООО "ГПНО"'!D:D,'ООО "ГПНО"'!C:C,Лист1!B138,'ООО "ГПНО"'!I:I,"&gt;="&amp;"01.01."&amp;$D$134,'ООО "ГПНО"'!I:I,"&lt;="&amp;"31.01."&amp;$D$134)</f>
        <v>0</v>
      </c>
      <c r="E138" s="60">
        <f>SUMIFS('ООО "ГПНО"'!D:D,'ООО "ГПНО"'!C:C,Лист1!B138,'ООО "ГПНО"'!I:I,"&gt;="&amp;"01.02."&amp;$D$134,'ООО "ГПНО"'!I:I,"&lt;="&amp;"28.02."&amp;$D$134)</f>
        <v>0</v>
      </c>
      <c r="F138" s="69">
        <f>SUMIFS('ООО "ГПНО"'!D:D,'ООО "ГПНО"'!C:C,Лист1!B138,'ООО "ГПНО"'!I:I,"&gt;="&amp;"01.03."&amp;$D$134,'ООО "ГПНО"'!I:I,"&lt;="&amp;"31.03."&amp;$D$134)</f>
        <v>0</v>
      </c>
      <c r="G138" s="60">
        <f>SUMIFS('ООО "ГПНО"'!D:D,'ООО "ГПНО"'!C:C,Лист1!B138,'ООО "ГПНО"'!I:I,"&gt;="&amp;"01.04."&amp;$D$134,'ООО "ГПНО"'!I:I,"&lt;="&amp;"30.04."&amp;$D$134)</f>
        <v>0</v>
      </c>
      <c r="H138" s="60">
        <f>SUMIFS('ООО "ГПНО"'!D:D,'ООО "ГПНО"'!C:C,Лист1!B138,'ООО "ГПНО"'!I:I,"&gt;="&amp;"01.05."&amp;$D$134,'ООО "ГПНО"'!I:I,"&lt;="&amp;"31.05."&amp;$D$134)</f>
        <v>0</v>
      </c>
      <c r="I138" s="60">
        <f>SUMIFS('ООО "ГПНО"'!D:D,'ООО "ГПНО"'!C:C,Лист1!B138,'ООО "ГПНО"'!I:I,"&gt;="&amp;"01.06."&amp;$D$134,'ООО "ГПНО"'!I:I,"&lt;="&amp;"30.06."&amp;$D$134)</f>
        <v>0</v>
      </c>
      <c r="J138" s="60">
        <f>SUMIFS('ООО "ГПНО"'!D:D,'ООО "ГПНО"'!C:C,Лист1!B138,'ООО "ГПНО"'!I:I,"&gt;="&amp;"01.07."&amp;$D$134,'ООО "ГПНО"'!I:I,"&lt;="&amp;"31.07."&amp;$D$134)</f>
        <v>0</v>
      </c>
      <c r="K138" s="60">
        <f>SUMIFS('ООО "ГПНО"'!D:D,'ООО "ГПНО"'!C:C,Лист1!B138,'ООО "ГПНО"'!I:I,"&gt;="&amp;"01.08."&amp;$D$134,'ООО "ГПНО"'!I:I,"&lt;="&amp;"31.08."&amp;$D$134)</f>
        <v>0</v>
      </c>
      <c r="L138" s="60">
        <f>SUMIFS('ООО "ГПНО"'!D:D,'ООО "ГПНО"'!C:C,Лист1!B138,'ООО "ГПНО"'!I:I,"&gt;="&amp;"01.09."&amp;$D$134,'ООО "ГПНО"'!I:I,"&lt;="&amp;"30.09."&amp;$D$134)</f>
        <v>0</v>
      </c>
      <c r="M138" s="44">
        <f>SUMIFS('ООО "ГПНО"'!D:D,'ООО "ГПНО"'!C:C,Лист1!B138,'ООО "ГПНО"'!I:I,"&gt;="&amp;"01.10."&amp;$D$134,'ООО "ГПНО"'!I:I,"&lt;="&amp;"31.10."&amp;$D$134)</f>
        <v>0</v>
      </c>
      <c r="N138" s="44">
        <f>SUMIFS('ООО "ГПНО"'!D:D,'ООО "ГПНО"'!C:C,Лист1!B138,'ООО "ГПНО"'!I:I,"&gt;="&amp;"01.11."&amp;$D$134,'ООО "ГПНО"'!I:I,"&lt;="&amp;"30.11."&amp;$D$134)</f>
        <v>0</v>
      </c>
      <c r="O138" s="44">
        <f>SUMIFS('ООО "ГПНО"'!D:D,'ООО "ГПНО"'!C:C,Лист1!B138,'ООО "ГПНО"'!I:I,"&gt;="&amp;"01.12."&amp;$D$134,'ООО "ГПНО"'!I:I,"&lt;="&amp;"31.12."&amp;$D$134)</f>
        <v>0</v>
      </c>
    </row>
    <row r="139" spans="2:15" ht="15" x14ac:dyDescent="0.2">
      <c r="B139" s="56"/>
      <c r="C139" s="44" t="s">
        <v>80</v>
      </c>
      <c r="D139" s="60" t="e">
        <f>SUMIFS('ООО "ГПНО"'!#REF!,'ООО "ГПНО"'!C:C,B138,'ООО "ГПНО"'!I:I,"&gt;="&amp;"01.01."&amp;$D$134,'ООО "ГПНО"'!I:I,"&lt;="&amp;"31.01."&amp;$D$134)</f>
        <v>#REF!</v>
      </c>
      <c r="E139" s="60" t="e">
        <f>SUMIFS('ООО "ГПНО"'!#REF!,'ООО "ГПНО"'!C:C,B138,'ООО "ГПНО"'!I:I,"&gt;="&amp;"01.02."&amp;$D$134,'ООО "ГПНО"'!I:I,"&lt;="&amp;"28.02."&amp;$D$134)</f>
        <v>#REF!</v>
      </c>
      <c r="F139" s="69" t="e">
        <f>SUMIFS('ООО "ГПНО"'!#REF!,'ООО "ГПНО"'!C:C,B138,'ООО "ГПНО"'!I:I,"&gt;="&amp;"01.03."&amp;$D$134,'ООО "ГПНО"'!I:I,"&lt;="&amp;"31.03."&amp;$D$134)</f>
        <v>#REF!</v>
      </c>
      <c r="G139" s="60" t="e">
        <f>SUMIFS('ООО "ГПНО"'!#REF!,'ООО "ГПНО"'!C:C,B138,'ООО "ГПНО"'!I:I,"&gt;="&amp;"01.04."&amp;$D$134,'ООО "ГПНО"'!I:I,"&lt;="&amp;"30.04."&amp;$D$134)</f>
        <v>#REF!</v>
      </c>
      <c r="H139" s="60" t="e">
        <f>SUMIFS('ООО "ГПНО"'!#REF!,'ООО "ГПНО"'!C:C,B138,'ООО "ГПНО"'!I:I,"&gt;="&amp;"01.05."&amp;$D$134,'ООО "ГПНО"'!I:I,"&lt;="&amp;"31.05."&amp;$D$134)</f>
        <v>#REF!</v>
      </c>
      <c r="I139" s="60" t="e">
        <f>SUMIFS('ООО "ГПНО"'!#REF!,'ООО "ГПНО"'!C:C,B138,'ООО "ГПНО"'!I:I,"&gt;="&amp;"01.06."&amp;$D$134,'ООО "ГПНО"'!I:I,"&lt;="&amp;"30.06."&amp;$D$134)</f>
        <v>#REF!</v>
      </c>
      <c r="J139" s="60" t="e">
        <f>SUMIFS('ООО "ГПНО"'!#REF!,'ООО "ГПНО"'!C:C,B138,'ООО "ГПНО"'!I:I,"&gt;="&amp;"01.07."&amp;$D$134,'ООО "ГПНО"'!I:I,"&lt;="&amp;"31.07."&amp;$D$134)</f>
        <v>#REF!</v>
      </c>
      <c r="K139" s="60" t="e">
        <f>SUMIFS('ООО "ГПНО"'!#REF!,'ООО "ГПНО"'!C:C,B138,'ООО "ГПНО"'!I:I,"&gt;="&amp;"01.08."&amp;$D$134,'ООО "ГПНО"'!I:I,"&lt;="&amp;"31.08."&amp;$D$134)</f>
        <v>#REF!</v>
      </c>
      <c r="L139" s="60" t="e">
        <f>SUMIFS('ООО "ГПНО"'!#REF!,'ООО "ГПНО"'!C:C,B138,'ООО "ГПНО"'!I:I,"&gt;="&amp;"01.09."&amp;$D$134,'ООО "ГПНО"'!I:I,"&lt;="&amp;"30.09."&amp;$D$134)</f>
        <v>#REF!</v>
      </c>
      <c r="M139" s="44" t="e">
        <f>SUMIFS('ООО "ГПНО"'!#REF!,'ООО "ГПНО"'!C:C,B138,'ООО "ГПНО"'!I:I,"&gt;="&amp;"01.10."&amp;$D$134,'ООО "ГПНО"'!I:I,"&lt;="&amp;"31.10."&amp;$D$134)</f>
        <v>#REF!</v>
      </c>
      <c r="N139" s="44" t="e">
        <f>SUMIFS('ООО "ГПНО"'!#REF!,'ООО "ГПНО"'!C:C,B138,'ООО "ГПНО"'!I:I,"&gt;="&amp;"01.11."&amp;$D$134,'ООО "ГПНО"'!I:I,"&lt;="&amp;"30.11."&amp;$D$134)</f>
        <v>#REF!</v>
      </c>
      <c r="O139" s="44" t="e">
        <f>SUMIFS('ООО "ГПНО"'!#REF!,'ООО "ГПНО"'!C:C,B138,'ООО "ГПНО"'!I:I,"&gt;="&amp;"01.12."&amp;$D$134,'ООО "ГПНО"'!I:I,"&lt;="&amp;"31.12."&amp;$D$134)</f>
        <v>#REF!</v>
      </c>
    </row>
    <row r="140" spans="2:15" ht="15" x14ac:dyDescent="0.2">
      <c r="B140" s="66" t="e">
        <f>'ООО "ГПНО"'!#REF!</f>
        <v>#REF!</v>
      </c>
      <c r="C140" s="44" t="s">
        <v>78</v>
      </c>
      <c r="D140" s="60">
        <f>SUMIFS('ООО "ГПНО"'!D:D,'ООО "ГПНО"'!C:C,Лист1!B140,'ООО "ГПНО"'!I:I,"&gt;="&amp;"01.01."&amp;$D$134,'ООО "ГПНО"'!I:I,"&lt;="&amp;"31.01."&amp;$D$134)</f>
        <v>0</v>
      </c>
      <c r="E140" s="60">
        <f>SUMIFS('ООО "ГПНО"'!D:D,'ООО "ГПНО"'!C:C,Лист1!B140,'ООО "ГПНО"'!I:I,"&gt;="&amp;"01.02."&amp;$D$134,'ООО "ГПНО"'!I:I,"&lt;="&amp;"28.02."&amp;$D$134)</f>
        <v>0</v>
      </c>
      <c r="F140" s="69">
        <f>SUMIFS('ООО "ГПНО"'!D:D,'ООО "ГПНО"'!C:C,Лист1!B140,'ООО "ГПНО"'!I:I,"&gt;="&amp;"01.03."&amp;$D$134,'ООО "ГПНО"'!I:I,"&lt;="&amp;"31.03."&amp;$D$134)</f>
        <v>0</v>
      </c>
      <c r="G140" s="60">
        <f>SUMIFS('ООО "ГПНО"'!D:D,'ООО "ГПНО"'!C:C,Лист1!B140,'ООО "ГПНО"'!I:I,"&gt;="&amp;"01.04."&amp;$D$134,'ООО "ГПНО"'!I:I,"&lt;="&amp;"30.04."&amp;$D$134)</f>
        <v>0</v>
      </c>
      <c r="H140" s="60">
        <f>SUMIFS('ООО "ГПНО"'!D:D,'ООО "ГПНО"'!C:C,Лист1!B140,'ООО "ГПНО"'!I:I,"&gt;="&amp;"01.05."&amp;$D$134,'ООО "ГПНО"'!I:I,"&lt;="&amp;"31.05."&amp;$D$134)</f>
        <v>0</v>
      </c>
      <c r="I140" s="60">
        <f>SUMIFS('ООО "ГПНО"'!D:D,'ООО "ГПНО"'!C:C,Лист1!B140,'ООО "ГПНО"'!I:I,"&gt;="&amp;"01.06."&amp;$D$134,'ООО "ГПНО"'!I:I,"&lt;="&amp;"30.06."&amp;$D$134)</f>
        <v>0</v>
      </c>
      <c r="J140" s="60">
        <f>SUMIFS('ООО "ГПНО"'!D:D,'ООО "ГПНО"'!C:C,Лист1!B140,'ООО "ГПНО"'!I:I,"&gt;="&amp;"01.07."&amp;$D$134,'ООО "ГПНО"'!I:I,"&lt;="&amp;"31.07."&amp;$D$134)</f>
        <v>0</v>
      </c>
      <c r="K140" s="60">
        <f>SUMIFS('ООО "ГПНО"'!D:D,'ООО "ГПНО"'!C:C,Лист1!B140,'ООО "ГПНО"'!I:I,"&gt;="&amp;"01.08."&amp;$D$134,'ООО "ГПНО"'!I:I,"&lt;="&amp;"31.08."&amp;$D$134)</f>
        <v>0</v>
      </c>
      <c r="L140" s="60">
        <f>SUMIFS('ООО "ГПНО"'!D:D,'ООО "ГПНО"'!C:C,Лист1!B140,'ООО "ГПНО"'!I:I,"&gt;="&amp;"01.09."&amp;$D$134,'ООО "ГПНО"'!I:I,"&lt;="&amp;"30.09."&amp;$D$134)</f>
        <v>0</v>
      </c>
      <c r="M140" s="44">
        <f>SUMIFS('ООО "ГПНО"'!D:D,'ООО "ГПНО"'!C:C,Лист1!B140,'ООО "ГПНО"'!I:I,"&gt;="&amp;"01.10."&amp;$D$134,'ООО "ГПНО"'!I:I,"&lt;="&amp;"31.10."&amp;$D$134)</f>
        <v>0</v>
      </c>
      <c r="N140" s="44">
        <f>SUMIFS('ООО "ГПНО"'!D:D,'ООО "ГПНО"'!C:C,Лист1!B140,'ООО "ГПНО"'!I:I,"&gt;="&amp;"01.11."&amp;$D$134,'ООО "ГПНО"'!I:I,"&lt;="&amp;"30.11."&amp;$D$134)</f>
        <v>0</v>
      </c>
      <c r="O140" s="44">
        <f>SUMIFS('ООО "ГПНО"'!D:D,'ООО "ГПНО"'!C:C,Лист1!B140,'ООО "ГПНО"'!I:I,"&gt;="&amp;"01.12."&amp;$D$134,'ООО "ГПНО"'!I:I,"&lt;="&amp;"31.12."&amp;$D$134)</f>
        <v>0</v>
      </c>
    </row>
    <row r="141" spans="2:15" ht="15" x14ac:dyDescent="0.2">
      <c r="B141" s="56"/>
      <c r="C141" s="44" t="s">
        <v>80</v>
      </c>
      <c r="D141" s="60" t="e">
        <f>SUMIFS('ООО "ГПНО"'!#REF!,'ООО "ГПНО"'!C:C,B140,'ООО "ГПНО"'!I:I,"&gt;="&amp;"01.01."&amp;$D$134,'ООО "ГПНО"'!I:I,"&lt;="&amp;"31.01."&amp;$D$134)</f>
        <v>#REF!</v>
      </c>
      <c r="E141" s="60" t="e">
        <f>SUMIFS('ООО "ГПНО"'!#REF!,'ООО "ГПНО"'!C:C,B140,'ООО "ГПНО"'!I:I,"&gt;="&amp;"01.02."&amp;$D$134,'ООО "ГПНО"'!I:I,"&lt;="&amp;"28.02."&amp;$D$134)</f>
        <v>#REF!</v>
      </c>
      <c r="F141" s="69" t="e">
        <f>SUMIFS('ООО "ГПНО"'!#REF!,'ООО "ГПНО"'!C:C,B140,'ООО "ГПНО"'!I:I,"&gt;="&amp;"01.03."&amp;$D$134,'ООО "ГПНО"'!I:I,"&lt;="&amp;"31.03."&amp;$D$134)</f>
        <v>#REF!</v>
      </c>
      <c r="G141" s="60" t="e">
        <f>SUMIFS('ООО "ГПНО"'!#REF!,'ООО "ГПНО"'!C:C,B140,'ООО "ГПНО"'!I:I,"&gt;="&amp;"01.04."&amp;$D$134,'ООО "ГПНО"'!I:I,"&lt;="&amp;"30.04."&amp;$D$134)</f>
        <v>#REF!</v>
      </c>
      <c r="H141" s="60" t="e">
        <f>SUMIFS('ООО "ГПНО"'!#REF!,'ООО "ГПНО"'!C:C,B140,'ООО "ГПНО"'!I:I,"&gt;="&amp;"01.05."&amp;$D$134,'ООО "ГПНО"'!I:I,"&lt;="&amp;"31.05."&amp;$D$134)</f>
        <v>#REF!</v>
      </c>
      <c r="I141" s="60" t="e">
        <f>SUMIFS('ООО "ГПНО"'!#REF!,'ООО "ГПНО"'!C:C,B140,'ООО "ГПНО"'!I:I,"&gt;="&amp;"01.06."&amp;$D$134,'ООО "ГПНО"'!I:I,"&lt;="&amp;"30.06."&amp;$D$134)</f>
        <v>#REF!</v>
      </c>
      <c r="J141" s="60" t="e">
        <f>SUMIFS('ООО "ГПНО"'!#REF!,'ООО "ГПНО"'!C:C,B140,'ООО "ГПНО"'!I:I,"&gt;="&amp;"01.07."&amp;$D$134,'ООО "ГПНО"'!I:I,"&lt;="&amp;"31.07."&amp;$D$134)</f>
        <v>#REF!</v>
      </c>
      <c r="K141" s="60" t="e">
        <f>SUMIFS('ООО "ГПНО"'!#REF!,'ООО "ГПНО"'!C:C,B140,'ООО "ГПНО"'!I:I,"&gt;="&amp;"01.08."&amp;$D$134,'ООО "ГПНО"'!I:I,"&lt;="&amp;"31.08."&amp;$D$134)</f>
        <v>#REF!</v>
      </c>
      <c r="L141" s="60" t="e">
        <f>SUMIFS('ООО "ГПНО"'!#REF!,'ООО "ГПНО"'!C:C,B140,'ООО "ГПНО"'!I:I,"&gt;="&amp;"01.09."&amp;$D$134,'ООО "ГПНО"'!I:I,"&lt;="&amp;"30.09."&amp;$D$134)</f>
        <v>#REF!</v>
      </c>
      <c r="M141" s="44" t="e">
        <f>SUMIFS('ООО "ГПНО"'!#REF!,'ООО "ГПНО"'!C:C,B140,'ООО "ГПНО"'!I:I,"&gt;="&amp;"01.10."&amp;$D$134,'ООО "ГПНО"'!I:I,"&lt;="&amp;"31.10."&amp;$D$134)</f>
        <v>#REF!</v>
      </c>
      <c r="N141" s="44" t="e">
        <f>SUMIFS('ООО "ГПНО"'!#REF!,'ООО "ГПНО"'!C:C,B140,'ООО "ГПНО"'!I:I,"&gt;="&amp;"01.11."&amp;$D$134,'ООО "ГПНО"'!I:I,"&lt;="&amp;"30.11."&amp;$D$134)</f>
        <v>#REF!</v>
      </c>
      <c r="O141" s="44" t="e">
        <f>SUMIFS('ООО "ГПНО"'!#REF!,'ООО "ГПНО"'!C:C,B140,'ООО "ГПНО"'!I:I,"&gt;="&amp;"01.12."&amp;$D$134,'ООО "ГПНО"'!I:I,"&lt;="&amp;"31.12."&amp;$D$134)</f>
        <v>#REF!</v>
      </c>
    </row>
    <row r="142" spans="2:15" ht="15" x14ac:dyDescent="0.2">
      <c r="B142" s="56" t="e">
        <f>'ООО "ГПНО"'!#REF!</f>
        <v>#REF!</v>
      </c>
      <c r="C142" s="44" t="s">
        <v>78</v>
      </c>
      <c r="D142" s="60">
        <f>SUMIFS('ООО "ГПНО"'!D:D,'ООО "ГПНО"'!C:C,Лист1!B142,'ООО "ГПНО"'!I:I,"&gt;="&amp;"01.01."&amp;$D$134,'ООО "ГПНО"'!I:I,"&lt;="&amp;"31.01."&amp;$D$134)</f>
        <v>0</v>
      </c>
      <c r="E142" s="60">
        <f>SUMIFS('ООО "ГПНО"'!D:D,'ООО "ГПНО"'!C:C,Лист1!B142,'ООО "ГПНО"'!I:I,"&gt;="&amp;"01.02."&amp;$D$134,'ООО "ГПНО"'!I:I,"&lt;="&amp;"28.02."&amp;$D$134)</f>
        <v>0</v>
      </c>
      <c r="F142" s="69">
        <f>SUMIFS('ООО "ГПНО"'!D:D,'ООО "ГПНО"'!C:C,Лист1!B142,'ООО "ГПНО"'!I:I,"&gt;="&amp;"01.03."&amp;$D$134,'ООО "ГПНО"'!I:I,"&lt;="&amp;"31.03."&amp;$D$134)</f>
        <v>0</v>
      </c>
      <c r="G142" s="60">
        <f>SUMIFS('ООО "ГПНО"'!D:D,'ООО "ГПНО"'!C:C,Лист1!B142,'ООО "ГПНО"'!I:I,"&gt;="&amp;"01.04."&amp;$D$134,'ООО "ГПНО"'!I:I,"&lt;="&amp;"30.04."&amp;$D$134)</f>
        <v>0</v>
      </c>
      <c r="H142" s="60">
        <f>SUMIFS('ООО "ГПНО"'!D:D,'ООО "ГПНО"'!C:C,Лист1!B142,'ООО "ГПНО"'!I:I,"&gt;="&amp;"01.05."&amp;$D$134,'ООО "ГПНО"'!I:I,"&lt;="&amp;"31.05."&amp;$D$134)</f>
        <v>0</v>
      </c>
      <c r="I142" s="60">
        <f>SUMIFS('ООО "ГПНО"'!D:D,'ООО "ГПНО"'!C:C,Лист1!B142,'ООО "ГПНО"'!I:I,"&gt;="&amp;"01.06."&amp;$D$134,'ООО "ГПНО"'!I:I,"&lt;="&amp;"30.06."&amp;$D$134)</f>
        <v>0</v>
      </c>
      <c r="J142" s="60">
        <f>SUMIFS('ООО "ГПНО"'!D:D,'ООО "ГПНО"'!C:C,Лист1!B142,'ООО "ГПНО"'!I:I,"&gt;="&amp;"01.07."&amp;$D$134,'ООО "ГПНО"'!I:I,"&lt;="&amp;"31.07."&amp;$D$134)</f>
        <v>0</v>
      </c>
      <c r="K142" s="60">
        <f>SUMIFS('ООО "ГПНО"'!D:D,'ООО "ГПНО"'!C:C,Лист1!B142,'ООО "ГПНО"'!I:I,"&gt;="&amp;"01.08."&amp;$D$134,'ООО "ГПНО"'!I:I,"&lt;="&amp;"31.08."&amp;$D$134)</f>
        <v>0</v>
      </c>
      <c r="L142" s="60">
        <f>SUMIFS('ООО "ГПНО"'!D:D,'ООО "ГПНО"'!C:C,Лист1!B142,'ООО "ГПНО"'!I:I,"&gt;="&amp;"01.09."&amp;$D$134,'ООО "ГПНО"'!I:I,"&lt;="&amp;"30.09."&amp;$D$134)</f>
        <v>0</v>
      </c>
      <c r="M142" s="44">
        <f>SUMIFS('ООО "ГПНО"'!D:D,'ООО "ГПНО"'!C:C,Лист1!B142,'ООО "ГПНО"'!I:I,"&gt;="&amp;"01.10."&amp;$D$134,'ООО "ГПНО"'!I:I,"&lt;="&amp;"31.10."&amp;$D$134)</f>
        <v>0</v>
      </c>
      <c r="N142" s="44">
        <f>SUMIFS('ООО "ГПНО"'!D:D,'ООО "ГПНО"'!C:C,Лист1!B142,'ООО "ГПНО"'!I:I,"&gt;="&amp;"01.11."&amp;$D$134,'ООО "ГПНО"'!I:I,"&lt;="&amp;"30.11."&amp;$D$134)</f>
        <v>0</v>
      </c>
      <c r="O142" s="44">
        <f>SUMIFS('ООО "ГПНО"'!D:D,'ООО "ГПНО"'!C:C,Лист1!B142,'ООО "ГПНО"'!I:I,"&gt;="&amp;"01.12."&amp;$D$134,'ООО "ГПНО"'!I:I,"&lt;="&amp;"31.12."&amp;$D$134)</f>
        <v>0</v>
      </c>
    </row>
    <row r="143" spans="2:15" ht="15" x14ac:dyDescent="0.2">
      <c r="B143" s="56"/>
      <c r="C143" s="44" t="s">
        <v>80</v>
      </c>
      <c r="D143" s="60" t="e">
        <f>SUMIFS('ООО "ГПНО"'!#REF!,'ООО "ГПНО"'!C:C,B142,'ООО "ГПНО"'!I:I,"&gt;="&amp;"01.01."&amp;$D$134,'ООО "ГПНО"'!I:I,"&lt;="&amp;"31.01."&amp;$D$134)</f>
        <v>#REF!</v>
      </c>
      <c r="E143" s="60" t="e">
        <f>SUMIFS('ООО "ГПНО"'!#REF!,'ООО "ГПНО"'!C:C,B142,'ООО "ГПНО"'!I:I,"&gt;="&amp;"01.02."&amp;$D$134,'ООО "ГПНО"'!I:I,"&lt;="&amp;"28.02."&amp;$D$134)</f>
        <v>#REF!</v>
      </c>
      <c r="F143" s="69" t="e">
        <f>SUMIFS('ООО "ГПНО"'!#REF!,'ООО "ГПНО"'!C:C,B142,'ООО "ГПНО"'!I:I,"&gt;="&amp;"01.03."&amp;$D$134,'ООО "ГПНО"'!I:I,"&lt;="&amp;"31.03."&amp;$D$134)</f>
        <v>#REF!</v>
      </c>
      <c r="G143" s="60" t="e">
        <f>SUMIFS('ООО "ГПНО"'!#REF!,'ООО "ГПНО"'!C:C,B142,'ООО "ГПНО"'!I:I,"&gt;="&amp;"01.04."&amp;$D$134,'ООО "ГПНО"'!I:I,"&lt;="&amp;"30.04."&amp;$D$134)</f>
        <v>#REF!</v>
      </c>
      <c r="H143" s="60" t="e">
        <f>SUMIFS('ООО "ГПНО"'!#REF!,'ООО "ГПНО"'!C:C,B142,'ООО "ГПНО"'!I:I,"&gt;="&amp;"01.05."&amp;$D$134,'ООО "ГПНО"'!I:I,"&lt;="&amp;"31.05."&amp;$D$134)</f>
        <v>#REF!</v>
      </c>
      <c r="I143" s="60" t="e">
        <f>SUMIFS('ООО "ГПНО"'!#REF!,'ООО "ГПНО"'!C:C,B142,'ООО "ГПНО"'!I:I,"&gt;="&amp;"01.06."&amp;$D$134,'ООО "ГПНО"'!I:I,"&lt;="&amp;"30.06."&amp;$D$134)</f>
        <v>#REF!</v>
      </c>
      <c r="J143" s="60" t="e">
        <f>SUMIFS('ООО "ГПНО"'!#REF!,'ООО "ГПНО"'!C:C,B142,'ООО "ГПНО"'!I:I,"&gt;="&amp;"01.07."&amp;$D$134,'ООО "ГПНО"'!I:I,"&lt;="&amp;"31.07."&amp;$D$134)</f>
        <v>#REF!</v>
      </c>
      <c r="K143" s="60" t="e">
        <f>SUMIFS('ООО "ГПНО"'!#REF!,'ООО "ГПНО"'!C:C,B142,'ООО "ГПНО"'!I:I,"&gt;="&amp;"01.08."&amp;$D$134,'ООО "ГПНО"'!I:I,"&lt;="&amp;"31.08."&amp;$D$134)</f>
        <v>#REF!</v>
      </c>
      <c r="L143" s="60" t="e">
        <f>SUMIFS('ООО "ГПНО"'!#REF!,'ООО "ГПНО"'!C:C,B142,'ООО "ГПНО"'!I:I,"&gt;="&amp;"01.09."&amp;$D$134,'ООО "ГПНО"'!I:I,"&lt;="&amp;"30.09."&amp;$D$134)</f>
        <v>#REF!</v>
      </c>
      <c r="M143" s="44" t="e">
        <f>SUMIFS('ООО "ГПНО"'!#REF!,'ООО "ГПНО"'!C:C,B142,'ООО "ГПНО"'!I:I,"&gt;="&amp;"01.10."&amp;$D$134,'ООО "ГПНО"'!I:I,"&lt;="&amp;"31.10."&amp;$D$134)</f>
        <v>#REF!</v>
      </c>
      <c r="N143" s="44" t="e">
        <f>SUMIFS('ООО "ГПНО"'!#REF!,'ООО "ГПНО"'!C:C,B142,'ООО "ГПНО"'!I:I,"&gt;="&amp;"01.11."&amp;$D$134,'ООО "ГПНО"'!I:I,"&lt;="&amp;"30.11."&amp;$D$134)</f>
        <v>#REF!</v>
      </c>
      <c r="O143" s="44" t="e">
        <f>SUMIFS('ООО "ГПНО"'!#REF!,'ООО "ГПНО"'!C:C,B142,'ООО "ГПНО"'!I:I,"&gt;="&amp;"01.12."&amp;$D$134,'ООО "ГПНО"'!I:I,"&lt;="&amp;"31.12."&amp;$D$134)</f>
        <v>#REF!</v>
      </c>
    </row>
    <row r="144" spans="2:15" ht="15" x14ac:dyDescent="0.2">
      <c r="B144" s="66" t="e">
        <f>'ООО "ГПНО"'!#REF!</f>
        <v>#REF!</v>
      </c>
      <c r="C144" s="44" t="s">
        <v>78</v>
      </c>
      <c r="D144" s="60">
        <f>SUMIFS('ООО "ГПНО"'!D:D,'ООО "ГПНО"'!C:C,Лист1!B144,'ООО "ГПНО"'!I:I,"&gt;="&amp;"01.01."&amp;$D$134,'ООО "ГПНО"'!I:I,"&lt;="&amp;"31.01."&amp;$D$134)</f>
        <v>0</v>
      </c>
      <c r="E144" s="60">
        <f>SUMIFS('ООО "ГПНО"'!D:D,'ООО "ГПНО"'!C:C,Лист1!B144,'ООО "ГПНО"'!I:I,"&gt;="&amp;"01.02."&amp;$D$134,'ООО "ГПНО"'!I:I,"&lt;="&amp;"28.02."&amp;$D$134)</f>
        <v>0</v>
      </c>
      <c r="F144" s="69">
        <f>SUMIFS('ООО "ГПНО"'!D:D,'ООО "ГПНО"'!C:C,Лист1!B144,'ООО "ГПНО"'!I:I,"&gt;="&amp;"01.03."&amp;$D$134,'ООО "ГПНО"'!I:I,"&lt;="&amp;"31.03."&amp;$D$134)</f>
        <v>0</v>
      </c>
      <c r="G144" s="60">
        <f>SUMIFS('ООО "ГПНО"'!D:D,'ООО "ГПНО"'!C:C,Лист1!B144,'ООО "ГПНО"'!I:I,"&gt;="&amp;"01.04."&amp;$D$134,'ООО "ГПНО"'!I:I,"&lt;="&amp;"30.04."&amp;$D$134)</f>
        <v>0</v>
      </c>
      <c r="H144" s="60">
        <f>SUMIFS('ООО "ГПНО"'!D:D,'ООО "ГПНО"'!C:C,Лист1!B144,'ООО "ГПНО"'!I:I,"&gt;="&amp;"01.05."&amp;$D$134,'ООО "ГПНО"'!I:I,"&lt;="&amp;"31.05."&amp;$D$134)</f>
        <v>0</v>
      </c>
      <c r="I144" s="60">
        <f>SUMIFS('ООО "ГПНО"'!D:D,'ООО "ГПНО"'!C:C,Лист1!B144,'ООО "ГПНО"'!I:I,"&gt;="&amp;"01.06."&amp;$D$134,'ООО "ГПНО"'!I:I,"&lt;="&amp;"30.06."&amp;$D$134)</f>
        <v>0</v>
      </c>
      <c r="J144" s="60">
        <f>SUMIFS('ООО "ГПНО"'!D:D,'ООО "ГПНО"'!C:C,Лист1!B144,'ООО "ГПНО"'!I:I,"&gt;="&amp;"01.07."&amp;$D$134,'ООО "ГПНО"'!I:I,"&lt;="&amp;"31.07."&amp;$D$134)</f>
        <v>0</v>
      </c>
      <c r="K144" s="60">
        <f>SUMIFS('ООО "ГПНО"'!D:D,'ООО "ГПНО"'!C:C,Лист1!B144,'ООО "ГПНО"'!I:I,"&gt;="&amp;"01.08."&amp;$D$134,'ООО "ГПНО"'!I:I,"&lt;="&amp;"31.08."&amp;$D$134)</f>
        <v>0</v>
      </c>
      <c r="L144" s="60">
        <f>SUMIFS('ООО "ГПНО"'!D:D,'ООО "ГПНО"'!C:C,Лист1!B144,'ООО "ГПНО"'!I:I,"&gt;="&amp;"01.09."&amp;$D$134,'ООО "ГПНО"'!I:I,"&lt;="&amp;"30.09."&amp;$D$134)</f>
        <v>0</v>
      </c>
      <c r="M144" s="44">
        <f>SUMIFS('ООО "ГПНО"'!D:D,'ООО "ГПНО"'!C:C,Лист1!B144,'ООО "ГПНО"'!I:I,"&gt;="&amp;"01.10."&amp;$D$134,'ООО "ГПНО"'!I:I,"&lt;="&amp;"31.10."&amp;$D$134)</f>
        <v>0</v>
      </c>
      <c r="N144" s="44">
        <f>SUMIFS('ООО "ГПНО"'!D:D,'ООО "ГПНО"'!C:C,Лист1!B144,'ООО "ГПНО"'!I:I,"&gt;="&amp;"01.11."&amp;$D$134,'ООО "ГПНО"'!I:I,"&lt;="&amp;"30.11."&amp;$D$134)</f>
        <v>0</v>
      </c>
      <c r="O144" s="44">
        <f>SUMIFS('ООО "ГПНО"'!D:D,'ООО "ГПНО"'!C:C,Лист1!B144,'ООО "ГПНО"'!I:I,"&gt;="&amp;"01.12."&amp;$D$134,'ООО "ГПНО"'!I:I,"&lt;="&amp;"31.12."&amp;$D$134)</f>
        <v>0</v>
      </c>
    </row>
    <row r="145" spans="2:15" ht="15" x14ac:dyDescent="0.2">
      <c r="B145" s="56"/>
      <c r="C145" s="44" t="s">
        <v>80</v>
      </c>
      <c r="D145" s="60" t="e">
        <f>SUMIFS('ООО "ГПНО"'!#REF!,'ООО "ГПНО"'!C:C,B144,'ООО "ГПНО"'!I:I,"&gt;="&amp;"01.01."&amp;$D$134,'ООО "ГПНО"'!I:I,"&lt;="&amp;"31.01."&amp;$D$134)</f>
        <v>#REF!</v>
      </c>
      <c r="E145" s="60" t="e">
        <f>SUMIFS('ООО "ГПНО"'!#REF!,'ООО "ГПНО"'!C:C,B144,'ООО "ГПНО"'!I:I,"&gt;="&amp;"01.02."&amp;$D$134,'ООО "ГПНО"'!I:I,"&lt;="&amp;"28.02."&amp;$D$134)</f>
        <v>#REF!</v>
      </c>
      <c r="F145" s="69" t="e">
        <f>SUMIFS('ООО "ГПНО"'!#REF!,'ООО "ГПНО"'!C:C,B144,'ООО "ГПНО"'!I:I,"&gt;="&amp;"01.03."&amp;$D$134,'ООО "ГПНО"'!I:I,"&lt;="&amp;"31.03."&amp;$D$134)</f>
        <v>#REF!</v>
      </c>
      <c r="G145" s="60" t="e">
        <f>SUMIFS('ООО "ГПНО"'!#REF!,'ООО "ГПНО"'!C:C,B144,'ООО "ГПНО"'!I:I,"&gt;="&amp;"01.04."&amp;$D$134,'ООО "ГПНО"'!I:I,"&lt;="&amp;"30.04."&amp;$D$134)</f>
        <v>#REF!</v>
      </c>
      <c r="H145" s="60" t="e">
        <f>SUMIFS('ООО "ГПНО"'!#REF!,'ООО "ГПНО"'!C:C,B144,'ООО "ГПНО"'!I:I,"&gt;="&amp;"01.05."&amp;$D$134,'ООО "ГПНО"'!I:I,"&lt;="&amp;"31.05."&amp;$D$134)</f>
        <v>#REF!</v>
      </c>
      <c r="I145" s="60" t="e">
        <f>SUMIFS('ООО "ГПНО"'!#REF!,'ООО "ГПНО"'!C:C,B144,'ООО "ГПНО"'!I:I,"&gt;="&amp;"01.06."&amp;$D$134,'ООО "ГПНО"'!I:I,"&lt;="&amp;"30.06."&amp;$D$134)</f>
        <v>#REF!</v>
      </c>
      <c r="J145" s="60" t="e">
        <f>SUMIFS('ООО "ГПНО"'!#REF!,'ООО "ГПНО"'!C:C,B144,'ООО "ГПНО"'!I:I,"&gt;="&amp;"01.07."&amp;$D$134,'ООО "ГПНО"'!I:I,"&lt;="&amp;"31.07."&amp;$D$134)</f>
        <v>#REF!</v>
      </c>
      <c r="K145" s="60" t="e">
        <f>SUMIFS('ООО "ГПНО"'!#REF!,'ООО "ГПНО"'!C:C,B144,'ООО "ГПНО"'!I:I,"&gt;="&amp;"01.08."&amp;$D$134,'ООО "ГПНО"'!I:I,"&lt;="&amp;"31.08."&amp;$D$134)</f>
        <v>#REF!</v>
      </c>
      <c r="L145" s="60" t="e">
        <f>SUMIFS('ООО "ГПНО"'!#REF!,'ООО "ГПНО"'!C:C,B144,'ООО "ГПНО"'!I:I,"&gt;="&amp;"01.09."&amp;$D$134,'ООО "ГПНО"'!I:I,"&lt;="&amp;"30.09."&amp;$D$134)</f>
        <v>#REF!</v>
      </c>
      <c r="M145" s="44" t="e">
        <f>SUMIFS('ООО "ГПНО"'!#REF!,'ООО "ГПНО"'!C:C,B144,'ООО "ГПНО"'!I:I,"&gt;="&amp;"01.10."&amp;$D$134,'ООО "ГПНО"'!I:I,"&lt;="&amp;"31.10."&amp;$D$134)</f>
        <v>#REF!</v>
      </c>
      <c r="N145" s="44" t="e">
        <f>SUMIFS('ООО "ГПНО"'!#REF!,'ООО "ГПНО"'!C:C,B144,'ООО "ГПНО"'!I:I,"&gt;="&amp;"01.11."&amp;$D$134,'ООО "ГПНО"'!I:I,"&lt;="&amp;"30.11."&amp;$D$134)</f>
        <v>#REF!</v>
      </c>
      <c r="O145" s="44" t="e">
        <f>SUMIFS('ООО "ГПНО"'!#REF!,'ООО "ГПНО"'!C:C,B144,'ООО "ГПНО"'!I:I,"&gt;="&amp;"01.12."&amp;$D$134,'ООО "ГПНО"'!I:I,"&lt;="&amp;"31.12."&amp;$D$134)</f>
        <v>#REF!</v>
      </c>
    </row>
    <row r="146" spans="2:15" ht="15" x14ac:dyDescent="0.2">
      <c r="B146" s="66" t="e">
        <f>'ООО "ГПНО"'!#REF!</f>
        <v>#REF!</v>
      </c>
      <c r="C146" s="44" t="s">
        <v>78</v>
      </c>
      <c r="D146" s="60">
        <f>SUMIFS('ООО "ГПНО"'!D:D,'ООО "ГПНО"'!C:C,Лист1!B146,'ООО "ГПНО"'!I:I,"&gt;="&amp;"01.01."&amp;$D$134,'ООО "ГПНО"'!I:I,"&lt;="&amp;"31.01."&amp;$D$134)</f>
        <v>0</v>
      </c>
      <c r="E146" s="60">
        <f>SUMIFS('ООО "ГПНО"'!D:D,'ООО "ГПНО"'!C:C,Лист1!B146,'ООО "ГПНО"'!I:I,"&gt;="&amp;"01.02."&amp;$D$134,'ООО "ГПНО"'!I:I,"&lt;="&amp;"28.02."&amp;$D$134)</f>
        <v>0</v>
      </c>
      <c r="F146" s="69">
        <f>SUMIFS('ООО "ГПНО"'!D:D,'ООО "ГПНО"'!C:C,Лист1!B146,'ООО "ГПНО"'!I:I,"&gt;="&amp;"01.03."&amp;$D$134,'ООО "ГПНО"'!I:I,"&lt;="&amp;"31.03."&amp;$D$134)</f>
        <v>0</v>
      </c>
      <c r="G146" s="60">
        <f>SUMIFS('ООО "ГПНО"'!D:D,'ООО "ГПНО"'!C:C,Лист1!B146,'ООО "ГПНО"'!I:I,"&gt;="&amp;"01.04."&amp;$D$134,'ООО "ГПНО"'!I:I,"&lt;="&amp;"30.04."&amp;$D$134)</f>
        <v>0</v>
      </c>
      <c r="H146" s="60">
        <f>SUMIFS('ООО "ГПНО"'!D:D,'ООО "ГПНО"'!C:C,Лист1!B146,'ООО "ГПНО"'!I:I,"&gt;="&amp;"01.05."&amp;$D$134,'ООО "ГПНО"'!I:I,"&lt;="&amp;"31.05."&amp;$D$134)</f>
        <v>0</v>
      </c>
      <c r="I146" s="60">
        <f>SUMIFS('ООО "ГПНО"'!D:D,'ООО "ГПНО"'!C:C,Лист1!B146,'ООО "ГПНО"'!I:I,"&gt;="&amp;"01.06."&amp;$D$134,'ООО "ГПНО"'!I:I,"&lt;="&amp;"30.06."&amp;$D$134)</f>
        <v>0</v>
      </c>
      <c r="J146" s="60">
        <f>SUMIFS('ООО "ГПНО"'!D:D,'ООО "ГПНО"'!C:C,Лист1!B146,'ООО "ГПНО"'!I:I,"&gt;="&amp;"01.07."&amp;$D$134,'ООО "ГПНО"'!I:I,"&lt;="&amp;"31.07."&amp;$D$134)</f>
        <v>0</v>
      </c>
      <c r="K146" s="60">
        <f>SUMIFS('ООО "ГПНО"'!D:D,'ООО "ГПНО"'!C:C,Лист1!B146,'ООО "ГПНО"'!I:I,"&gt;="&amp;"01.08."&amp;$D$134,'ООО "ГПНО"'!I:I,"&lt;="&amp;"31.08."&amp;$D$134)</f>
        <v>0</v>
      </c>
      <c r="L146" s="60">
        <f>SUMIFS('ООО "ГПНО"'!D:D,'ООО "ГПНО"'!C:C,Лист1!B146,'ООО "ГПНО"'!I:I,"&gt;="&amp;"01.09."&amp;$D$134,'ООО "ГПНО"'!I:I,"&lt;="&amp;"30.09."&amp;$D$134)</f>
        <v>0</v>
      </c>
      <c r="M146" s="44">
        <f>SUMIFS('ООО "ГПНО"'!D:D,'ООО "ГПНО"'!C:C,Лист1!B146,'ООО "ГПНО"'!I:I,"&gt;="&amp;"01.10."&amp;$D$134,'ООО "ГПНО"'!I:I,"&lt;="&amp;"31.10."&amp;$D$134)</f>
        <v>0</v>
      </c>
      <c r="N146" s="44">
        <f>SUMIFS('ООО "ГПНО"'!D:D,'ООО "ГПНО"'!C:C,Лист1!B146,'ООО "ГПНО"'!I:I,"&gt;="&amp;"01.11."&amp;$D$134,'ООО "ГПНО"'!I:I,"&lt;="&amp;"30.11."&amp;$D$134)</f>
        <v>0</v>
      </c>
      <c r="O146" s="44">
        <f>SUMIFS('ООО "ГПНО"'!D:D,'ООО "ГПНО"'!C:C,Лист1!B146,'ООО "ГПНО"'!I:I,"&gt;="&amp;"01.12."&amp;$D$134,'ООО "ГПНО"'!I:I,"&lt;="&amp;"31.12."&amp;$D$134)</f>
        <v>0</v>
      </c>
    </row>
    <row r="147" spans="2:15" ht="15" x14ac:dyDescent="0.2">
      <c r="B147" s="56"/>
      <c r="C147" s="44" t="s">
        <v>80</v>
      </c>
      <c r="D147" s="60" t="e">
        <f>SUMIFS('ООО "ГПНО"'!#REF!,'ООО "ГПНО"'!C:C,B146,'ООО "ГПНО"'!I:I,"&gt;="&amp;"01.01."&amp;$D$134,'ООО "ГПНО"'!I:I,"&lt;="&amp;"31.01."&amp;$D$134)</f>
        <v>#REF!</v>
      </c>
      <c r="E147" s="60" t="e">
        <f>SUMIFS('ООО "ГПНО"'!#REF!,'ООО "ГПНО"'!C:C,B146,'ООО "ГПНО"'!I:I,"&gt;="&amp;"01.02."&amp;$D$134,'ООО "ГПНО"'!I:I,"&lt;="&amp;"28.02."&amp;$D$134)</f>
        <v>#REF!</v>
      </c>
      <c r="F147" s="69" t="e">
        <f>SUMIFS('ООО "ГПНО"'!#REF!,'ООО "ГПНО"'!C:C,B146,'ООО "ГПНО"'!I:I,"&gt;="&amp;"01.03."&amp;$D$134,'ООО "ГПНО"'!I:I,"&lt;="&amp;"31.03."&amp;$D$134)</f>
        <v>#REF!</v>
      </c>
      <c r="G147" s="60" t="e">
        <f>SUMIFS('ООО "ГПНО"'!#REF!,'ООО "ГПНО"'!C:C,B146,'ООО "ГПНО"'!I:I,"&gt;="&amp;"01.04."&amp;$D$134,'ООО "ГПНО"'!I:I,"&lt;="&amp;"30.04."&amp;$D$134)</f>
        <v>#REF!</v>
      </c>
      <c r="H147" s="60" t="e">
        <f>SUMIFS('ООО "ГПНО"'!#REF!,'ООО "ГПНО"'!C:C,B146,'ООО "ГПНО"'!I:I,"&gt;="&amp;"01.05."&amp;$D$134,'ООО "ГПНО"'!I:I,"&lt;="&amp;"31.05."&amp;$D$134)</f>
        <v>#REF!</v>
      </c>
      <c r="I147" s="60" t="e">
        <f>SUMIFS('ООО "ГПНО"'!#REF!,'ООО "ГПНО"'!C:C,B146,'ООО "ГПНО"'!I:I,"&gt;="&amp;"01.06."&amp;$D$134,'ООО "ГПНО"'!I:I,"&lt;="&amp;"30.06."&amp;$D$134)</f>
        <v>#REF!</v>
      </c>
      <c r="J147" s="60" t="e">
        <f>SUMIFS('ООО "ГПНО"'!#REF!,'ООО "ГПНО"'!C:C,B146,'ООО "ГПНО"'!I:I,"&gt;="&amp;"01.07."&amp;$D$134,'ООО "ГПНО"'!I:I,"&lt;="&amp;"31.07."&amp;$D$134)</f>
        <v>#REF!</v>
      </c>
      <c r="K147" s="60" t="e">
        <f>SUMIFS('ООО "ГПНО"'!#REF!,'ООО "ГПНО"'!C:C,B146,'ООО "ГПНО"'!I:I,"&gt;="&amp;"01.08."&amp;$D$134,'ООО "ГПНО"'!I:I,"&lt;="&amp;"31.08."&amp;$D$134)</f>
        <v>#REF!</v>
      </c>
      <c r="L147" s="60" t="e">
        <f>SUMIFS('ООО "ГПНО"'!#REF!,'ООО "ГПНО"'!C:C,B146,'ООО "ГПНО"'!I:I,"&gt;="&amp;"01.09."&amp;$D$134,'ООО "ГПНО"'!I:I,"&lt;="&amp;"30.09."&amp;$D$134)</f>
        <v>#REF!</v>
      </c>
      <c r="M147" s="44" t="e">
        <f>SUMIFS('ООО "ГПНО"'!#REF!,'ООО "ГПНО"'!C:C,B146,'ООО "ГПНО"'!I:I,"&gt;="&amp;"01.10."&amp;$D$134,'ООО "ГПНО"'!I:I,"&lt;="&amp;"31.10."&amp;$D$134)</f>
        <v>#REF!</v>
      </c>
      <c r="N147" s="44" t="e">
        <f>SUMIFS('ООО "ГПНО"'!#REF!,'ООО "ГПНО"'!C:C,B146,'ООО "ГПНО"'!I:I,"&gt;="&amp;"01.11."&amp;$D$134,'ООО "ГПНО"'!I:I,"&lt;="&amp;"30.11."&amp;$D$134)</f>
        <v>#REF!</v>
      </c>
      <c r="O147" s="44" t="e">
        <f>SUMIFS('ООО "ГПНО"'!#REF!,'ООО "ГПНО"'!C:C,B146,'ООО "ГПНО"'!I:I,"&gt;="&amp;"01.12."&amp;$D$134,'ООО "ГПНО"'!I:I,"&lt;="&amp;"31.12."&amp;$D$134)</f>
        <v>#REF!</v>
      </c>
    </row>
    <row r="148" spans="2:15" ht="15" x14ac:dyDescent="0.2">
      <c r="B148" s="66" t="e">
        <f>'ООО "ГПНО"'!#REF!</f>
        <v>#REF!</v>
      </c>
      <c r="C148" s="44" t="s">
        <v>78</v>
      </c>
      <c r="D148" s="60">
        <f>SUMIFS('ООО "ГПНО"'!D:D,'ООО "ГПНО"'!C:C,Лист1!B148,'ООО "ГПНО"'!I:I,"&gt;="&amp;"01.01."&amp;$D$134,'ООО "ГПНО"'!I:I,"&lt;="&amp;"31.01."&amp;$D$134)</f>
        <v>0</v>
      </c>
      <c r="E148" s="60">
        <f>SUMIFS('ООО "ГПНО"'!D:D,'ООО "ГПНО"'!C:C,Лист1!B148,'ООО "ГПНО"'!I:I,"&gt;="&amp;"01.02."&amp;$D$134,'ООО "ГПНО"'!I:I,"&lt;="&amp;"28.02."&amp;$D$134)</f>
        <v>0</v>
      </c>
      <c r="F148" s="69">
        <f>SUMIFS('ООО "ГПНО"'!D:D,'ООО "ГПНО"'!C:C,Лист1!B148,'ООО "ГПНО"'!I:I,"&gt;="&amp;"01.03."&amp;$D$134,'ООО "ГПНО"'!I:I,"&lt;="&amp;"31.03."&amp;$D$134)</f>
        <v>0</v>
      </c>
      <c r="G148" s="60">
        <f>SUMIFS('ООО "ГПНО"'!D:D,'ООО "ГПНО"'!C:C,Лист1!B148,'ООО "ГПНО"'!I:I,"&gt;="&amp;"01.04."&amp;$D$134,'ООО "ГПНО"'!I:I,"&lt;="&amp;"30.04."&amp;$D$134)</f>
        <v>0</v>
      </c>
      <c r="H148" s="60">
        <f>SUMIFS('ООО "ГПНО"'!D:D,'ООО "ГПНО"'!C:C,Лист1!B148,'ООО "ГПНО"'!I:I,"&gt;="&amp;"01.05."&amp;$D$134,'ООО "ГПНО"'!I:I,"&lt;="&amp;"31.05."&amp;$D$134)</f>
        <v>0</v>
      </c>
      <c r="I148" s="60">
        <f>SUMIFS('ООО "ГПНО"'!D:D,'ООО "ГПНО"'!C:C,Лист1!B148,'ООО "ГПНО"'!I:I,"&gt;="&amp;"01.06."&amp;$D$134,'ООО "ГПНО"'!I:I,"&lt;="&amp;"30.06."&amp;$D$134)</f>
        <v>0</v>
      </c>
      <c r="J148" s="60">
        <f>SUMIFS('ООО "ГПНО"'!D:D,'ООО "ГПНО"'!C:C,Лист1!B148,'ООО "ГПНО"'!I:I,"&gt;="&amp;"01.07."&amp;$D$134,'ООО "ГПНО"'!I:I,"&lt;="&amp;"31.07."&amp;$D$134)</f>
        <v>0</v>
      </c>
      <c r="K148" s="60">
        <f>SUMIFS('ООО "ГПНО"'!D:D,'ООО "ГПНО"'!C:C,Лист1!B148,'ООО "ГПНО"'!I:I,"&gt;="&amp;"01.08."&amp;$D$134,'ООО "ГПНО"'!I:I,"&lt;="&amp;"31.08."&amp;$D$134)</f>
        <v>0</v>
      </c>
      <c r="L148" s="60">
        <f>SUMIFS('ООО "ГПНО"'!D:D,'ООО "ГПНО"'!C:C,Лист1!B148,'ООО "ГПНО"'!I:I,"&gt;="&amp;"01.09."&amp;$D$134,'ООО "ГПНО"'!I:I,"&lt;="&amp;"30.09."&amp;$D$134)</f>
        <v>0</v>
      </c>
      <c r="M148" s="44">
        <f>SUMIFS('ООО "ГПНО"'!D:D,'ООО "ГПНО"'!C:C,Лист1!B148,'ООО "ГПНО"'!I:I,"&gt;="&amp;"01.10."&amp;$D$134,'ООО "ГПНО"'!I:I,"&lt;="&amp;"31.10."&amp;$D$134)</f>
        <v>0</v>
      </c>
      <c r="N148" s="44">
        <f>SUMIFS('ООО "ГПНО"'!D:D,'ООО "ГПНО"'!C:C,Лист1!B148,'ООО "ГПНО"'!I:I,"&gt;="&amp;"01.11."&amp;$D$134,'ООО "ГПНО"'!I:I,"&lt;="&amp;"30.11."&amp;$D$134)</f>
        <v>0</v>
      </c>
      <c r="O148" s="44">
        <f>SUMIFS('ООО "ГПНО"'!D:D,'ООО "ГПНО"'!C:C,Лист1!B148,'ООО "ГПНО"'!I:I,"&gt;="&amp;"01.12."&amp;$D$134,'ООО "ГПНО"'!I:I,"&lt;="&amp;"31.12."&amp;$D$134)</f>
        <v>0</v>
      </c>
    </row>
    <row r="149" spans="2:15" ht="15" x14ac:dyDescent="0.2">
      <c r="B149" s="56"/>
      <c r="C149" s="44" t="s">
        <v>80</v>
      </c>
      <c r="D149" s="60" t="e">
        <f>SUMIFS('ООО "ГПНО"'!#REF!,'ООО "ГПНО"'!C:C,B148,'ООО "ГПНО"'!I:I,"&gt;="&amp;"01.01."&amp;$D$134,'ООО "ГПНО"'!I:I,"&lt;="&amp;"31.01."&amp;$D$134)</f>
        <v>#REF!</v>
      </c>
      <c r="E149" s="60" t="e">
        <f>SUMIFS('ООО "ГПНО"'!#REF!,'ООО "ГПНО"'!C:C,B148,'ООО "ГПНО"'!I:I,"&gt;="&amp;"01.02."&amp;$D$134,'ООО "ГПНО"'!I:I,"&lt;="&amp;"28.02."&amp;$D$134)</f>
        <v>#REF!</v>
      </c>
      <c r="F149" s="69" t="e">
        <f>SUMIFS('ООО "ГПНО"'!#REF!,'ООО "ГПНО"'!C:C,B148,'ООО "ГПНО"'!I:I,"&gt;="&amp;"01.03."&amp;$D$134,'ООО "ГПНО"'!I:I,"&lt;="&amp;"31.03."&amp;$D$134)</f>
        <v>#REF!</v>
      </c>
      <c r="G149" s="60" t="e">
        <f>SUMIFS('ООО "ГПНО"'!#REF!,'ООО "ГПНО"'!C:C,B148,'ООО "ГПНО"'!I:I,"&gt;="&amp;"01.04."&amp;$D$134,'ООО "ГПНО"'!I:I,"&lt;="&amp;"30.04."&amp;$D$134)</f>
        <v>#REF!</v>
      </c>
      <c r="H149" s="60" t="e">
        <f>SUMIFS('ООО "ГПНО"'!#REF!,'ООО "ГПНО"'!C:C,B148,'ООО "ГПНО"'!I:I,"&gt;="&amp;"01.05."&amp;$D$134,'ООО "ГПНО"'!I:I,"&lt;="&amp;"31.05."&amp;$D$134)</f>
        <v>#REF!</v>
      </c>
      <c r="I149" s="60" t="e">
        <f>SUMIFS('ООО "ГПНО"'!#REF!,'ООО "ГПНО"'!C:C,B148,'ООО "ГПНО"'!I:I,"&gt;="&amp;"01.06."&amp;$D$134,'ООО "ГПНО"'!I:I,"&lt;="&amp;"30.06."&amp;$D$134)</f>
        <v>#REF!</v>
      </c>
      <c r="J149" s="60" t="e">
        <f>SUMIFS('ООО "ГПНО"'!#REF!,'ООО "ГПНО"'!C:C,B148,'ООО "ГПНО"'!I:I,"&gt;="&amp;"01.07."&amp;$D$134,'ООО "ГПНО"'!I:I,"&lt;="&amp;"31.07."&amp;$D$134)</f>
        <v>#REF!</v>
      </c>
      <c r="K149" s="60" t="e">
        <f>SUMIFS('ООО "ГПНО"'!#REF!,'ООО "ГПНО"'!C:C,B148,'ООО "ГПНО"'!I:I,"&gt;="&amp;"01.08."&amp;$D$134,'ООО "ГПНО"'!I:I,"&lt;="&amp;"31.08."&amp;$D$134)</f>
        <v>#REF!</v>
      </c>
      <c r="L149" s="60" t="e">
        <f>SUMIFS('ООО "ГПНО"'!#REF!,'ООО "ГПНО"'!C:C,B148,'ООО "ГПНО"'!I:I,"&gt;="&amp;"01.09."&amp;$D$134,'ООО "ГПНО"'!I:I,"&lt;="&amp;"30.09."&amp;$D$134)</f>
        <v>#REF!</v>
      </c>
      <c r="M149" s="44" t="e">
        <f>SUMIFS('ООО "ГПНО"'!#REF!,'ООО "ГПНО"'!C:C,B148,'ООО "ГПНО"'!I:I,"&gt;="&amp;"01.10."&amp;$D$134,'ООО "ГПНО"'!I:I,"&lt;="&amp;"31.10."&amp;$D$134)</f>
        <v>#REF!</v>
      </c>
      <c r="N149" s="44" t="e">
        <f>SUMIFS('ООО "ГПНО"'!#REF!,'ООО "ГПНО"'!C:C,B148,'ООО "ГПНО"'!I:I,"&gt;="&amp;"01.11."&amp;$D$134,'ООО "ГПНО"'!I:I,"&lt;="&amp;"30.11."&amp;$D$134)</f>
        <v>#REF!</v>
      </c>
      <c r="O149" s="44" t="e">
        <f>SUMIFS('ООО "ГПНО"'!#REF!,'ООО "ГПНО"'!C:C,B148,'ООО "ГПНО"'!I:I,"&gt;="&amp;"01.12."&amp;$D$134,'ООО "ГПНО"'!I:I,"&lt;="&amp;"31.12."&amp;$D$134)</f>
        <v>#REF!</v>
      </c>
    </row>
    <row r="150" spans="2:15" ht="15" x14ac:dyDescent="0.2">
      <c r="B150" s="66" t="e">
        <f>'ООО "ГПНО"'!#REF!</f>
        <v>#REF!</v>
      </c>
      <c r="C150" s="44" t="s">
        <v>78</v>
      </c>
      <c r="D150" s="60">
        <f>SUMIFS('ООО "ГПНО"'!D:D,'ООО "ГПНО"'!C:C,Лист1!B150,'ООО "ГПНО"'!I:I,"&gt;="&amp;"01.01."&amp;$D$134,'ООО "ГПНО"'!I:I,"&lt;="&amp;"31.01."&amp;$D$134)</f>
        <v>0</v>
      </c>
      <c r="E150" s="60">
        <f>SUMIFS('ООО "ГПНО"'!D:D,'ООО "ГПНО"'!C:C,Лист1!B150,'ООО "ГПНО"'!I:I,"&gt;="&amp;"01.02."&amp;$D$134,'ООО "ГПНО"'!I:I,"&lt;="&amp;"28.02."&amp;$D$134)</f>
        <v>0</v>
      </c>
      <c r="F150" s="69">
        <f>SUMIFS('ООО "ГПНО"'!D:D,'ООО "ГПНО"'!C:C,Лист1!B150,'ООО "ГПНО"'!I:I,"&gt;="&amp;"01.03."&amp;$D$134,'ООО "ГПНО"'!I:I,"&lt;="&amp;"31.03."&amp;$D$134)</f>
        <v>0</v>
      </c>
      <c r="G150" s="60">
        <f>SUMIFS('ООО "ГПНО"'!D:D,'ООО "ГПНО"'!C:C,Лист1!B150,'ООО "ГПНО"'!I:I,"&gt;="&amp;"01.04."&amp;$D$134,'ООО "ГПНО"'!I:I,"&lt;="&amp;"30.04."&amp;$D$134)</f>
        <v>0</v>
      </c>
      <c r="H150" s="60">
        <f>SUMIFS('ООО "ГПНО"'!D:D,'ООО "ГПНО"'!C:C,Лист1!B150,'ООО "ГПНО"'!I:I,"&gt;="&amp;"01.05."&amp;$D$134,'ООО "ГПНО"'!I:I,"&lt;="&amp;"31.05."&amp;$D$134)</f>
        <v>0</v>
      </c>
      <c r="I150" s="60">
        <f>SUMIFS('ООО "ГПНО"'!D:D,'ООО "ГПНО"'!C:C,Лист1!B150,'ООО "ГПНО"'!I:I,"&gt;="&amp;"01.06."&amp;$D$134,'ООО "ГПНО"'!I:I,"&lt;="&amp;"30.06."&amp;$D$134)</f>
        <v>0</v>
      </c>
      <c r="J150" s="60">
        <f>SUMIFS('ООО "ГПНО"'!D:D,'ООО "ГПНО"'!C:C,Лист1!B150,'ООО "ГПНО"'!I:I,"&gt;="&amp;"01.07."&amp;$D$134,'ООО "ГПНО"'!I:I,"&lt;="&amp;"31.07."&amp;$D$134)</f>
        <v>0</v>
      </c>
      <c r="K150" s="60">
        <f>SUMIFS('ООО "ГПНО"'!D:D,'ООО "ГПНО"'!C:C,Лист1!B150,'ООО "ГПНО"'!I:I,"&gt;="&amp;"01.08."&amp;$D$134,'ООО "ГПНО"'!I:I,"&lt;="&amp;"31.08."&amp;$D$134)</f>
        <v>0</v>
      </c>
      <c r="L150" s="60">
        <f>SUMIFS('ООО "ГПНО"'!D:D,'ООО "ГПНО"'!C:C,Лист1!B150,'ООО "ГПНО"'!I:I,"&gt;="&amp;"01.09."&amp;$D$134,'ООО "ГПНО"'!I:I,"&lt;="&amp;"30.09."&amp;$D$134)</f>
        <v>0</v>
      </c>
      <c r="M150" s="44">
        <f>SUMIFS('ООО "ГПНО"'!D:D,'ООО "ГПНО"'!C:C,Лист1!B150,'ООО "ГПНО"'!I:I,"&gt;="&amp;"01.10."&amp;$D$134,'ООО "ГПНО"'!I:I,"&lt;="&amp;"31.10."&amp;$D$134)</f>
        <v>0</v>
      </c>
      <c r="N150" s="44">
        <f>SUMIFS('ООО "ГПНО"'!D:D,'ООО "ГПНО"'!C:C,Лист1!B150,'ООО "ГПНО"'!I:I,"&gt;="&amp;"01.11."&amp;$D$134,'ООО "ГПНО"'!I:I,"&lt;="&amp;"30.11."&amp;$D$134)</f>
        <v>0</v>
      </c>
      <c r="O150" s="44">
        <f>SUMIFS('ООО "ГПНО"'!D:D,'ООО "ГПНО"'!C:C,Лист1!B150,'ООО "ГПНО"'!I:I,"&gt;="&amp;"01.12."&amp;$D$134,'ООО "ГПНО"'!I:I,"&lt;="&amp;"31.12."&amp;$D$134)</f>
        <v>0</v>
      </c>
    </row>
    <row r="151" spans="2:15" ht="15" x14ac:dyDescent="0.2">
      <c r="B151" s="56"/>
      <c r="C151" s="44" t="s">
        <v>80</v>
      </c>
      <c r="D151" s="60" t="e">
        <f>SUMIFS('ООО "ГПНО"'!#REF!,'ООО "ГПНО"'!C:C,B150,'ООО "ГПНО"'!I:I,"&gt;="&amp;"01.01."&amp;$D$134,'ООО "ГПНО"'!I:I,"&lt;="&amp;"31.01."&amp;$D$134)</f>
        <v>#REF!</v>
      </c>
      <c r="E151" s="60" t="e">
        <f>SUMIFS('ООО "ГПНО"'!#REF!,'ООО "ГПНО"'!C:C,B150,'ООО "ГПНО"'!I:I,"&gt;="&amp;"01.02."&amp;$D$134,'ООО "ГПНО"'!I:I,"&lt;="&amp;"28.02."&amp;$D$134)</f>
        <v>#REF!</v>
      </c>
      <c r="F151" s="69" t="e">
        <f>SUMIFS('ООО "ГПНО"'!#REF!,'ООО "ГПНО"'!C:C,B150,'ООО "ГПНО"'!I:I,"&gt;="&amp;"01.03."&amp;$D$134,'ООО "ГПНО"'!I:I,"&lt;="&amp;"31.03."&amp;$D$134)</f>
        <v>#REF!</v>
      </c>
      <c r="G151" s="60" t="e">
        <f>SUMIFS('ООО "ГПНО"'!#REF!,'ООО "ГПНО"'!C:C,B150,'ООО "ГПНО"'!I:I,"&gt;="&amp;"01.04."&amp;$D$134,'ООО "ГПНО"'!I:I,"&lt;="&amp;"30.04."&amp;$D$134)</f>
        <v>#REF!</v>
      </c>
      <c r="H151" s="60" t="e">
        <f>SUMIFS('ООО "ГПНО"'!#REF!,'ООО "ГПНО"'!C:C,B150,'ООО "ГПНО"'!I:I,"&gt;="&amp;"01.05."&amp;$D$134,'ООО "ГПНО"'!I:I,"&lt;="&amp;"31.05."&amp;$D$134)</f>
        <v>#REF!</v>
      </c>
      <c r="I151" s="60" t="e">
        <f>SUMIFS('ООО "ГПНО"'!#REF!,'ООО "ГПНО"'!C:C,B150,'ООО "ГПНО"'!I:I,"&gt;="&amp;"01.06."&amp;$D$134,'ООО "ГПНО"'!I:I,"&lt;="&amp;"30.06."&amp;$D$134)</f>
        <v>#REF!</v>
      </c>
      <c r="J151" s="60" t="e">
        <f>SUMIFS('ООО "ГПНО"'!#REF!,'ООО "ГПНО"'!C:C,B150,'ООО "ГПНО"'!I:I,"&gt;="&amp;"01.07."&amp;$D$134,'ООО "ГПНО"'!I:I,"&lt;="&amp;"31.07."&amp;$D$134)</f>
        <v>#REF!</v>
      </c>
      <c r="K151" s="60" t="e">
        <f>SUMIFS('ООО "ГПНО"'!#REF!,'ООО "ГПНО"'!C:C,B150,'ООО "ГПНО"'!I:I,"&gt;="&amp;"01.08."&amp;$D$134,'ООО "ГПНО"'!I:I,"&lt;="&amp;"31.08."&amp;$D$134)</f>
        <v>#REF!</v>
      </c>
      <c r="L151" s="60" t="e">
        <f>SUMIFS('ООО "ГПНО"'!#REF!,'ООО "ГПНО"'!C:C,B150,'ООО "ГПНО"'!I:I,"&gt;="&amp;"01.09."&amp;$D$134,'ООО "ГПНО"'!I:I,"&lt;="&amp;"30.09."&amp;$D$134)</f>
        <v>#REF!</v>
      </c>
      <c r="M151" s="44" t="e">
        <f>SUMIFS('ООО "ГПНО"'!#REF!,'ООО "ГПНО"'!C:C,B150,'ООО "ГПНО"'!I:I,"&gt;="&amp;"01.10."&amp;$D$134,'ООО "ГПНО"'!I:I,"&lt;="&amp;"31.10."&amp;$D$134)</f>
        <v>#REF!</v>
      </c>
      <c r="N151" s="44" t="e">
        <f>SUMIFS('ООО "ГПНО"'!#REF!,'ООО "ГПНО"'!C:C,B150,'ООО "ГПНО"'!I:I,"&gt;="&amp;"01.11."&amp;$D$134,'ООО "ГПНО"'!I:I,"&lt;="&amp;"30.11."&amp;$D$134)</f>
        <v>#REF!</v>
      </c>
      <c r="O151" s="44" t="e">
        <f>SUMIFS('ООО "ГПНО"'!#REF!,'ООО "ГПНО"'!C:C,B150,'ООО "ГПНО"'!I:I,"&gt;="&amp;"01.12."&amp;$D$134,'ООО "ГПНО"'!I:I,"&lt;="&amp;"31.12."&amp;$D$134)</f>
        <v>#REF!</v>
      </c>
    </row>
    <row r="152" spans="2:15" ht="15" x14ac:dyDescent="0.2">
      <c r="B152" s="66" t="e">
        <f>'ООО "ГПНО"'!#REF!</f>
        <v>#REF!</v>
      </c>
      <c r="C152" s="44" t="s">
        <v>78</v>
      </c>
      <c r="D152" s="60">
        <f>SUMIFS('ООО "ГПНО"'!D:D,'ООО "ГПНО"'!C:C,Лист1!B152,'ООО "ГПНО"'!I:I,"&gt;="&amp;"01.01."&amp;$D$134,'ООО "ГПНО"'!I:I,"&lt;="&amp;"31.01."&amp;$D$134)</f>
        <v>0</v>
      </c>
      <c r="E152" s="60">
        <f>SUMIFS('ООО "ГПНО"'!D:D,'ООО "ГПНО"'!C:C,Лист1!B152,'ООО "ГПНО"'!I:I,"&gt;="&amp;"01.02."&amp;$D$134,'ООО "ГПНО"'!I:I,"&lt;="&amp;"28.02."&amp;$D$134)</f>
        <v>0</v>
      </c>
      <c r="F152" s="69">
        <f>SUMIFS('ООО "ГПНО"'!D:D,'ООО "ГПНО"'!C:C,Лист1!B152,'ООО "ГПНО"'!I:I,"&gt;="&amp;"01.03."&amp;$D$134,'ООО "ГПНО"'!I:I,"&lt;="&amp;"31.03."&amp;$D$134)</f>
        <v>0</v>
      </c>
      <c r="G152" s="60">
        <f>SUMIFS('ООО "ГПНО"'!D:D,'ООО "ГПНО"'!C:C,Лист1!B152,'ООО "ГПНО"'!I:I,"&gt;="&amp;"01.04."&amp;$D$134,'ООО "ГПНО"'!I:I,"&lt;="&amp;"30.04."&amp;$D$134)</f>
        <v>0</v>
      </c>
      <c r="H152" s="60">
        <f>SUMIFS('ООО "ГПНО"'!D:D,'ООО "ГПНО"'!C:C,Лист1!B152,'ООО "ГПНО"'!I:I,"&gt;="&amp;"01.05."&amp;$D$134,'ООО "ГПНО"'!I:I,"&lt;="&amp;"31.05."&amp;$D$134)</f>
        <v>0</v>
      </c>
      <c r="I152" s="60">
        <f>SUMIFS('ООО "ГПНО"'!D:D,'ООО "ГПНО"'!C:C,Лист1!B152,'ООО "ГПНО"'!I:I,"&gt;="&amp;"01.06."&amp;$D$134,'ООО "ГПНО"'!I:I,"&lt;="&amp;"30.06."&amp;$D$134)</f>
        <v>0</v>
      </c>
      <c r="J152" s="60">
        <f>SUMIFS('ООО "ГПНО"'!D:D,'ООО "ГПНО"'!C:C,Лист1!B152,'ООО "ГПНО"'!I:I,"&gt;="&amp;"01.07."&amp;$D$134,'ООО "ГПНО"'!I:I,"&lt;="&amp;"31.07."&amp;$D$134)</f>
        <v>0</v>
      </c>
      <c r="K152" s="60">
        <f>SUMIFS('ООО "ГПНО"'!D:D,'ООО "ГПНО"'!C:C,Лист1!B152,'ООО "ГПНО"'!I:I,"&gt;="&amp;"01.08."&amp;$D$134,'ООО "ГПНО"'!I:I,"&lt;="&amp;"31.08."&amp;$D$134)</f>
        <v>0</v>
      </c>
      <c r="L152" s="60">
        <f>SUMIFS('ООО "ГПНО"'!D:D,'ООО "ГПНО"'!C:C,Лист1!B152,'ООО "ГПНО"'!I:I,"&gt;="&amp;"01.09."&amp;$D$134,'ООО "ГПНО"'!I:I,"&lt;="&amp;"30.09."&amp;$D$134)</f>
        <v>0</v>
      </c>
      <c r="M152" s="44">
        <f>SUMIFS('ООО "ГПНО"'!D:D,'ООО "ГПНО"'!C:C,Лист1!B152,'ООО "ГПНО"'!I:I,"&gt;="&amp;"01.10."&amp;$D$134,'ООО "ГПНО"'!I:I,"&lt;="&amp;"31.10."&amp;$D$134)</f>
        <v>0</v>
      </c>
      <c r="N152" s="44">
        <f>SUMIFS('ООО "ГПНО"'!D:D,'ООО "ГПНО"'!C:C,Лист1!B152,'ООО "ГПНО"'!I:I,"&gt;="&amp;"01.11."&amp;$D$134,'ООО "ГПНО"'!I:I,"&lt;="&amp;"30.11."&amp;$D$134)</f>
        <v>0</v>
      </c>
      <c r="O152" s="44">
        <f>SUMIFS('ООО "ГПНО"'!D:D,'ООО "ГПНО"'!C:C,Лист1!B152,'ООО "ГПНО"'!I:I,"&gt;="&amp;"01.12."&amp;$D$134,'ООО "ГПНО"'!I:I,"&lt;="&amp;"31.12."&amp;$D$134)</f>
        <v>0</v>
      </c>
    </row>
    <row r="153" spans="2:15" ht="15" x14ac:dyDescent="0.2">
      <c r="B153" s="56"/>
      <c r="C153" s="44" t="s">
        <v>80</v>
      </c>
      <c r="D153" s="60" t="e">
        <f>SUMIFS('ООО "ГПНО"'!#REF!,'ООО "ГПНО"'!C:C,B152,'ООО "ГПНО"'!I:I,"&gt;="&amp;"01.01."&amp;$D$134,'ООО "ГПНО"'!I:I,"&lt;="&amp;"31.01."&amp;$D$134)</f>
        <v>#REF!</v>
      </c>
      <c r="E153" s="60" t="e">
        <f>SUMIFS('ООО "ГПНО"'!#REF!,'ООО "ГПНО"'!C:C,B152,'ООО "ГПНО"'!I:I,"&gt;="&amp;"01.02."&amp;$D$134,'ООО "ГПНО"'!I:I,"&lt;="&amp;"28.02."&amp;$D$134)</f>
        <v>#REF!</v>
      </c>
      <c r="F153" s="69" t="e">
        <f>SUMIFS('ООО "ГПНО"'!#REF!,'ООО "ГПНО"'!C:C,B152,'ООО "ГПНО"'!I:I,"&gt;="&amp;"01.03."&amp;$D$134,'ООО "ГПНО"'!I:I,"&lt;="&amp;"31.03."&amp;$D$134)</f>
        <v>#REF!</v>
      </c>
      <c r="G153" s="60" t="e">
        <f>SUMIFS('ООО "ГПНО"'!#REF!,'ООО "ГПНО"'!C:C,B152,'ООО "ГПНО"'!I:I,"&gt;="&amp;"01.04."&amp;$D$134,'ООО "ГПНО"'!I:I,"&lt;="&amp;"30.04."&amp;$D$134)</f>
        <v>#REF!</v>
      </c>
      <c r="H153" s="60" t="e">
        <f>SUMIFS('ООО "ГПНО"'!#REF!,'ООО "ГПНО"'!C:C,B152,'ООО "ГПНО"'!I:I,"&gt;="&amp;"01.05."&amp;$D$134,'ООО "ГПНО"'!I:I,"&lt;="&amp;"31.05."&amp;$D$134)</f>
        <v>#REF!</v>
      </c>
      <c r="I153" s="60" t="e">
        <f>SUMIFS('ООО "ГПНО"'!#REF!,'ООО "ГПНО"'!C:C,B152,'ООО "ГПНО"'!I:I,"&gt;="&amp;"01.06."&amp;$D$134,'ООО "ГПНО"'!I:I,"&lt;="&amp;"30.06."&amp;$D$134)</f>
        <v>#REF!</v>
      </c>
      <c r="J153" s="60" t="e">
        <f>SUMIFS('ООО "ГПНО"'!#REF!,'ООО "ГПНО"'!C:C,B152,'ООО "ГПНО"'!I:I,"&gt;="&amp;"01.07."&amp;$D$134,'ООО "ГПНО"'!I:I,"&lt;="&amp;"31.07."&amp;$D$134)</f>
        <v>#REF!</v>
      </c>
      <c r="K153" s="60" t="e">
        <f>SUMIFS('ООО "ГПНО"'!#REF!,'ООО "ГПНО"'!C:C,B152,'ООО "ГПНО"'!I:I,"&gt;="&amp;"01.08."&amp;$D$134,'ООО "ГПНО"'!I:I,"&lt;="&amp;"31.08."&amp;$D$134)</f>
        <v>#REF!</v>
      </c>
      <c r="L153" s="60" t="e">
        <f>SUMIFS('ООО "ГПНО"'!#REF!,'ООО "ГПНО"'!C:C,B152,'ООО "ГПНО"'!I:I,"&gt;="&amp;"01.09."&amp;$D$134,'ООО "ГПНО"'!I:I,"&lt;="&amp;"30.09."&amp;$D$134)</f>
        <v>#REF!</v>
      </c>
      <c r="M153" s="44" t="e">
        <f>SUMIFS('ООО "ГПНО"'!#REF!,'ООО "ГПНО"'!C:C,B152,'ООО "ГПНО"'!I:I,"&gt;="&amp;"01.10."&amp;$D$134,'ООО "ГПНО"'!I:I,"&lt;="&amp;"31.10."&amp;$D$134)</f>
        <v>#REF!</v>
      </c>
      <c r="N153" s="44" t="e">
        <f>SUMIFS('ООО "ГПНО"'!#REF!,'ООО "ГПНО"'!C:C,B152,'ООО "ГПНО"'!I:I,"&gt;="&amp;"01.11."&amp;$D$134,'ООО "ГПНО"'!I:I,"&lt;="&amp;"30.11."&amp;$D$134)</f>
        <v>#REF!</v>
      </c>
      <c r="O153" s="44" t="e">
        <f>SUMIFS('ООО "ГПНО"'!#REF!,'ООО "ГПНО"'!C:C,B152,'ООО "ГПНО"'!I:I,"&gt;="&amp;"01.12."&amp;$D$134,'ООО "ГПНО"'!I:I,"&lt;="&amp;"31.12."&amp;$D$134)</f>
        <v>#REF!</v>
      </c>
    </row>
    <row r="154" spans="2:15" ht="15" x14ac:dyDescent="0.2">
      <c r="B154" s="66" t="e">
        <f>'ООО "ГПНО"'!#REF!</f>
        <v>#REF!</v>
      </c>
      <c r="C154" s="44" t="s">
        <v>78</v>
      </c>
      <c r="D154" s="60">
        <f>SUMIFS('ООО "ГПНО"'!D:D,'ООО "ГПНО"'!C:C,Лист1!B154,'ООО "ГПНО"'!I:I,"&gt;="&amp;"01.01."&amp;$D$134,'ООО "ГПНО"'!I:I,"&lt;="&amp;"31.01."&amp;$D$134)</f>
        <v>0</v>
      </c>
      <c r="E154" s="60">
        <f>SUMIFS('ООО "ГПНО"'!D:D,'ООО "ГПНО"'!C:C,Лист1!B154,'ООО "ГПНО"'!I:I,"&gt;="&amp;"01.02."&amp;$D$134,'ООО "ГПНО"'!I:I,"&lt;="&amp;"28.02."&amp;$D$134)</f>
        <v>0</v>
      </c>
      <c r="F154" s="69">
        <f>SUMIFS('ООО "ГПНО"'!D:D,'ООО "ГПНО"'!C:C,Лист1!B154,'ООО "ГПНО"'!I:I,"&gt;="&amp;"01.03."&amp;$D$134,'ООО "ГПНО"'!I:I,"&lt;="&amp;"31.03."&amp;$D$134)</f>
        <v>0</v>
      </c>
      <c r="G154" s="60">
        <f>SUMIFS('ООО "ГПНО"'!D:D,'ООО "ГПНО"'!C:C,Лист1!B154,'ООО "ГПНО"'!I:I,"&gt;="&amp;"01.04."&amp;$D$134,'ООО "ГПНО"'!I:I,"&lt;="&amp;"30.04."&amp;$D$134)</f>
        <v>0</v>
      </c>
      <c r="H154" s="60">
        <f>SUMIFS('ООО "ГПНО"'!D:D,'ООО "ГПНО"'!C:C,Лист1!B154,'ООО "ГПНО"'!I:I,"&gt;="&amp;"01.05."&amp;$D$134,'ООО "ГПНО"'!I:I,"&lt;="&amp;"31.05."&amp;$D$134)</f>
        <v>0</v>
      </c>
      <c r="I154" s="60">
        <f>SUMIFS('ООО "ГПНО"'!D:D,'ООО "ГПНО"'!C:C,Лист1!B154,'ООО "ГПНО"'!I:I,"&gt;="&amp;"01.06."&amp;$D$134,'ООО "ГПНО"'!I:I,"&lt;="&amp;"30.06."&amp;$D$134)</f>
        <v>0</v>
      </c>
      <c r="J154" s="60">
        <f>SUMIFS('ООО "ГПНО"'!D:D,'ООО "ГПНО"'!C:C,Лист1!B154,'ООО "ГПНО"'!I:I,"&gt;="&amp;"01.07."&amp;$D$134,'ООО "ГПНО"'!I:I,"&lt;="&amp;"31.07."&amp;$D$134)</f>
        <v>0</v>
      </c>
      <c r="K154" s="60">
        <f>SUMIFS('ООО "ГПНО"'!D:D,'ООО "ГПНО"'!C:C,Лист1!B154,'ООО "ГПНО"'!I:I,"&gt;="&amp;"01.08."&amp;$D$134,'ООО "ГПНО"'!I:I,"&lt;="&amp;"31.08."&amp;$D$134)</f>
        <v>0</v>
      </c>
      <c r="L154" s="60">
        <f>SUMIFS('ООО "ГПНО"'!D:D,'ООО "ГПНО"'!C:C,Лист1!B154,'ООО "ГПНО"'!I:I,"&gt;="&amp;"01.09."&amp;$D$134,'ООО "ГПНО"'!I:I,"&lt;="&amp;"30.09."&amp;$D$134)</f>
        <v>0</v>
      </c>
      <c r="M154" s="44">
        <f>SUMIFS('ООО "ГПНО"'!D:D,'ООО "ГПНО"'!C:C,Лист1!B154,'ООО "ГПНО"'!I:I,"&gt;="&amp;"01.10."&amp;$D$134,'ООО "ГПНО"'!I:I,"&lt;="&amp;"31.10."&amp;$D$134)</f>
        <v>0</v>
      </c>
      <c r="N154" s="44">
        <f>SUMIFS('ООО "ГПНО"'!D:D,'ООО "ГПНО"'!C:C,Лист1!B154,'ООО "ГПНО"'!I:I,"&gt;="&amp;"01.11."&amp;$D$134,'ООО "ГПНО"'!I:I,"&lt;="&amp;"30.11."&amp;$D$134)</f>
        <v>0</v>
      </c>
      <c r="O154" s="44">
        <f>SUMIFS('ООО "ГПНО"'!D:D,'ООО "ГПНО"'!C:C,Лист1!B154,'ООО "ГПНО"'!I:I,"&gt;="&amp;"01.12."&amp;$D$134,'ООО "ГПНО"'!I:I,"&lt;="&amp;"31.12."&amp;$D$134)</f>
        <v>0</v>
      </c>
    </row>
    <row r="155" spans="2:15" ht="15" x14ac:dyDescent="0.2">
      <c r="B155" s="56"/>
      <c r="C155" s="44" t="s">
        <v>80</v>
      </c>
      <c r="D155" s="60" t="e">
        <f>SUMIFS('ООО "ГПНО"'!#REF!,'ООО "ГПНО"'!C:C,B154,'ООО "ГПНО"'!I:I,"&gt;="&amp;"01.01."&amp;$D$134,'ООО "ГПНО"'!I:I,"&lt;="&amp;"31.01."&amp;$D$134)</f>
        <v>#REF!</v>
      </c>
      <c r="E155" s="60" t="e">
        <f>SUMIFS('ООО "ГПНО"'!#REF!,'ООО "ГПНО"'!C:C,B154,'ООО "ГПНО"'!I:I,"&gt;="&amp;"01.02."&amp;$D$134,'ООО "ГПНО"'!I:I,"&lt;="&amp;"28.02."&amp;$D$134)</f>
        <v>#REF!</v>
      </c>
      <c r="F155" s="69" t="e">
        <f>SUMIFS('ООО "ГПНО"'!#REF!,'ООО "ГПНО"'!C:C,B154,'ООО "ГПНО"'!I:I,"&gt;="&amp;"01.03."&amp;$D$134,'ООО "ГПНО"'!I:I,"&lt;="&amp;"31.03."&amp;$D$134)</f>
        <v>#REF!</v>
      </c>
      <c r="G155" s="60" t="e">
        <f>SUMIFS('ООО "ГПНО"'!#REF!,'ООО "ГПНО"'!C:C,B154,'ООО "ГПНО"'!I:I,"&gt;="&amp;"01.04."&amp;$D$134,'ООО "ГПНО"'!I:I,"&lt;="&amp;"30.04."&amp;$D$134)</f>
        <v>#REF!</v>
      </c>
      <c r="H155" s="60" t="e">
        <f>SUMIFS('ООО "ГПНО"'!#REF!,'ООО "ГПНО"'!C:C,B154,'ООО "ГПНО"'!I:I,"&gt;="&amp;"01.05."&amp;$D$134,'ООО "ГПНО"'!I:I,"&lt;="&amp;"31.05."&amp;$D$134)</f>
        <v>#REF!</v>
      </c>
      <c r="I155" s="60" t="e">
        <f>SUMIFS('ООО "ГПНО"'!#REF!,'ООО "ГПНО"'!C:C,B154,'ООО "ГПНО"'!I:I,"&gt;="&amp;"01.06."&amp;$D$134,'ООО "ГПНО"'!I:I,"&lt;="&amp;"30.06."&amp;$D$134)</f>
        <v>#REF!</v>
      </c>
      <c r="J155" s="60" t="e">
        <f>SUMIFS('ООО "ГПНО"'!#REF!,'ООО "ГПНО"'!C:C,B154,'ООО "ГПНО"'!I:I,"&gt;="&amp;"01.07."&amp;$D$134,'ООО "ГПНО"'!I:I,"&lt;="&amp;"31.07."&amp;$D$134)</f>
        <v>#REF!</v>
      </c>
      <c r="K155" s="60" t="e">
        <f>SUMIFS('ООО "ГПНО"'!#REF!,'ООО "ГПНО"'!C:C,B154,'ООО "ГПНО"'!I:I,"&gt;="&amp;"01.08."&amp;$D$134,'ООО "ГПНО"'!I:I,"&lt;="&amp;"31.08."&amp;$D$134)</f>
        <v>#REF!</v>
      </c>
      <c r="L155" s="60" t="e">
        <f>SUMIFS('ООО "ГПНО"'!#REF!,'ООО "ГПНО"'!C:C,B154,'ООО "ГПНО"'!I:I,"&gt;="&amp;"01.09."&amp;$D$134,'ООО "ГПНО"'!I:I,"&lt;="&amp;"30.09."&amp;$D$134)</f>
        <v>#REF!</v>
      </c>
      <c r="M155" s="44" t="e">
        <f>SUMIFS('ООО "ГПНО"'!#REF!,'ООО "ГПНО"'!C:C,B154,'ООО "ГПНО"'!I:I,"&gt;="&amp;"01.10."&amp;$D$134,'ООО "ГПНО"'!I:I,"&lt;="&amp;"31.10."&amp;$D$134)</f>
        <v>#REF!</v>
      </c>
      <c r="N155" s="44" t="e">
        <f>SUMIFS('ООО "ГПНО"'!#REF!,'ООО "ГПНО"'!C:C,B154,'ООО "ГПНО"'!I:I,"&gt;="&amp;"01.11."&amp;$D$134,'ООО "ГПНО"'!I:I,"&lt;="&amp;"30.11."&amp;$D$134)</f>
        <v>#REF!</v>
      </c>
      <c r="O155" s="44" t="e">
        <f>SUMIFS('ООО "ГПНО"'!#REF!,'ООО "ГПНО"'!C:C,B154,'ООО "ГПНО"'!I:I,"&gt;="&amp;"01.12."&amp;$D$134,'ООО "ГПНО"'!I:I,"&lt;="&amp;"31.12."&amp;$D$134)</f>
        <v>#REF!</v>
      </c>
    </row>
    <row r="156" spans="2:15" ht="15" x14ac:dyDescent="0.2">
      <c r="B156" s="66" t="e">
        <f>'ООО "ГПНО"'!#REF!</f>
        <v>#REF!</v>
      </c>
      <c r="C156" s="44" t="s">
        <v>78</v>
      </c>
      <c r="D156" s="60">
        <f>SUMIFS('ООО "ГПНО"'!D:D,'ООО "ГПНО"'!C:C,Лист1!B156,'ООО "ГПНО"'!I:I,"&gt;="&amp;"01.01."&amp;$D$134,'ООО "ГПНО"'!I:I,"&lt;="&amp;"31.01."&amp;$D$134)</f>
        <v>0</v>
      </c>
      <c r="E156" s="60">
        <f>SUMIFS('ООО "ГПНО"'!D:D,'ООО "ГПНО"'!C:C,Лист1!B156,'ООО "ГПНО"'!I:I,"&gt;="&amp;"01.02."&amp;$D$134,'ООО "ГПНО"'!I:I,"&lt;="&amp;"28.02."&amp;$D$134)</f>
        <v>0</v>
      </c>
      <c r="F156" s="69">
        <f>SUMIFS('ООО "ГПНО"'!D:D,'ООО "ГПНО"'!C:C,Лист1!B156,'ООО "ГПНО"'!I:I,"&gt;="&amp;"01.03."&amp;$D$134,'ООО "ГПНО"'!I:I,"&lt;="&amp;"31.03."&amp;$D$134)</f>
        <v>0</v>
      </c>
      <c r="G156" s="60">
        <f>SUMIFS('ООО "ГПНО"'!D:D,'ООО "ГПНО"'!C:C,Лист1!B156,'ООО "ГПНО"'!I:I,"&gt;="&amp;"01.04."&amp;$D$134,'ООО "ГПНО"'!I:I,"&lt;="&amp;"30.04."&amp;$D$134)</f>
        <v>0</v>
      </c>
      <c r="H156" s="60">
        <f>SUMIFS('ООО "ГПНО"'!D:D,'ООО "ГПНО"'!C:C,Лист1!B156,'ООО "ГПНО"'!I:I,"&gt;="&amp;"01.05."&amp;$D$134,'ООО "ГПНО"'!I:I,"&lt;="&amp;"31.05."&amp;$D$134)</f>
        <v>0</v>
      </c>
      <c r="I156" s="60">
        <f>SUMIFS('ООО "ГПНО"'!D:D,'ООО "ГПНО"'!C:C,Лист1!B156,'ООО "ГПНО"'!I:I,"&gt;="&amp;"01.06."&amp;$D$134,'ООО "ГПНО"'!I:I,"&lt;="&amp;"30.06."&amp;$D$134)</f>
        <v>0</v>
      </c>
      <c r="J156" s="60">
        <f>SUMIFS('ООО "ГПНО"'!D:D,'ООО "ГПНО"'!C:C,Лист1!B156,'ООО "ГПНО"'!I:I,"&gt;="&amp;"01.07."&amp;$D$134,'ООО "ГПНО"'!I:I,"&lt;="&amp;"31.07."&amp;$D$134)</f>
        <v>0</v>
      </c>
      <c r="K156" s="60">
        <f>SUMIFS('ООО "ГПНО"'!D:D,'ООО "ГПНО"'!C:C,Лист1!B156,'ООО "ГПНО"'!I:I,"&gt;="&amp;"01.08."&amp;$D$134,'ООО "ГПНО"'!I:I,"&lt;="&amp;"31.08."&amp;$D$134)</f>
        <v>0</v>
      </c>
      <c r="L156" s="60">
        <f>SUMIFS('ООО "ГПНО"'!D:D,'ООО "ГПНО"'!C:C,Лист1!B156,'ООО "ГПНО"'!I:I,"&gt;="&amp;"01.09."&amp;$D$134,'ООО "ГПНО"'!I:I,"&lt;="&amp;"30.09."&amp;$D$134)</f>
        <v>0</v>
      </c>
      <c r="M156" s="44">
        <f>SUMIFS('ООО "ГПНО"'!D:D,'ООО "ГПНО"'!C:C,Лист1!B156,'ООО "ГПНО"'!I:I,"&gt;="&amp;"01.10."&amp;$D$134,'ООО "ГПНО"'!I:I,"&lt;="&amp;"31.10."&amp;$D$134)</f>
        <v>0</v>
      </c>
      <c r="N156" s="44">
        <f>SUMIFS('ООО "ГПНО"'!D:D,'ООО "ГПНО"'!C:C,Лист1!B156,'ООО "ГПНО"'!I:I,"&gt;="&amp;"01.11."&amp;$D$134,'ООО "ГПНО"'!I:I,"&lt;="&amp;"30.11."&amp;$D$134)</f>
        <v>0</v>
      </c>
      <c r="O156" s="44">
        <f>SUMIFS('ООО "ГПНО"'!D:D,'ООО "ГПНО"'!C:C,Лист1!B156,'ООО "ГПНО"'!I:I,"&gt;="&amp;"01.12."&amp;$D$134,'ООО "ГПНО"'!I:I,"&lt;="&amp;"31.12."&amp;$D$134)</f>
        <v>0</v>
      </c>
    </row>
    <row r="157" spans="2:15" ht="15" x14ac:dyDescent="0.2">
      <c r="B157" s="56"/>
      <c r="C157" s="44" t="s">
        <v>80</v>
      </c>
      <c r="D157" s="60" t="e">
        <f>SUMIFS('ООО "ГПНО"'!#REF!,'ООО "ГПНО"'!C:C,B156,'ООО "ГПНО"'!I:I,"&gt;="&amp;"01.01."&amp;$D$134,'ООО "ГПНО"'!I:I,"&lt;="&amp;"31.01."&amp;$D$134)</f>
        <v>#REF!</v>
      </c>
      <c r="E157" s="60" t="e">
        <f>SUMIFS('ООО "ГПНО"'!#REF!,'ООО "ГПНО"'!C:C,B156,'ООО "ГПНО"'!I:I,"&gt;="&amp;"01.02."&amp;$D$134,'ООО "ГПНО"'!I:I,"&lt;="&amp;"28.02."&amp;$D$134)</f>
        <v>#REF!</v>
      </c>
      <c r="F157" s="69" t="e">
        <f>SUMIFS('ООО "ГПНО"'!#REF!,'ООО "ГПНО"'!C:C,B156,'ООО "ГПНО"'!I:I,"&gt;="&amp;"01.03."&amp;$D$134,'ООО "ГПНО"'!I:I,"&lt;="&amp;"31.03."&amp;$D$134)</f>
        <v>#REF!</v>
      </c>
      <c r="G157" s="60" t="e">
        <f>SUMIFS('ООО "ГПНО"'!#REF!,'ООО "ГПНО"'!C:C,B156,'ООО "ГПНО"'!I:I,"&gt;="&amp;"01.04."&amp;$D$134,'ООО "ГПНО"'!I:I,"&lt;="&amp;"30.04."&amp;$D$134)</f>
        <v>#REF!</v>
      </c>
      <c r="H157" s="60" t="e">
        <f>SUMIFS('ООО "ГПНО"'!#REF!,'ООО "ГПНО"'!C:C,B156,'ООО "ГПНО"'!I:I,"&gt;="&amp;"01.05."&amp;$D$134,'ООО "ГПНО"'!I:I,"&lt;="&amp;"31.05."&amp;$D$134)</f>
        <v>#REF!</v>
      </c>
      <c r="I157" s="60" t="e">
        <f>SUMIFS('ООО "ГПНО"'!#REF!,'ООО "ГПНО"'!C:C,B156,'ООО "ГПНО"'!I:I,"&gt;="&amp;"01.06."&amp;$D$134,'ООО "ГПНО"'!I:I,"&lt;="&amp;"30.06."&amp;$D$134)</f>
        <v>#REF!</v>
      </c>
      <c r="J157" s="60" t="e">
        <f>SUMIFS('ООО "ГПНО"'!#REF!,'ООО "ГПНО"'!C:C,B156,'ООО "ГПНО"'!I:I,"&gt;="&amp;"01.07."&amp;$D$134,'ООО "ГПНО"'!I:I,"&lt;="&amp;"31.07."&amp;$D$134)</f>
        <v>#REF!</v>
      </c>
      <c r="K157" s="60" t="e">
        <f>SUMIFS('ООО "ГПНО"'!#REF!,'ООО "ГПНО"'!C:C,B156,'ООО "ГПНО"'!I:I,"&gt;="&amp;"01.08."&amp;$D$134,'ООО "ГПНО"'!I:I,"&lt;="&amp;"31.08."&amp;$D$134)</f>
        <v>#REF!</v>
      </c>
      <c r="L157" s="60" t="e">
        <f>SUMIFS('ООО "ГПНО"'!#REF!,'ООО "ГПНО"'!C:C,B156,'ООО "ГПНО"'!I:I,"&gt;="&amp;"01.09."&amp;$D$134,'ООО "ГПНО"'!I:I,"&lt;="&amp;"30.09."&amp;$D$134)</f>
        <v>#REF!</v>
      </c>
      <c r="M157" s="44" t="e">
        <f>SUMIFS('ООО "ГПНО"'!#REF!,'ООО "ГПНО"'!C:C,B156,'ООО "ГПНО"'!I:I,"&gt;="&amp;"01.10."&amp;$D$134,'ООО "ГПНО"'!I:I,"&lt;="&amp;"31.10."&amp;$D$134)</f>
        <v>#REF!</v>
      </c>
      <c r="N157" s="44" t="e">
        <f>SUMIFS('ООО "ГПНО"'!#REF!,'ООО "ГПНО"'!C:C,B156,'ООО "ГПНО"'!I:I,"&gt;="&amp;"01.11."&amp;$D$134,'ООО "ГПНО"'!I:I,"&lt;="&amp;"30.11."&amp;$D$134)</f>
        <v>#REF!</v>
      </c>
      <c r="O157" s="44" t="e">
        <f>SUMIFS('ООО "ГПНО"'!#REF!,'ООО "ГПНО"'!C:C,B156,'ООО "ГПНО"'!I:I,"&gt;="&amp;"01.12."&amp;$D$134,'ООО "ГПНО"'!I:I,"&lt;="&amp;"31.12."&amp;$D$134)</f>
        <v>#REF!</v>
      </c>
    </row>
    <row r="158" spans="2:15" ht="15" x14ac:dyDescent="0.2">
      <c r="B158" s="66" t="e">
        <f>'ООО "ГПНО"'!#REF!</f>
        <v>#REF!</v>
      </c>
      <c r="C158" s="44" t="s">
        <v>78</v>
      </c>
      <c r="D158" s="60">
        <f>SUMIFS('ООО "ГПНО"'!D:D,'ООО "ГПНО"'!C:C,Лист1!B158,'ООО "ГПНО"'!I:I,"&gt;="&amp;"01.01."&amp;$D$134,'ООО "ГПНО"'!I:I,"&lt;="&amp;"31.01."&amp;$D$134)</f>
        <v>0</v>
      </c>
      <c r="E158" s="60">
        <f>SUMIFS('ООО "ГПНО"'!D:D,'ООО "ГПНО"'!C:C,Лист1!B158,'ООО "ГПНО"'!I:I,"&gt;="&amp;"01.02."&amp;$D$134,'ООО "ГПНО"'!I:I,"&lt;="&amp;"28.02."&amp;$D$134)</f>
        <v>0</v>
      </c>
      <c r="F158" s="69">
        <f>SUMIFS('ООО "ГПНО"'!D:D,'ООО "ГПНО"'!C:C,Лист1!B158,'ООО "ГПНО"'!I:I,"&gt;="&amp;"01.03."&amp;$D$134,'ООО "ГПНО"'!I:I,"&lt;="&amp;"31.03."&amp;$D$134)</f>
        <v>0</v>
      </c>
      <c r="G158" s="60">
        <f>SUMIFS('ООО "ГПНО"'!D:D,'ООО "ГПНО"'!C:C,Лист1!B158,'ООО "ГПНО"'!I:I,"&gt;="&amp;"01.04."&amp;$D$134,'ООО "ГПНО"'!I:I,"&lt;="&amp;"30.04."&amp;$D$134)</f>
        <v>0</v>
      </c>
      <c r="H158" s="60">
        <f>SUMIFS('ООО "ГПНО"'!D:D,'ООО "ГПНО"'!C:C,Лист1!B158,'ООО "ГПНО"'!I:I,"&gt;="&amp;"01.05."&amp;$D$134,'ООО "ГПНО"'!I:I,"&lt;="&amp;"31.05."&amp;$D$134)</f>
        <v>0</v>
      </c>
      <c r="I158" s="60">
        <f>SUMIFS('ООО "ГПНО"'!D:D,'ООО "ГПНО"'!C:C,Лист1!B158,'ООО "ГПНО"'!I:I,"&gt;="&amp;"01.06."&amp;$D$134,'ООО "ГПНО"'!I:I,"&lt;="&amp;"30.06."&amp;$D$134)</f>
        <v>0</v>
      </c>
      <c r="J158" s="60">
        <f>SUMIFS('ООО "ГПНО"'!D:D,'ООО "ГПНО"'!C:C,Лист1!B158,'ООО "ГПНО"'!I:I,"&gt;="&amp;"01.07."&amp;$D$134,'ООО "ГПНО"'!I:I,"&lt;="&amp;"31.07."&amp;$D$134)</f>
        <v>0</v>
      </c>
      <c r="K158" s="60">
        <f>SUMIFS('ООО "ГПНО"'!D:D,'ООО "ГПНО"'!C:C,Лист1!B158,'ООО "ГПНО"'!I:I,"&gt;="&amp;"01.08."&amp;$D$134,'ООО "ГПНО"'!I:I,"&lt;="&amp;"31.08."&amp;$D$134)</f>
        <v>0</v>
      </c>
      <c r="L158" s="60">
        <f>SUMIFS('ООО "ГПНО"'!D:D,'ООО "ГПНО"'!C:C,Лист1!B158,'ООО "ГПНО"'!I:I,"&gt;="&amp;"01.09."&amp;$D$134,'ООО "ГПНО"'!I:I,"&lt;="&amp;"30.09."&amp;$D$134)</f>
        <v>0</v>
      </c>
      <c r="M158" s="44">
        <f>SUMIFS('ООО "ГПНО"'!D:D,'ООО "ГПНО"'!C:C,Лист1!B158,'ООО "ГПНО"'!I:I,"&gt;="&amp;"01.10."&amp;$D$134,'ООО "ГПНО"'!I:I,"&lt;="&amp;"31.10."&amp;$D$134)</f>
        <v>0</v>
      </c>
      <c r="N158" s="44">
        <f>SUMIFS('ООО "ГПНО"'!D:D,'ООО "ГПНО"'!C:C,Лист1!B158,'ООО "ГПНО"'!I:I,"&gt;="&amp;"01.11."&amp;$D$134,'ООО "ГПНО"'!I:I,"&lt;="&amp;"30.11."&amp;$D$134)</f>
        <v>0</v>
      </c>
      <c r="O158" s="44">
        <f>SUMIFS('ООО "ГПНО"'!D:D,'ООО "ГПНО"'!C:C,Лист1!B158,'ООО "ГПНО"'!I:I,"&gt;="&amp;"01.12."&amp;$D$134,'ООО "ГПНО"'!I:I,"&lt;="&amp;"31.12."&amp;$D$134)</f>
        <v>0</v>
      </c>
    </row>
    <row r="159" spans="2:15" ht="15" x14ac:dyDescent="0.2">
      <c r="B159" s="56"/>
      <c r="C159" s="44" t="s">
        <v>80</v>
      </c>
      <c r="D159" s="60" t="e">
        <f>SUMIFS('ООО "ГПНО"'!#REF!,'ООО "ГПНО"'!C:C,B158,'ООО "ГПНО"'!I:I,"&gt;="&amp;"01.01."&amp;$D$134,'ООО "ГПНО"'!I:I,"&lt;="&amp;"31.01."&amp;$D$134)</f>
        <v>#REF!</v>
      </c>
      <c r="E159" s="60" t="e">
        <f>SUMIFS('ООО "ГПНО"'!#REF!,'ООО "ГПНО"'!C:C,B158,'ООО "ГПНО"'!I:I,"&gt;="&amp;"01.02."&amp;$D$134,'ООО "ГПНО"'!I:I,"&lt;="&amp;"28.02."&amp;$D$134)</f>
        <v>#REF!</v>
      </c>
      <c r="F159" s="69" t="e">
        <f>SUMIFS('ООО "ГПНО"'!#REF!,'ООО "ГПНО"'!C:C,B158,'ООО "ГПНО"'!I:I,"&gt;="&amp;"01.03."&amp;$D$134,'ООО "ГПНО"'!I:I,"&lt;="&amp;"31.03."&amp;$D$134)</f>
        <v>#REF!</v>
      </c>
      <c r="G159" s="60" t="e">
        <f>SUMIFS('ООО "ГПНО"'!#REF!,'ООО "ГПНО"'!C:C,B158,'ООО "ГПНО"'!I:I,"&gt;="&amp;"01.04."&amp;$D$134,'ООО "ГПНО"'!I:I,"&lt;="&amp;"30.04."&amp;$D$134)</f>
        <v>#REF!</v>
      </c>
      <c r="H159" s="60" t="e">
        <f>SUMIFS('ООО "ГПНО"'!#REF!,'ООО "ГПНО"'!C:C,B158,'ООО "ГПНО"'!I:I,"&gt;="&amp;"01.05."&amp;$D$134,'ООО "ГПНО"'!I:I,"&lt;="&amp;"31.05."&amp;$D$134)</f>
        <v>#REF!</v>
      </c>
      <c r="I159" s="60" t="e">
        <f>SUMIFS('ООО "ГПНО"'!#REF!,'ООО "ГПНО"'!C:C,B158,'ООО "ГПНО"'!I:I,"&gt;="&amp;"01.06."&amp;$D$134,'ООО "ГПНО"'!I:I,"&lt;="&amp;"30.06."&amp;$D$134)</f>
        <v>#REF!</v>
      </c>
      <c r="J159" s="60" t="e">
        <f>SUMIFS('ООО "ГПНО"'!#REF!,'ООО "ГПНО"'!C:C,B158,'ООО "ГПНО"'!I:I,"&gt;="&amp;"01.07."&amp;$D$134,'ООО "ГПНО"'!I:I,"&lt;="&amp;"31.07."&amp;$D$134)</f>
        <v>#REF!</v>
      </c>
      <c r="K159" s="60" t="e">
        <f>SUMIFS('ООО "ГПНО"'!#REF!,'ООО "ГПНО"'!C:C,B158,'ООО "ГПНО"'!I:I,"&gt;="&amp;"01.08."&amp;$D$134,'ООО "ГПНО"'!I:I,"&lt;="&amp;"31.08."&amp;$D$134)</f>
        <v>#REF!</v>
      </c>
      <c r="L159" s="60" t="e">
        <f>SUMIFS('ООО "ГПНО"'!#REF!,'ООО "ГПНО"'!C:C,B158,'ООО "ГПНО"'!I:I,"&gt;="&amp;"01.09."&amp;$D$134,'ООО "ГПНО"'!I:I,"&lt;="&amp;"30.09."&amp;$D$134)</f>
        <v>#REF!</v>
      </c>
      <c r="M159" s="44" t="e">
        <f>SUMIFS('ООО "ГПНО"'!#REF!,'ООО "ГПНО"'!C:C,B158,'ООО "ГПНО"'!I:I,"&gt;="&amp;"01.10."&amp;$D$134,'ООО "ГПНО"'!I:I,"&lt;="&amp;"31.10."&amp;$D$134)</f>
        <v>#REF!</v>
      </c>
      <c r="N159" s="44" t="e">
        <f>SUMIFS('ООО "ГПНО"'!#REF!,'ООО "ГПНО"'!C:C,B158,'ООО "ГПНО"'!I:I,"&gt;="&amp;"01.11."&amp;$D$134,'ООО "ГПНО"'!I:I,"&lt;="&amp;"30.11."&amp;$D$134)</f>
        <v>#REF!</v>
      </c>
      <c r="O159" s="44" t="e">
        <f>SUMIFS('ООО "ГПНО"'!#REF!,'ООО "ГПНО"'!C:C,B158,'ООО "ГПНО"'!I:I,"&gt;="&amp;"01.12."&amp;$D$134,'ООО "ГПНО"'!I:I,"&lt;="&amp;"31.12."&amp;$D$134)</f>
        <v>#REF!</v>
      </c>
    </row>
    <row r="160" spans="2:15" ht="15" x14ac:dyDescent="0.2">
      <c r="B160" s="66" t="e">
        <f>'ООО "ГПНО"'!#REF!</f>
        <v>#REF!</v>
      </c>
      <c r="C160" s="44" t="s">
        <v>78</v>
      </c>
      <c r="D160" s="60">
        <f>SUMIFS('ООО "ГПНО"'!D:D,'ООО "ГПНО"'!C:C,Лист1!B160,'ООО "ГПНО"'!I:I,"&gt;="&amp;"01.01."&amp;$D$134,'ООО "ГПНО"'!I:I,"&lt;="&amp;"31.01."&amp;$D$134)</f>
        <v>0</v>
      </c>
      <c r="E160" s="60">
        <f>SUMIFS('ООО "ГПНО"'!D:D,'ООО "ГПНО"'!C:C,Лист1!B160,'ООО "ГПНО"'!I:I,"&gt;="&amp;"01.02."&amp;$D$134,'ООО "ГПНО"'!I:I,"&lt;="&amp;"28.02."&amp;$D$134)</f>
        <v>0</v>
      </c>
      <c r="F160" s="69">
        <f>SUMIFS('ООО "ГПНО"'!D:D,'ООО "ГПНО"'!C:C,Лист1!B160,'ООО "ГПНО"'!I:I,"&gt;="&amp;"01.03."&amp;$D$134,'ООО "ГПНО"'!I:I,"&lt;="&amp;"31.03."&amp;$D$134)</f>
        <v>0</v>
      </c>
      <c r="G160" s="60">
        <f>SUMIFS('ООО "ГПНО"'!D:D,'ООО "ГПНО"'!C:C,Лист1!B160,'ООО "ГПНО"'!I:I,"&gt;="&amp;"01.04."&amp;$D$134,'ООО "ГПНО"'!I:I,"&lt;="&amp;"30.04."&amp;$D$134)</f>
        <v>0</v>
      </c>
      <c r="H160" s="60">
        <f>SUMIFS('ООО "ГПНО"'!D:D,'ООО "ГПНО"'!C:C,Лист1!B160,'ООО "ГПНО"'!I:I,"&gt;="&amp;"01.05."&amp;$D$134,'ООО "ГПНО"'!I:I,"&lt;="&amp;"31.05."&amp;$D$134)</f>
        <v>0</v>
      </c>
      <c r="I160" s="60">
        <f>SUMIFS('ООО "ГПНО"'!D:D,'ООО "ГПНО"'!C:C,Лист1!B160,'ООО "ГПНО"'!I:I,"&gt;="&amp;"01.06."&amp;$D$134,'ООО "ГПНО"'!I:I,"&lt;="&amp;"30.06."&amp;$D$134)</f>
        <v>0</v>
      </c>
      <c r="J160" s="60">
        <f>SUMIFS('ООО "ГПНО"'!D:D,'ООО "ГПНО"'!C:C,Лист1!B160,'ООО "ГПНО"'!I:I,"&gt;="&amp;"01.07."&amp;$D$134,'ООО "ГПНО"'!I:I,"&lt;="&amp;"31.07."&amp;$D$134)</f>
        <v>0</v>
      </c>
      <c r="K160" s="60">
        <f>SUMIFS('ООО "ГПНО"'!D:D,'ООО "ГПНО"'!C:C,Лист1!B160,'ООО "ГПНО"'!I:I,"&gt;="&amp;"01.08."&amp;$D$134,'ООО "ГПНО"'!I:I,"&lt;="&amp;"31.08."&amp;$D$134)</f>
        <v>0</v>
      </c>
      <c r="L160" s="60">
        <f>SUMIFS('ООО "ГПНО"'!D:D,'ООО "ГПНО"'!C:C,Лист1!B160,'ООО "ГПНО"'!I:I,"&gt;="&amp;"01.09."&amp;$D$134,'ООО "ГПНО"'!I:I,"&lt;="&amp;"30.09."&amp;$D$134)</f>
        <v>0</v>
      </c>
      <c r="M160" s="44">
        <f>SUMIFS('ООО "ГПНО"'!D:D,'ООО "ГПНО"'!C:C,Лист1!B160,'ООО "ГПНО"'!I:I,"&gt;="&amp;"01.10."&amp;$D$134,'ООО "ГПНО"'!I:I,"&lt;="&amp;"31.10."&amp;$D$134)</f>
        <v>0</v>
      </c>
      <c r="N160" s="44">
        <f>SUMIFS('ООО "ГПНО"'!D:D,'ООО "ГПНО"'!C:C,Лист1!B160,'ООО "ГПНО"'!I:I,"&gt;="&amp;"01.11."&amp;$D$134,'ООО "ГПНО"'!I:I,"&lt;="&amp;"30.11."&amp;$D$134)</f>
        <v>0</v>
      </c>
      <c r="O160" s="44">
        <f>SUMIFS('ООО "ГПНО"'!D:D,'ООО "ГПНО"'!C:C,Лист1!B160,'ООО "ГПНО"'!I:I,"&gt;="&amp;"01.12."&amp;$D$134,'ООО "ГПНО"'!I:I,"&lt;="&amp;"31.12."&amp;$D$134)</f>
        <v>0</v>
      </c>
    </row>
    <row r="161" spans="2:15" ht="15" x14ac:dyDescent="0.2">
      <c r="B161" s="56"/>
      <c r="C161" s="44" t="s">
        <v>80</v>
      </c>
      <c r="D161" s="60" t="e">
        <f>SUMIFS('ООО "ГПНО"'!#REF!,'ООО "ГПНО"'!C:C,B160,'ООО "ГПНО"'!I:I,"&gt;="&amp;"01.01."&amp;$D$134,'ООО "ГПНО"'!I:I,"&lt;="&amp;"31.01."&amp;$D$134)</f>
        <v>#REF!</v>
      </c>
      <c r="E161" s="60" t="e">
        <f>SUMIFS('ООО "ГПНО"'!#REF!,'ООО "ГПНО"'!C:C,B160,'ООО "ГПНО"'!I:I,"&gt;="&amp;"01.02."&amp;$D$134,'ООО "ГПНО"'!I:I,"&lt;="&amp;"28.02."&amp;$D$134)</f>
        <v>#REF!</v>
      </c>
      <c r="F161" s="69" t="e">
        <f>SUMIFS('ООО "ГПНО"'!#REF!,'ООО "ГПНО"'!C:C,B160,'ООО "ГПНО"'!I:I,"&gt;="&amp;"01.03."&amp;$D$134,'ООО "ГПНО"'!I:I,"&lt;="&amp;"31.03."&amp;$D$134)</f>
        <v>#REF!</v>
      </c>
      <c r="G161" s="60" t="e">
        <f>SUMIFS('ООО "ГПНО"'!#REF!,'ООО "ГПНО"'!C:C,B160,'ООО "ГПНО"'!I:I,"&gt;="&amp;"01.04."&amp;$D$134,'ООО "ГПНО"'!I:I,"&lt;="&amp;"30.04."&amp;$D$134)</f>
        <v>#REF!</v>
      </c>
      <c r="H161" s="60" t="e">
        <f>SUMIFS('ООО "ГПНО"'!#REF!,'ООО "ГПНО"'!C:C,B160,'ООО "ГПНО"'!I:I,"&gt;="&amp;"01.05."&amp;$D$134,'ООО "ГПНО"'!I:I,"&lt;="&amp;"31.05."&amp;$D$134)</f>
        <v>#REF!</v>
      </c>
      <c r="I161" s="60" t="e">
        <f>SUMIFS('ООО "ГПНО"'!#REF!,'ООО "ГПНО"'!C:C,B160,'ООО "ГПНО"'!I:I,"&gt;="&amp;"01.06."&amp;$D$134,'ООО "ГПНО"'!I:I,"&lt;="&amp;"30.06."&amp;$D$134)</f>
        <v>#REF!</v>
      </c>
      <c r="J161" s="60" t="e">
        <f>SUMIFS('ООО "ГПНО"'!#REF!,'ООО "ГПНО"'!C:C,B160,'ООО "ГПНО"'!I:I,"&gt;="&amp;"01.07."&amp;$D$134,'ООО "ГПНО"'!I:I,"&lt;="&amp;"31.07."&amp;$D$134)</f>
        <v>#REF!</v>
      </c>
      <c r="K161" s="60" t="e">
        <f>SUMIFS('ООО "ГПНО"'!#REF!,'ООО "ГПНО"'!C:C,B160,'ООО "ГПНО"'!I:I,"&gt;="&amp;"01.08."&amp;$D$134,'ООО "ГПНО"'!I:I,"&lt;="&amp;"31.08."&amp;$D$134)</f>
        <v>#REF!</v>
      </c>
      <c r="L161" s="60" t="e">
        <f>SUMIFS('ООО "ГПНО"'!#REF!,'ООО "ГПНО"'!C:C,B160,'ООО "ГПНО"'!I:I,"&gt;="&amp;"01.09."&amp;$D$134,'ООО "ГПНО"'!I:I,"&lt;="&amp;"30.09."&amp;$D$134)</f>
        <v>#REF!</v>
      </c>
      <c r="M161" s="44" t="e">
        <f>SUMIFS('ООО "ГПНО"'!#REF!,'ООО "ГПНО"'!C:C,B160,'ООО "ГПНО"'!I:I,"&gt;="&amp;"01.10."&amp;$D$134,'ООО "ГПНО"'!I:I,"&lt;="&amp;"31.10."&amp;$D$134)</f>
        <v>#REF!</v>
      </c>
      <c r="N161" s="44" t="e">
        <f>SUMIFS('ООО "ГПНО"'!#REF!,'ООО "ГПНО"'!C:C,B160,'ООО "ГПНО"'!I:I,"&gt;="&amp;"01.11."&amp;$D$134,'ООО "ГПНО"'!I:I,"&lt;="&amp;"30.11."&amp;$D$134)</f>
        <v>#REF!</v>
      </c>
      <c r="O161" s="44" t="e">
        <f>SUMIFS('ООО "ГПНО"'!#REF!,'ООО "ГПНО"'!C:C,B160,'ООО "ГПНО"'!I:I,"&gt;="&amp;"01.12."&amp;$D$134,'ООО "ГПНО"'!I:I,"&lt;="&amp;"31.12."&amp;$D$134)</f>
        <v>#REF!</v>
      </c>
    </row>
    <row r="162" spans="2:15" ht="15" x14ac:dyDescent="0.2">
      <c r="B162" s="66" t="e">
        <f>'ООО "ГПНО"'!#REF!</f>
        <v>#REF!</v>
      </c>
      <c r="C162" s="44" t="s">
        <v>78</v>
      </c>
      <c r="D162" s="60">
        <f>SUMIFS('ООО "ГПНО"'!D:D,'ООО "ГПНО"'!C:C,Лист1!B162,'ООО "ГПНО"'!I:I,"&gt;="&amp;"01.01."&amp;$D$134,'ООО "ГПНО"'!I:I,"&lt;="&amp;"31.01."&amp;$D$134)</f>
        <v>0</v>
      </c>
      <c r="E162" s="60">
        <f>SUMIFS('ООО "ГПНО"'!D:D,'ООО "ГПНО"'!C:C,Лист1!B162,'ООО "ГПНО"'!I:I,"&gt;="&amp;"01.02."&amp;$D$134,'ООО "ГПНО"'!I:I,"&lt;="&amp;"28.02."&amp;$D$134)</f>
        <v>0</v>
      </c>
      <c r="F162" s="69">
        <f>SUMIFS('ООО "ГПНО"'!D:D,'ООО "ГПНО"'!C:C,Лист1!B162,'ООО "ГПНО"'!I:I,"&gt;="&amp;"01.03."&amp;$D$134,'ООО "ГПНО"'!I:I,"&lt;="&amp;"31.03."&amp;$D$134)</f>
        <v>0</v>
      </c>
      <c r="G162" s="60">
        <f>SUMIFS('ООО "ГПНО"'!D:D,'ООО "ГПНО"'!C:C,Лист1!B162,'ООО "ГПНО"'!I:I,"&gt;="&amp;"01.04."&amp;$D$134,'ООО "ГПНО"'!I:I,"&lt;="&amp;"30.04."&amp;$D$134)</f>
        <v>0</v>
      </c>
      <c r="H162" s="60">
        <f>SUMIFS('ООО "ГПНО"'!D:D,'ООО "ГПНО"'!C:C,Лист1!B162,'ООО "ГПНО"'!I:I,"&gt;="&amp;"01.05."&amp;$D$134,'ООО "ГПНО"'!I:I,"&lt;="&amp;"31.05."&amp;$D$134)</f>
        <v>0</v>
      </c>
      <c r="I162" s="60">
        <f>SUMIFS('ООО "ГПНО"'!D:D,'ООО "ГПНО"'!C:C,Лист1!B162,'ООО "ГПНО"'!I:I,"&gt;="&amp;"01.06."&amp;$D$134,'ООО "ГПНО"'!I:I,"&lt;="&amp;"30.06."&amp;$D$134)</f>
        <v>0</v>
      </c>
      <c r="J162" s="60">
        <f>SUMIFS('ООО "ГПНО"'!D:D,'ООО "ГПНО"'!C:C,Лист1!B162,'ООО "ГПНО"'!I:I,"&gt;="&amp;"01.07."&amp;$D$134,'ООО "ГПНО"'!I:I,"&lt;="&amp;"31.07."&amp;$D$134)</f>
        <v>0</v>
      </c>
      <c r="K162" s="60">
        <f>SUMIFS('ООО "ГПНО"'!D:D,'ООО "ГПНО"'!C:C,Лист1!B162,'ООО "ГПНО"'!I:I,"&gt;="&amp;"01.08."&amp;$D$134,'ООО "ГПНО"'!I:I,"&lt;="&amp;"31.08."&amp;$D$134)</f>
        <v>0</v>
      </c>
      <c r="L162" s="60">
        <f>SUMIFS('ООО "ГПНО"'!D:D,'ООО "ГПНО"'!C:C,Лист1!B162,'ООО "ГПНО"'!I:I,"&gt;="&amp;"01.09."&amp;$D$134,'ООО "ГПНО"'!I:I,"&lt;="&amp;"30.09."&amp;$D$134)</f>
        <v>0</v>
      </c>
      <c r="M162" s="44">
        <f>SUMIFS('ООО "ГПНО"'!D:D,'ООО "ГПНО"'!C:C,Лист1!B162,'ООО "ГПНО"'!I:I,"&gt;="&amp;"01.10."&amp;$D$134,'ООО "ГПНО"'!I:I,"&lt;="&amp;"31.10."&amp;$D$134)</f>
        <v>0</v>
      </c>
      <c r="N162" s="44">
        <f>SUMIFS('ООО "ГПНО"'!D:D,'ООО "ГПНО"'!C:C,Лист1!B162,'ООО "ГПНО"'!I:I,"&gt;="&amp;"01.11."&amp;$D$134,'ООО "ГПНО"'!I:I,"&lt;="&amp;"30.11."&amp;$D$134)</f>
        <v>0</v>
      </c>
      <c r="O162" s="44">
        <f>SUMIFS('ООО "ГПНО"'!D:D,'ООО "ГПНО"'!C:C,Лист1!B162,'ООО "ГПНО"'!I:I,"&gt;="&amp;"01.12."&amp;$D$134,'ООО "ГПНО"'!I:I,"&lt;="&amp;"31.12."&amp;$D$134)</f>
        <v>0</v>
      </c>
    </row>
    <row r="163" spans="2:15" ht="15" x14ac:dyDescent="0.2">
      <c r="B163" s="56"/>
      <c r="C163" s="44" t="s">
        <v>80</v>
      </c>
      <c r="D163" s="60" t="e">
        <f>SUMIFS('ООО "ГПНО"'!#REF!,'ООО "ГПНО"'!C:C,B162,'ООО "ГПНО"'!I:I,"&gt;="&amp;"01.01."&amp;$D$134,'ООО "ГПНО"'!I:I,"&lt;="&amp;"31.01."&amp;$D$134)</f>
        <v>#REF!</v>
      </c>
      <c r="E163" s="60" t="e">
        <f>SUMIFS('ООО "ГПНО"'!#REF!,'ООО "ГПНО"'!C:C,B162,'ООО "ГПНО"'!I:I,"&gt;="&amp;"01.02."&amp;$D$134,'ООО "ГПНО"'!I:I,"&lt;="&amp;"28.02."&amp;$D$134)</f>
        <v>#REF!</v>
      </c>
      <c r="F163" s="69" t="e">
        <f>SUMIFS('ООО "ГПНО"'!#REF!,'ООО "ГПНО"'!C:C,B162,'ООО "ГПНО"'!I:I,"&gt;="&amp;"01.03."&amp;$D$134,'ООО "ГПНО"'!I:I,"&lt;="&amp;"31.03."&amp;$D$134)</f>
        <v>#REF!</v>
      </c>
      <c r="G163" s="60" t="e">
        <f>SUMIFS('ООО "ГПНО"'!#REF!,'ООО "ГПНО"'!C:C,B162,'ООО "ГПНО"'!I:I,"&gt;="&amp;"01.04."&amp;$D$134,'ООО "ГПНО"'!I:I,"&lt;="&amp;"30.04."&amp;$D$134)</f>
        <v>#REF!</v>
      </c>
      <c r="H163" s="60" t="e">
        <f>SUMIFS('ООО "ГПНО"'!#REF!,'ООО "ГПНО"'!C:C,B162,'ООО "ГПНО"'!I:I,"&gt;="&amp;"01.05."&amp;$D$134,'ООО "ГПНО"'!I:I,"&lt;="&amp;"31.05."&amp;$D$134)</f>
        <v>#REF!</v>
      </c>
      <c r="I163" s="60" t="e">
        <f>SUMIFS('ООО "ГПНО"'!#REF!,'ООО "ГПНО"'!C:C,B162,'ООО "ГПНО"'!I:I,"&gt;="&amp;"01.06."&amp;$D$134,'ООО "ГПНО"'!I:I,"&lt;="&amp;"30.06."&amp;$D$134)</f>
        <v>#REF!</v>
      </c>
      <c r="J163" s="60" t="e">
        <f>SUMIFS('ООО "ГПНО"'!#REF!,'ООО "ГПНО"'!C:C,B162,'ООО "ГПНО"'!I:I,"&gt;="&amp;"01.07."&amp;$D$134,'ООО "ГПНО"'!I:I,"&lt;="&amp;"31.07."&amp;$D$134)</f>
        <v>#REF!</v>
      </c>
      <c r="K163" s="60" t="e">
        <f>SUMIFS('ООО "ГПНО"'!#REF!,'ООО "ГПНО"'!C:C,B162,'ООО "ГПНО"'!I:I,"&gt;="&amp;"01.08."&amp;$D$134,'ООО "ГПНО"'!I:I,"&lt;="&amp;"31.08."&amp;$D$134)</f>
        <v>#REF!</v>
      </c>
      <c r="L163" s="60" t="e">
        <f>SUMIFS('ООО "ГПНО"'!#REF!,'ООО "ГПНО"'!C:C,B162,'ООО "ГПНО"'!I:I,"&gt;="&amp;"01.09."&amp;$D$134,'ООО "ГПНО"'!I:I,"&lt;="&amp;"30.09."&amp;$D$134)</f>
        <v>#REF!</v>
      </c>
      <c r="M163" s="44" t="e">
        <f>SUMIFS('ООО "ГПНО"'!#REF!,'ООО "ГПНО"'!C:C,B162,'ООО "ГПНО"'!I:I,"&gt;="&amp;"01.10."&amp;$D$134,'ООО "ГПНО"'!I:I,"&lt;="&amp;"31.10."&amp;$D$134)</f>
        <v>#REF!</v>
      </c>
      <c r="N163" s="44" t="e">
        <f>SUMIFS('ООО "ГПНО"'!#REF!,'ООО "ГПНО"'!C:C,B162,'ООО "ГПНО"'!I:I,"&gt;="&amp;"01.11."&amp;$D$134,'ООО "ГПНО"'!I:I,"&lt;="&amp;"30.11."&amp;$D$134)</f>
        <v>#REF!</v>
      </c>
      <c r="O163" s="44" t="e">
        <f>SUMIFS('ООО "ГПНО"'!#REF!,'ООО "ГПНО"'!C:C,B162,'ООО "ГПНО"'!I:I,"&gt;="&amp;"01.12."&amp;$D$134,'ООО "ГПНО"'!I:I,"&lt;="&amp;"31.12."&amp;$D$134)</f>
        <v>#REF!</v>
      </c>
    </row>
    <row r="164" spans="2:15" ht="15" x14ac:dyDescent="0.2">
      <c r="B164" s="66" t="e">
        <f>'ООО "ГПНО"'!#REF!</f>
        <v>#REF!</v>
      </c>
      <c r="C164" s="44" t="s">
        <v>78</v>
      </c>
      <c r="D164" s="60">
        <f>SUMIFS('ООО "ГПНО"'!D:D,'ООО "ГПНО"'!C:C,Лист1!B164,'ООО "ГПНО"'!I:I,"&gt;="&amp;"01.01."&amp;$D$134,'ООО "ГПНО"'!I:I,"&lt;="&amp;"31.01."&amp;$D$134)</f>
        <v>0</v>
      </c>
      <c r="E164" s="60">
        <f>SUMIFS('ООО "ГПНО"'!D:D,'ООО "ГПНО"'!C:C,Лист1!B164,'ООО "ГПНО"'!I:I,"&gt;="&amp;"01.02."&amp;$D$134,'ООО "ГПНО"'!I:I,"&lt;="&amp;"28.02."&amp;$D$134)</f>
        <v>0</v>
      </c>
      <c r="F164" s="69">
        <f>SUMIFS('ООО "ГПНО"'!D:D,'ООО "ГПНО"'!C:C,Лист1!B164,'ООО "ГПНО"'!I:I,"&gt;="&amp;"01.03."&amp;$D$134,'ООО "ГПНО"'!I:I,"&lt;="&amp;"31.03."&amp;$D$134)</f>
        <v>0</v>
      </c>
      <c r="G164" s="60">
        <f>SUMIFS('ООО "ГПНО"'!D:D,'ООО "ГПНО"'!C:C,Лист1!B164,'ООО "ГПНО"'!I:I,"&gt;="&amp;"01.04."&amp;$D$134,'ООО "ГПНО"'!I:I,"&lt;="&amp;"30.04."&amp;$D$134)</f>
        <v>0</v>
      </c>
      <c r="H164" s="60">
        <f>SUMIFS('ООО "ГПНО"'!D:D,'ООО "ГПНО"'!C:C,Лист1!B164,'ООО "ГПНО"'!I:I,"&gt;="&amp;"01.05."&amp;$D$134,'ООО "ГПНО"'!I:I,"&lt;="&amp;"31.05."&amp;$D$134)</f>
        <v>0</v>
      </c>
      <c r="I164" s="60">
        <f>SUMIFS('ООО "ГПНО"'!D:D,'ООО "ГПНО"'!C:C,Лист1!B164,'ООО "ГПНО"'!I:I,"&gt;="&amp;"01.06."&amp;$D$134,'ООО "ГПНО"'!I:I,"&lt;="&amp;"30.06."&amp;$D$134)</f>
        <v>0</v>
      </c>
      <c r="J164" s="60">
        <f>SUMIFS('ООО "ГПНО"'!D:D,'ООО "ГПНО"'!C:C,Лист1!B164,'ООО "ГПНО"'!I:I,"&gt;="&amp;"01.07."&amp;$D$134,'ООО "ГПНО"'!I:I,"&lt;="&amp;"31.07."&amp;$D$134)</f>
        <v>0</v>
      </c>
      <c r="K164" s="60">
        <f>SUMIFS('ООО "ГПНО"'!D:D,'ООО "ГПНО"'!C:C,Лист1!B164,'ООО "ГПНО"'!I:I,"&gt;="&amp;"01.08."&amp;$D$134,'ООО "ГПНО"'!I:I,"&lt;="&amp;"31.08."&amp;$D$134)</f>
        <v>0</v>
      </c>
      <c r="L164" s="60">
        <f>SUMIFS('ООО "ГПНО"'!D:D,'ООО "ГПНО"'!C:C,Лист1!B164,'ООО "ГПНО"'!I:I,"&gt;="&amp;"01.09."&amp;$D$134,'ООО "ГПНО"'!I:I,"&lt;="&amp;"30.09."&amp;$D$134)</f>
        <v>0</v>
      </c>
      <c r="M164" s="44">
        <f>SUMIFS('ООО "ГПНО"'!D:D,'ООО "ГПНО"'!C:C,Лист1!B164,'ООО "ГПНО"'!I:I,"&gt;="&amp;"01.10."&amp;$D$134,'ООО "ГПНО"'!I:I,"&lt;="&amp;"31.10."&amp;$D$134)</f>
        <v>0</v>
      </c>
      <c r="N164" s="44">
        <f>SUMIFS('ООО "ГПНО"'!D:D,'ООО "ГПНО"'!C:C,Лист1!B164,'ООО "ГПНО"'!I:I,"&gt;="&amp;"01.11."&amp;$D$134,'ООО "ГПНО"'!I:I,"&lt;="&amp;"30.11."&amp;$D$134)</f>
        <v>0</v>
      </c>
      <c r="O164" s="44">
        <f>SUMIFS('ООО "ГПНО"'!D:D,'ООО "ГПНО"'!C:C,Лист1!B164,'ООО "ГПНО"'!I:I,"&gt;="&amp;"01.12."&amp;$D$134,'ООО "ГПНО"'!I:I,"&lt;="&amp;"31.12."&amp;$D$134)</f>
        <v>0</v>
      </c>
    </row>
    <row r="165" spans="2:15" ht="15" x14ac:dyDescent="0.2">
      <c r="B165" s="56"/>
      <c r="C165" s="44" t="s">
        <v>80</v>
      </c>
      <c r="D165" s="60" t="e">
        <f>SUMIFS('ООО "ГПНО"'!#REF!,'ООО "ГПНО"'!C:C,B164,'ООО "ГПНО"'!I:I,"&gt;="&amp;"01.01."&amp;$D$134,'ООО "ГПНО"'!I:I,"&lt;="&amp;"31.01."&amp;$D$134)</f>
        <v>#REF!</v>
      </c>
      <c r="E165" s="60" t="e">
        <f>SUMIFS('ООО "ГПНО"'!#REF!,'ООО "ГПНО"'!C:C,B164,'ООО "ГПНО"'!I:I,"&gt;="&amp;"01.02."&amp;$D$134,'ООО "ГПНО"'!I:I,"&lt;="&amp;"28.02."&amp;$D$134)</f>
        <v>#REF!</v>
      </c>
      <c r="F165" s="69" t="e">
        <f>SUMIFS('ООО "ГПНО"'!#REF!,'ООО "ГПНО"'!C:C,B164,'ООО "ГПНО"'!I:I,"&gt;="&amp;"01.03."&amp;$D$134,'ООО "ГПНО"'!I:I,"&lt;="&amp;"31.03."&amp;$D$134)</f>
        <v>#REF!</v>
      </c>
      <c r="G165" s="60" t="e">
        <f>SUMIFS('ООО "ГПНО"'!#REF!,'ООО "ГПНО"'!C:C,B164,'ООО "ГПНО"'!I:I,"&gt;="&amp;"01.04."&amp;$D$134,'ООО "ГПНО"'!I:I,"&lt;="&amp;"30.04."&amp;$D$134)</f>
        <v>#REF!</v>
      </c>
      <c r="H165" s="60" t="e">
        <f>SUMIFS('ООО "ГПНО"'!#REF!,'ООО "ГПНО"'!C:C,B164,'ООО "ГПНО"'!I:I,"&gt;="&amp;"01.05."&amp;$D$134,'ООО "ГПНО"'!I:I,"&lt;="&amp;"31.05."&amp;$D$134)</f>
        <v>#REF!</v>
      </c>
      <c r="I165" s="60" t="e">
        <f>SUMIFS('ООО "ГПНО"'!#REF!,'ООО "ГПНО"'!C:C,B164,'ООО "ГПНО"'!I:I,"&gt;="&amp;"01.06."&amp;$D$134,'ООО "ГПНО"'!I:I,"&lt;="&amp;"30.06."&amp;$D$134)</f>
        <v>#REF!</v>
      </c>
      <c r="J165" s="60" t="e">
        <f>SUMIFS('ООО "ГПНО"'!#REF!,'ООО "ГПНО"'!C:C,B164,'ООО "ГПНО"'!I:I,"&gt;="&amp;"01.07."&amp;$D$134,'ООО "ГПНО"'!I:I,"&lt;="&amp;"31.07."&amp;$D$134)</f>
        <v>#REF!</v>
      </c>
      <c r="K165" s="60" t="e">
        <f>SUMIFS('ООО "ГПНО"'!#REF!,'ООО "ГПНО"'!C:C,B164,'ООО "ГПНО"'!I:I,"&gt;="&amp;"01.08."&amp;$D$134,'ООО "ГПНО"'!I:I,"&lt;="&amp;"31.08."&amp;$D$134)</f>
        <v>#REF!</v>
      </c>
      <c r="L165" s="60" t="e">
        <f>SUMIFS('ООО "ГПНО"'!#REF!,'ООО "ГПНО"'!C:C,B164,'ООО "ГПНО"'!I:I,"&gt;="&amp;"01.09."&amp;$D$134,'ООО "ГПНО"'!I:I,"&lt;="&amp;"30.09."&amp;$D$134)</f>
        <v>#REF!</v>
      </c>
      <c r="M165" s="44" t="e">
        <f>SUMIFS('ООО "ГПНО"'!#REF!,'ООО "ГПНО"'!C:C,B164,'ООО "ГПНО"'!I:I,"&gt;="&amp;"01.10."&amp;$D$134,'ООО "ГПНО"'!I:I,"&lt;="&amp;"31.10."&amp;$D$134)</f>
        <v>#REF!</v>
      </c>
      <c r="N165" s="44" t="e">
        <f>SUMIFS('ООО "ГПНО"'!#REF!,'ООО "ГПНО"'!C:C,B164,'ООО "ГПНО"'!I:I,"&gt;="&amp;"01.11."&amp;$D$134,'ООО "ГПНО"'!I:I,"&lt;="&amp;"30.11."&amp;$D$134)</f>
        <v>#REF!</v>
      </c>
      <c r="O165" s="44" t="e">
        <f>SUMIFS('ООО "ГПНО"'!#REF!,'ООО "ГПНО"'!C:C,B164,'ООО "ГПНО"'!I:I,"&gt;="&amp;"01.12."&amp;$D$134,'ООО "ГПНО"'!I:I,"&lt;="&amp;"31.12."&amp;$D$134)</f>
        <v>#REF!</v>
      </c>
    </row>
    <row r="166" spans="2:15" ht="15" x14ac:dyDescent="0.2">
      <c r="B166" s="66" t="s">
        <v>94</v>
      </c>
      <c r="C166" s="44" t="s">
        <v>78</v>
      </c>
      <c r="D166" s="60">
        <f>SUMIFS('ООО "ГПНО"'!D:D,'ООО "ГПНО"'!C:C,Лист1!B166,'ООО "ГПНО"'!I:I,"&gt;="&amp;"01.01."&amp;$D$134,'ООО "ГПНО"'!I:I,"&lt;="&amp;"31.01."&amp;$D$134)</f>
        <v>0</v>
      </c>
      <c r="E166" s="60">
        <f>SUMIFS('ООО "ГПНО"'!D:D,'ООО "ГПНО"'!C:C,Лист1!B166,'ООО "ГПНО"'!I:I,"&gt;="&amp;"01.02."&amp;$D$134,'ООО "ГПНО"'!I:I,"&lt;="&amp;"28.02."&amp;$D$134)</f>
        <v>0</v>
      </c>
      <c r="F166" s="69">
        <f>SUMIFS('ООО "ГПНО"'!D:D,'ООО "ГПНО"'!C:C,Лист1!B166,'ООО "ГПНО"'!I:I,"&gt;="&amp;"01.03."&amp;$D$134,'ООО "ГПНО"'!I:I,"&lt;="&amp;"31.03."&amp;$D$134)</f>
        <v>0</v>
      </c>
      <c r="G166" s="60">
        <f>SUMIFS('ООО "ГПНО"'!D:D,'ООО "ГПНО"'!C:C,Лист1!B166,'ООО "ГПНО"'!I:I,"&gt;="&amp;"01.04."&amp;$D$134,'ООО "ГПНО"'!I:I,"&lt;="&amp;"30.04."&amp;$D$134)</f>
        <v>0</v>
      </c>
      <c r="H166" s="60">
        <f>SUMIFS('ООО "ГПНО"'!D:D,'ООО "ГПНО"'!C:C,Лист1!B166,'ООО "ГПНО"'!I:I,"&gt;="&amp;"01.05."&amp;$D$134,'ООО "ГПНО"'!I:I,"&lt;="&amp;"31.05."&amp;$D$134)</f>
        <v>0</v>
      </c>
      <c r="I166" s="60">
        <f>SUMIFS('ООО "ГПНО"'!D:D,'ООО "ГПНО"'!C:C,Лист1!B166,'ООО "ГПНО"'!I:I,"&gt;="&amp;"01.06."&amp;$D$134,'ООО "ГПНО"'!I:I,"&lt;="&amp;"30.06."&amp;$D$134)</f>
        <v>0</v>
      </c>
      <c r="J166" s="60">
        <f>SUMIFS('ООО "ГПНО"'!D:D,'ООО "ГПНО"'!C:C,Лист1!B166,'ООО "ГПНО"'!I:I,"&gt;="&amp;"01.07."&amp;$D$134,'ООО "ГПНО"'!I:I,"&lt;="&amp;"31.07."&amp;$D$134)</f>
        <v>0</v>
      </c>
      <c r="K166" s="60">
        <f>SUMIFS('ООО "ГПНО"'!D:D,'ООО "ГПНО"'!C:C,Лист1!B166,'ООО "ГПНО"'!I:I,"&gt;="&amp;"01.08."&amp;$D$134,'ООО "ГПНО"'!I:I,"&lt;="&amp;"31.08."&amp;$D$134)</f>
        <v>0</v>
      </c>
      <c r="L166" s="60">
        <f>SUMIFS('ООО "ГПНО"'!D:D,'ООО "ГПНО"'!C:C,Лист1!B166,'ООО "ГПНО"'!I:I,"&gt;="&amp;"01.09."&amp;$D$134,'ООО "ГПНО"'!I:I,"&lt;="&amp;"30.09."&amp;$D$134)</f>
        <v>0</v>
      </c>
      <c r="M166" s="44">
        <f>SUMIFS('ООО "ГПНО"'!D:D,'ООО "ГПНО"'!C:C,Лист1!B166,'ООО "ГПНО"'!I:I,"&gt;="&amp;"01.10."&amp;$D$134,'ООО "ГПНО"'!I:I,"&lt;="&amp;"31.10."&amp;$D$134)</f>
        <v>0</v>
      </c>
      <c r="N166" s="44">
        <f>SUMIFS('ООО "ГПНО"'!D:D,'ООО "ГПНО"'!C:C,Лист1!B166,'ООО "ГПНО"'!I:I,"&gt;="&amp;"01.11."&amp;$D$134,'ООО "ГПНО"'!I:I,"&lt;="&amp;"30.11."&amp;$D$134)</f>
        <v>0</v>
      </c>
      <c r="O166" s="44">
        <f>SUMIFS('ООО "ГПНО"'!D:D,'ООО "ГПНО"'!C:C,Лист1!B166,'ООО "ГПНО"'!I:I,"&gt;="&amp;"01.12."&amp;$D$134,'ООО "ГПНО"'!I:I,"&lt;="&amp;"31.12."&amp;$D$134)</f>
        <v>0</v>
      </c>
    </row>
    <row r="167" spans="2:15" ht="15" x14ac:dyDescent="0.2">
      <c r="B167" s="56"/>
      <c r="C167" s="44" t="s">
        <v>80</v>
      </c>
      <c r="D167" s="60" t="e">
        <f>SUMIFS('ООО "ГПНО"'!#REF!,'ООО "ГПНО"'!C:C,B166,'ООО "ГПНО"'!I:I,"&gt;="&amp;"01.01."&amp;$D$134,'ООО "ГПНО"'!I:I,"&lt;="&amp;"31.01."&amp;$D$134)</f>
        <v>#REF!</v>
      </c>
      <c r="E167" s="60" t="e">
        <f>SUMIFS('ООО "ГПНО"'!#REF!,'ООО "ГПНО"'!C:C,B166,'ООО "ГПНО"'!I:I,"&gt;="&amp;"01.02."&amp;$D$134,'ООО "ГПНО"'!I:I,"&lt;="&amp;"28.02."&amp;$D$134)</f>
        <v>#REF!</v>
      </c>
      <c r="F167" s="69" t="e">
        <f>SUMIFS('ООО "ГПНО"'!#REF!,'ООО "ГПНО"'!C:C,B166,'ООО "ГПНО"'!I:I,"&gt;="&amp;"01.03."&amp;$D$134,'ООО "ГПНО"'!I:I,"&lt;="&amp;"31.03."&amp;$D$134)</f>
        <v>#REF!</v>
      </c>
      <c r="G167" s="60" t="e">
        <f>SUMIFS('ООО "ГПНО"'!#REF!,'ООО "ГПНО"'!C:C,B166,'ООО "ГПНО"'!I:I,"&gt;="&amp;"01.04."&amp;$D$134,'ООО "ГПНО"'!I:I,"&lt;="&amp;"30.04."&amp;$D$134)</f>
        <v>#REF!</v>
      </c>
      <c r="H167" s="60" t="e">
        <f>SUMIFS('ООО "ГПНО"'!#REF!,'ООО "ГПНО"'!C:C,B166,'ООО "ГПНО"'!I:I,"&gt;="&amp;"01.05."&amp;$D$134,'ООО "ГПНО"'!I:I,"&lt;="&amp;"31.05."&amp;$D$134)</f>
        <v>#REF!</v>
      </c>
      <c r="I167" s="60" t="e">
        <f>SUMIFS('ООО "ГПНО"'!#REF!,'ООО "ГПНО"'!C:C,B166,'ООО "ГПНО"'!I:I,"&gt;="&amp;"01.06."&amp;$D$134,'ООО "ГПНО"'!I:I,"&lt;="&amp;"30.06."&amp;$D$134)</f>
        <v>#REF!</v>
      </c>
      <c r="J167" s="60" t="e">
        <f>SUMIFS('ООО "ГПНО"'!#REF!,'ООО "ГПНО"'!C:C,B166,'ООО "ГПНО"'!I:I,"&gt;="&amp;"01.07."&amp;$D$134,'ООО "ГПНО"'!I:I,"&lt;="&amp;"31.07."&amp;$D$134)</f>
        <v>#REF!</v>
      </c>
      <c r="K167" s="60" t="e">
        <f>SUMIFS('ООО "ГПНО"'!#REF!,'ООО "ГПНО"'!C:C,B166,'ООО "ГПНО"'!I:I,"&gt;="&amp;"01.08."&amp;$D$134,'ООО "ГПНО"'!I:I,"&lt;="&amp;"31.08."&amp;$D$134)</f>
        <v>#REF!</v>
      </c>
      <c r="L167" s="60" t="e">
        <f>SUMIFS('ООО "ГПНО"'!#REF!,'ООО "ГПНО"'!C:C,B166,'ООО "ГПНО"'!I:I,"&gt;="&amp;"01.09."&amp;$D$134,'ООО "ГПНО"'!I:I,"&lt;="&amp;"30.09."&amp;$D$134)</f>
        <v>#REF!</v>
      </c>
      <c r="M167" s="44" t="e">
        <f>SUMIFS('ООО "ГПНО"'!#REF!,'ООО "ГПНО"'!C:C,B166,'ООО "ГПНО"'!I:I,"&gt;="&amp;"01.10."&amp;$D$134,'ООО "ГПНО"'!I:I,"&lt;="&amp;"31.10."&amp;$D$134)</f>
        <v>#REF!</v>
      </c>
      <c r="N167" s="44" t="e">
        <f>SUMIFS('ООО "ГПНО"'!#REF!,'ООО "ГПНО"'!C:C,B166,'ООО "ГПНО"'!I:I,"&gt;="&amp;"01.11."&amp;$D$134,'ООО "ГПНО"'!I:I,"&lt;="&amp;"30.11."&amp;$D$134)</f>
        <v>#REF!</v>
      </c>
      <c r="O167" s="44" t="e">
        <f>SUMIFS('ООО "ГПНО"'!#REF!,'ООО "ГПНО"'!C:C,B166,'ООО "ГПНО"'!I:I,"&gt;="&amp;"01.12."&amp;$D$134,'ООО "ГПНО"'!I:I,"&lt;="&amp;"31.12."&amp;$D$134)</f>
        <v>#REF!</v>
      </c>
    </row>
    <row r="168" spans="2:15" ht="15" x14ac:dyDescent="0.2">
      <c r="B168" s="66" t="s">
        <v>100</v>
      </c>
      <c r="C168" s="44" t="s">
        <v>78</v>
      </c>
      <c r="D168" s="60">
        <f>SUMIFS('ООО "ГПНО"'!D:D,'ООО "ГПНО"'!C:C,Лист1!B168,'ООО "ГПНО"'!I:I,"&gt;="&amp;"01.01."&amp;$D$134,'ООО "ГПНО"'!I:I,"&lt;="&amp;"31.01."&amp;$D$134)</f>
        <v>0</v>
      </c>
      <c r="E168" s="60">
        <f>SUMIFS('ООО "ГПНО"'!D:D,'ООО "ГПНО"'!C:C,Лист1!B168,'ООО "ГПНО"'!I:I,"&gt;="&amp;"01.02."&amp;$D$134,'ООО "ГПНО"'!I:I,"&lt;="&amp;"28.02."&amp;$D$134)</f>
        <v>0</v>
      </c>
      <c r="F168" s="69">
        <f>SUMIFS('ООО "ГПНО"'!D:D,'ООО "ГПНО"'!C:C,Лист1!B168,'ООО "ГПНО"'!I:I,"&gt;="&amp;"01.03."&amp;$D$134,'ООО "ГПНО"'!I:I,"&lt;="&amp;"31.03."&amp;$D$134)</f>
        <v>0</v>
      </c>
      <c r="G168" s="60">
        <f>SUMIFS('ООО "ГПНО"'!D:D,'ООО "ГПНО"'!C:C,Лист1!B168,'ООО "ГПНО"'!I:I,"&gt;="&amp;"01.04."&amp;$D$134,'ООО "ГПНО"'!I:I,"&lt;="&amp;"30.04."&amp;$D$134)</f>
        <v>0</v>
      </c>
      <c r="H168" s="60">
        <f>SUMIFS('ООО "ГПНО"'!D:D,'ООО "ГПНО"'!C:C,Лист1!B168,'ООО "ГПНО"'!I:I,"&gt;="&amp;"01.05."&amp;$D$134,'ООО "ГПНО"'!I:I,"&lt;="&amp;"31.05."&amp;$D$134)</f>
        <v>0</v>
      </c>
      <c r="I168" s="60">
        <f>SUMIFS('ООО "ГПНО"'!D:D,'ООО "ГПНО"'!C:C,Лист1!B168,'ООО "ГПНО"'!I:I,"&gt;="&amp;"01.06."&amp;$D$134,'ООО "ГПНО"'!I:I,"&lt;="&amp;"30.06."&amp;$D$134)</f>
        <v>0</v>
      </c>
      <c r="J168" s="60">
        <f>SUMIFS('ООО "ГПНО"'!D:D,'ООО "ГПНО"'!C:C,Лист1!B168,'ООО "ГПНО"'!I:I,"&gt;="&amp;"01.07."&amp;$D$134,'ООО "ГПНО"'!I:I,"&lt;="&amp;"31.07."&amp;$D$134)</f>
        <v>0</v>
      </c>
      <c r="K168" s="60">
        <f>SUMIFS('ООО "ГПНО"'!D:D,'ООО "ГПНО"'!C:C,Лист1!B168,'ООО "ГПНО"'!I:I,"&gt;="&amp;"01.08."&amp;$D$134,'ООО "ГПНО"'!I:I,"&lt;="&amp;"31.08."&amp;$D$134)</f>
        <v>0</v>
      </c>
      <c r="L168" s="60">
        <f>SUMIFS('ООО "ГПНО"'!D:D,'ООО "ГПНО"'!C:C,Лист1!B168,'ООО "ГПНО"'!I:I,"&gt;="&amp;"01.09."&amp;$D$134,'ООО "ГПНО"'!I:I,"&lt;="&amp;"30.09."&amp;$D$134)</f>
        <v>0</v>
      </c>
      <c r="M168" s="44">
        <f>SUMIFS('ООО "ГПНО"'!D:D,'ООО "ГПНО"'!C:C,Лист1!B168,'ООО "ГПНО"'!I:I,"&gt;="&amp;"01.10."&amp;$D$134,'ООО "ГПНО"'!I:I,"&lt;="&amp;"31.10."&amp;$D$134)</f>
        <v>0</v>
      </c>
      <c r="N168" s="44">
        <f>SUMIFS('ООО "ГПНО"'!D:D,'ООО "ГПНО"'!C:C,Лист1!B168,'ООО "ГПНО"'!I:I,"&gt;="&amp;"01.11."&amp;$D$134,'ООО "ГПНО"'!I:I,"&lt;="&amp;"30.11."&amp;$D$134)</f>
        <v>0</v>
      </c>
      <c r="O168" s="44">
        <f>SUMIFS('ООО "ГПНО"'!D:D,'ООО "ГПНО"'!C:C,Лист1!B168,'ООО "ГПНО"'!I:I,"&gt;="&amp;"01.12."&amp;$D$134,'ООО "ГПНО"'!I:I,"&lt;="&amp;"31.12."&amp;$D$134)</f>
        <v>0</v>
      </c>
    </row>
    <row r="169" spans="2:15" ht="15" x14ac:dyDescent="0.2">
      <c r="B169" s="56"/>
      <c r="C169" s="44" t="s">
        <v>80</v>
      </c>
      <c r="D169" s="60" t="e">
        <f>SUMIFS('ООО "ГПНО"'!#REF!,'ООО "ГПНО"'!C:C,B168,'ООО "ГПНО"'!I:I,"&gt;="&amp;"01.01."&amp;$D$134,'ООО "ГПНО"'!I:I,"&lt;="&amp;"31.01."&amp;$D$134)</f>
        <v>#REF!</v>
      </c>
      <c r="E169" s="60" t="e">
        <f>SUMIFS('ООО "ГПНО"'!#REF!,'ООО "ГПНО"'!C:C,B168,'ООО "ГПНО"'!I:I,"&gt;="&amp;"01.02."&amp;$D$134,'ООО "ГПНО"'!I:I,"&lt;="&amp;"28.02."&amp;$D$134)</f>
        <v>#REF!</v>
      </c>
      <c r="F169" s="69" t="e">
        <f>SUMIFS('ООО "ГПНО"'!#REF!,'ООО "ГПНО"'!C:C,B168,'ООО "ГПНО"'!I:I,"&gt;="&amp;"01.03."&amp;$D$134,'ООО "ГПНО"'!I:I,"&lt;="&amp;"31.03."&amp;$D$134)</f>
        <v>#REF!</v>
      </c>
      <c r="G169" s="60" t="e">
        <f>SUMIFS('ООО "ГПНО"'!#REF!,'ООО "ГПНО"'!C:C,B168,'ООО "ГПНО"'!I:I,"&gt;="&amp;"01.04."&amp;$D$134,'ООО "ГПНО"'!I:I,"&lt;="&amp;"30.04."&amp;$D$134)</f>
        <v>#REF!</v>
      </c>
      <c r="H169" s="60" t="e">
        <f>SUMIFS('ООО "ГПНО"'!#REF!,'ООО "ГПНО"'!C:C,B168,'ООО "ГПНО"'!I:I,"&gt;="&amp;"01.05."&amp;$D$134,'ООО "ГПНО"'!I:I,"&lt;="&amp;"31.05."&amp;$D$134)</f>
        <v>#REF!</v>
      </c>
      <c r="I169" s="60" t="e">
        <f>SUMIFS('ООО "ГПНО"'!#REF!,'ООО "ГПНО"'!C:C,B168,'ООО "ГПНО"'!I:I,"&gt;="&amp;"01.06."&amp;$D$134,'ООО "ГПНО"'!I:I,"&lt;="&amp;"30.06."&amp;$D$134)</f>
        <v>#REF!</v>
      </c>
      <c r="J169" s="60" t="e">
        <f>SUMIFS('ООО "ГПНО"'!#REF!,'ООО "ГПНО"'!C:C,B168,'ООО "ГПНО"'!I:I,"&gt;="&amp;"01.07."&amp;$D$134,'ООО "ГПНО"'!I:I,"&lt;="&amp;"31.07."&amp;$D$134)</f>
        <v>#REF!</v>
      </c>
      <c r="K169" s="60" t="e">
        <f>SUMIFS('ООО "ГПНО"'!#REF!,'ООО "ГПНО"'!C:C,B168,'ООО "ГПНО"'!I:I,"&gt;="&amp;"01.08."&amp;$D$134,'ООО "ГПНО"'!I:I,"&lt;="&amp;"31.08."&amp;$D$134)</f>
        <v>#REF!</v>
      </c>
      <c r="L169" s="60" t="e">
        <f>SUMIFS('ООО "ГПНО"'!#REF!,'ООО "ГПНО"'!C:C,B168,'ООО "ГПНО"'!I:I,"&gt;="&amp;"01.09."&amp;$D$134,'ООО "ГПНО"'!I:I,"&lt;="&amp;"30.09."&amp;$D$134)</f>
        <v>#REF!</v>
      </c>
      <c r="M169" s="44" t="e">
        <f>SUMIFS('ООО "ГПНО"'!#REF!,'ООО "ГПНО"'!C:C,B168,'ООО "ГПНО"'!I:I,"&gt;="&amp;"01.10."&amp;$D$134,'ООО "ГПНО"'!I:I,"&lt;="&amp;"31.10."&amp;$D$134)</f>
        <v>#REF!</v>
      </c>
      <c r="N169" s="44" t="e">
        <f>SUMIFS('ООО "ГПНО"'!#REF!,'ООО "ГПНО"'!C:C,B168,'ООО "ГПНО"'!I:I,"&gt;="&amp;"01.11."&amp;$D$134,'ООО "ГПНО"'!I:I,"&lt;="&amp;"30.11."&amp;$D$134)</f>
        <v>#REF!</v>
      </c>
      <c r="O169" s="44" t="e">
        <f>SUMIFS('ООО "ГПНО"'!#REF!,'ООО "ГПНО"'!C:C,B168,'ООО "ГПНО"'!I:I,"&gt;="&amp;"01.12."&amp;$D$134,'ООО "ГПНО"'!I:I,"&lt;="&amp;"31.12."&amp;$D$134)</f>
        <v>#REF!</v>
      </c>
    </row>
    <row r="170" spans="2:15" ht="15" x14ac:dyDescent="0.2">
      <c r="B170" s="66" t="s">
        <v>101</v>
      </c>
      <c r="C170" s="44" t="s">
        <v>78</v>
      </c>
      <c r="D170" s="60">
        <f>SUMIFS('ООО "ГПНО"'!D:D,'ООО "ГПНО"'!C:C,Лист1!B170,'ООО "ГПНО"'!I:I,"&gt;="&amp;"01.01."&amp;$D$134,'ООО "ГПНО"'!I:I,"&lt;="&amp;"31.01."&amp;$D$134)</f>
        <v>0</v>
      </c>
      <c r="E170" s="60">
        <f>SUMIFS('ООО "ГПНО"'!D:D,'ООО "ГПНО"'!C:C,Лист1!B170,'ООО "ГПНО"'!I:I,"&gt;="&amp;"01.02."&amp;$D$134,'ООО "ГПНО"'!I:I,"&lt;="&amp;"28.02."&amp;$D$134)</f>
        <v>0</v>
      </c>
      <c r="F170" s="69">
        <f>SUMIFS('ООО "ГПНО"'!D:D,'ООО "ГПНО"'!C:C,Лист1!B170,'ООО "ГПНО"'!I:I,"&gt;="&amp;"01.03."&amp;$D$134,'ООО "ГПНО"'!I:I,"&lt;="&amp;"31.03."&amp;$D$134)</f>
        <v>0</v>
      </c>
      <c r="G170" s="60">
        <f>SUMIFS('ООО "ГПНО"'!D:D,'ООО "ГПНО"'!C:C,Лист1!B170,'ООО "ГПНО"'!I:I,"&gt;="&amp;"01.04."&amp;$D$134,'ООО "ГПНО"'!I:I,"&lt;="&amp;"30.04."&amp;$D$134)</f>
        <v>0</v>
      </c>
      <c r="H170" s="60">
        <f>SUMIFS('ООО "ГПНО"'!D:D,'ООО "ГПНО"'!C:C,Лист1!B170,'ООО "ГПНО"'!I:I,"&gt;="&amp;"01.05."&amp;$D$134,'ООО "ГПНО"'!I:I,"&lt;="&amp;"31.05."&amp;$D$134)</f>
        <v>0</v>
      </c>
      <c r="I170" s="60">
        <f>SUMIFS('ООО "ГПНО"'!D:D,'ООО "ГПНО"'!C:C,Лист1!B170,'ООО "ГПНО"'!I:I,"&gt;="&amp;"01.06."&amp;$D$134,'ООО "ГПНО"'!I:I,"&lt;="&amp;"30.06."&amp;$D$134)</f>
        <v>0</v>
      </c>
      <c r="J170" s="60">
        <f>SUMIFS('ООО "ГПНО"'!D:D,'ООО "ГПНО"'!C:C,Лист1!B170,'ООО "ГПНО"'!I:I,"&gt;="&amp;"01.07."&amp;$D$134,'ООО "ГПНО"'!I:I,"&lt;="&amp;"31.07."&amp;$D$134)</f>
        <v>0</v>
      </c>
      <c r="K170" s="60">
        <f>SUMIFS('ООО "ГПНО"'!D:D,'ООО "ГПНО"'!C:C,Лист1!B170,'ООО "ГПНО"'!I:I,"&gt;="&amp;"01.08."&amp;$D$134,'ООО "ГПНО"'!I:I,"&lt;="&amp;"31.08."&amp;$D$134)</f>
        <v>0</v>
      </c>
      <c r="L170" s="60">
        <f>SUMIFS('ООО "ГПНО"'!D:D,'ООО "ГПНО"'!C:C,Лист1!B170,'ООО "ГПНО"'!I:I,"&gt;="&amp;"01.09."&amp;$D$134,'ООО "ГПНО"'!I:I,"&lt;="&amp;"30.09."&amp;$D$134)</f>
        <v>0</v>
      </c>
      <c r="M170" s="44">
        <f>SUMIFS('ООО "ГПНО"'!D:D,'ООО "ГПНО"'!C:C,Лист1!B170,'ООО "ГПНО"'!I:I,"&gt;="&amp;"01.10."&amp;$D$134,'ООО "ГПНО"'!I:I,"&lt;="&amp;"31.10."&amp;$D$134)</f>
        <v>0</v>
      </c>
      <c r="N170" s="44">
        <f>SUMIFS('ООО "ГПНО"'!D:D,'ООО "ГПНО"'!C:C,Лист1!B170,'ООО "ГПНО"'!I:I,"&gt;="&amp;"01.11."&amp;$D$134,'ООО "ГПНО"'!I:I,"&lt;="&amp;"30.11."&amp;$D$134)</f>
        <v>0</v>
      </c>
      <c r="O170" s="44">
        <f>SUMIFS('ООО "ГПНО"'!D:D,'ООО "ГПНО"'!C:C,Лист1!B170,'ООО "ГПНО"'!I:I,"&gt;="&amp;"01.12."&amp;$D$134,'ООО "ГПНО"'!I:I,"&lt;="&amp;"31.12."&amp;$D$134)</f>
        <v>0</v>
      </c>
    </row>
    <row r="171" spans="2:15" ht="15" x14ac:dyDescent="0.2">
      <c r="B171" s="56"/>
      <c r="C171" s="44" t="s">
        <v>80</v>
      </c>
      <c r="D171" s="60" t="e">
        <f>SUMIFS('ООО "ГПНО"'!#REF!,'ООО "ГПНО"'!C:C,B170,'ООО "ГПНО"'!I:I,"&gt;="&amp;"01.01."&amp;$D$134,'ООО "ГПНО"'!I:I,"&lt;="&amp;"31.01."&amp;$D$134)</f>
        <v>#REF!</v>
      </c>
      <c r="E171" s="60" t="e">
        <f>SUMIFS('ООО "ГПНО"'!#REF!,'ООО "ГПНО"'!C:C,B170,'ООО "ГПНО"'!I:I,"&gt;="&amp;"01.02."&amp;$D$134,'ООО "ГПНО"'!I:I,"&lt;="&amp;"28.02."&amp;$D$134)</f>
        <v>#REF!</v>
      </c>
      <c r="F171" s="69" t="e">
        <f>SUMIFS('ООО "ГПНО"'!#REF!,'ООО "ГПНО"'!C:C,B170,'ООО "ГПНО"'!I:I,"&gt;="&amp;"01.03."&amp;$D$134,'ООО "ГПНО"'!I:I,"&lt;="&amp;"31.03."&amp;$D$134)</f>
        <v>#REF!</v>
      </c>
      <c r="G171" s="60" t="e">
        <f>SUMIFS('ООО "ГПНО"'!#REF!,'ООО "ГПНО"'!C:C,B170,'ООО "ГПНО"'!I:I,"&gt;="&amp;"01.04."&amp;$D$134,'ООО "ГПНО"'!I:I,"&lt;="&amp;"30.04."&amp;$D$134)</f>
        <v>#REF!</v>
      </c>
      <c r="H171" s="60" t="e">
        <f>SUMIFS('ООО "ГПНО"'!#REF!,'ООО "ГПНО"'!C:C,B170,'ООО "ГПНО"'!I:I,"&gt;="&amp;"01.05."&amp;$D$134,'ООО "ГПНО"'!I:I,"&lt;="&amp;"31.05."&amp;$D$134)</f>
        <v>#REF!</v>
      </c>
      <c r="I171" s="60" t="e">
        <f>SUMIFS('ООО "ГПНО"'!#REF!,'ООО "ГПНО"'!C:C,B170,'ООО "ГПНО"'!I:I,"&gt;="&amp;"01.06."&amp;$D$134,'ООО "ГПНО"'!I:I,"&lt;="&amp;"30.06."&amp;$D$134)</f>
        <v>#REF!</v>
      </c>
      <c r="J171" s="60" t="e">
        <f>SUMIFS('ООО "ГПНО"'!#REF!,'ООО "ГПНО"'!C:C,B170,'ООО "ГПНО"'!I:I,"&gt;="&amp;"01.07."&amp;$D$134,'ООО "ГПНО"'!I:I,"&lt;="&amp;"31.07."&amp;$D$134)</f>
        <v>#REF!</v>
      </c>
      <c r="K171" s="60" t="e">
        <f>SUMIFS('ООО "ГПНО"'!#REF!,'ООО "ГПНО"'!C:C,B170,'ООО "ГПНО"'!I:I,"&gt;="&amp;"01.08."&amp;$D$134,'ООО "ГПНО"'!I:I,"&lt;="&amp;"31.08."&amp;$D$134)</f>
        <v>#REF!</v>
      </c>
      <c r="L171" s="60" t="e">
        <f>SUMIFS('ООО "ГПНО"'!#REF!,'ООО "ГПНО"'!C:C,B170,'ООО "ГПНО"'!I:I,"&gt;="&amp;"01.09."&amp;$D$134,'ООО "ГПНО"'!I:I,"&lt;="&amp;"30.09."&amp;$D$134)</f>
        <v>#REF!</v>
      </c>
      <c r="M171" s="44" t="e">
        <f>SUMIFS('ООО "ГПНО"'!#REF!,'ООО "ГПНО"'!C:C,B170,'ООО "ГПНО"'!I:I,"&gt;="&amp;"01.10."&amp;$D$134,'ООО "ГПНО"'!I:I,"&lt;="&amp;"31.10."&amp;$D$134)</f>
        <v>#REF!</v>
      </c>
      <c r="N171" s="44" t="e">
        <f>SUMIFS('ООО "ГПНО"'!#REF!,'ООО "ГПНО"'!C:C,B170,'ООО "ГПНО"'!I:I,"&gt;="&amp;"01.11."&amp;$D$134,'ООО "ГПНО"'!I:I,"&lt;="&amp;"30.11."&amp;$D$134)</f>
        <v>#REF!</v>
      </c>
      <c r="O171" s="44" t="e">
        <f>SUMIFS('ООО "ГПНО"'!#REF!,'ООО "ГПНО"'!C:C,B170,'ООО "ГПНО"'!I:I,"&gt;="&amp;"01.12."&amp;$D$134,'ООО "ГПНО"'!I:I,"&lt;="&amp;"31.12."&amp;$D$134)</f>
        <v>#REF!</v>
      </c>
    </row>
    <row r="172" spans="2:15" ht="15" x14ac:dyDescent="0.2">
      <c r="B172" s="66" t="s">
        <v>66</v>
      </c>
      <c r="C172" s="44" t="s">
        <v>78</v>
      </c>
      <c r="D172" s="60">
        <f>SUMIFS('ООО "ГПНО"'!D:D,'ООО "ГПНО"'!C:C,Лист1!B172,'ООО "ГПНО"'!I:I,"&gt;="&amp;"01.01."&amp;$D$134,'ООО "ГПНО"'!I:I,"&lt;="&amp;"31.01."&amp;$D$134)</f>
        <v>0</v>
      </c>
      <c r="E172" s="60">
        <f>SUMIFS('ООО "ГПНО"'!D:D,'ООО "ГПНО"'!C:C,Лист1!B172,'ООО "ГПНО"'!I:I,"&gt;="&amp;"01.02."&amp;$D$134,'ООО "ГПНО"'!I:I,"&lt;="&amp;"28.02."&amp;$D$134)</f>
        <v>0</v>
      </c>
      <c r="F172" s="69">
        <f>SUMIFS('ООО "ГПНО"'!D:D,'ООО "ГПНО"'!C:C,Лист1!B172,'ООО "ГПНО"'!I:I,"&gt;="&amp;"01.03."&amp;$D$134,'ООО "ГПНО"'!I:I,"&lt;="&amp;"31.03."&amp;$D$134)</f>
        <v>0</v>
      </c>
      <c r="G172" s="60">
        <f>SUMIFS('ООО "ГПНО"'!D:D,'ООО "ГПНО"'!C:C,Лист1!B172,'ООО "ГПНО"'!I:I,"&gt;="&amp;"01.04."&amp;$D$134,'ООО "ГПНО"'!I:I,"&lt;="&amp;"30.04."&amp;$D$134)</f>
        <v>0</v>
      </c>
      <c r="H172" s="60">
        <f>SUMIFS('ООО "ГПНО"'!D:D,'ООО "ГПНО"'!C:C,Лист1!B172,'ООО "ГПНО"'!I:I,"&gt;="&amp;"01.05."&amp;$D$134,'ООО "ГПНО"'!I:I,"&lt;="&amp;"31.05."&amp;$D$134)</f>
        <v>0</v>
      </c>
      <c r="I172" s="60">
        <f>SUMIFS('ООО "ГПНО"'!D:D,'ООО "ГПНО"'!C:C,Лист1!B172,'ООО "ГПНО"'!I:I,"&gt;="&amp;"01.06."&amp;$D$134,'ООО "ГПНО"'!I:I,"&lt;="&amp;"30.06."&amp;$D$134)</f>
        <v>0</v>
      </c>
      <c r="J172" s="60">
        <f>SUMIFS('ООО "ГПНО"'!D:D,'ООО "ГПНО"'!C:C,Лист1!B172,'ООО "ГПНО"'!I:I,"&gt;="&amp;"01.07."&amp;$D$134,'ООО "ГПНО"'!I:I,"&lt;="&amp;"31.07."&amp;$D$134)</f>
        <v>0</v>
      </c>
      <c r="K172" s="60">
        <f>SUMIFS('ООО "ГПНО"'!D:D,'ООО "ГПНО"'!C:C,Лист1!B172,'ООО "ГПНО"'!I:I,"&gt;="&amp;"01.08."&amp;$D$134,'ООО "ГПНО"'!I:I,"&lt;="&amp;"31.08."&amp;$D$134)</f>
        <v>0</v>
      </c>
      <c r="L172" s="60">
        <f>SUMIFS('ООО "ГПНО"'!D:D,'ООО "ГПНО"'!C:C,Лист1!B172,'ООО "ГПНО"'!I:I,"&gt;="&amp;"01.09."&amp;$D$134,'ООО "ГПНО"'!I:I,"&lt;="&amp;"30.09."&amp;$D$134)</f>
        <v>0</v>
      </c>
      <c r="M172" s="44">
        <f>SUMIFS('ООО "ГПНО"'!D:D,'ООО "ГПНО"'!C:C,Лист1!B172,'ООО "ГПНО"'!I:I,"&gt;="&amp;"01.10."&amp;$D$134,'ООО "ГПНО"'!I:I,"&lt;="&amp;"31.10."&amp;$D$134)</f>
        <v>0</v>
      </c>
      <c r="N172" s="44">
        <f>SUMIFS('ООО "ГПНО"'!D:D,'ООО "ГПНО"'!C:C,Лист1!B172,'ООО "ГПНО"'!I:I,"&gt;="&amp;"01.11."&amp;$D$134,'ООО "ГПНО"'!I:I,"&lt;="&amp;"30.11."&amp;$D$134)</f>
        <v>0</v>
      </c>
      <c r="O172" s="44">
        <f>SUMIFS('ООО "ГПНО"'!D:D,'ООО "ГПНО"'!C:C,Лист1!B172,'ООО "ГПНО"'!I:I,"&gt;="&amp;"01.12."&amp;$D$134,'ООО "ГПНО"'!I:I,"&lt;="&amp;"31.12."&amp;$D$134)</f>
        <v>0</v>
      </c>
    </row>
    <row r="173" spans="2:15" ht="15" x14ac:dyDescent="0.2">
      <c r="B173" s="56"/>
      <c r="C173" s="44" t="s">
        <v>80</v>
      </c>
      <c r="D173" s="60" t="e">
        <f>SUMIFS('ООО "ГПНО"'!#REF!,'ООО "ГПНО"'!C:C,B172,'ООО "ГПНО"'!I:I,"&gt;="&amp;"01.01."&amp;$D$134,'ООО "ГПНО"'!I:I,"&lt;="&amp;"31.01."&amp;$D$134)</f>
        <v>#REF!</v>
      </c>
      <c r="E173" s="60" t="e">
        <f>SUMIFS('ООО "ГПНО"'!#REF!,'ООО "ГПНО"'!C:C,B172,'ООО "ГПНО"'!I:I,"&gt;="&amp;"01.02."&amp;$D$134,'ООО "ГПНО"'!I:I,"&lt;="&amp;"28.02."&amp;$D$134)</f>
        <v>#REF!</v>
      </c>
      <c r="F173" s="69" t="e">
        <f>SUMIFS('ООО "ГПНО"'!#REF!,'ООО "ГПНО"'!C:C,B172,'ООО "ГПНО"'!I:I,"&gt;="&amp;"01.03."&amp;$D$134,'ООО "ГПНО"'!I:I,"&lt;="&amp;"31.03."&amp;$D$134)</f>
        <v>#REF!</v>
      </c>
      <c r="G173" s="60" t="e">
        <f>SUMIFS('ООО "ГПНО"'!#REF!,'ООО "ГПНО"'!C:C,B172,'ООО "ГПНО"'!I:I,"&gt;="&amp;"01.04."&amp;$D$134,'ООО "ГПНО"'!I:I,"&lt;="&amp;"30.04."&amp;$D$134)</f>
        <v>#REF!</v>
      </c>
      <c r="H173" s="60" t="e">
        <f>SUMIFS('ООО "ГПНО"'!#REF!,'ООО "ГПНО"'!C:C,B172,'ООО "ГПНО"'!I:I,"&gt;="&amp;"01.05."&amp;$D$134,'ООО "ГПНО"'!I:I,"&lt;="&amp;"31.05."&amp;$D$134)</f>
        <v>#REF!</v>
      </c>
      <c r="I173" s="60" t="e">
        <f>SUMIFS('ООО "ГПНО"'!#REF!,'ООО "ГПНО"'!C:C,B172,'ООО "ГПНО"'!I:I,"&gt;="&amp;"01.06."&amp;$D$134,'ООО "ГПНО"'!I:I,"&lt;="&amp;"30.06."&amp;$D$134)</f>
        <v>#REF!</v>
      </c>
      <c r="J173" s="60" t="e">
        <f>SUMIFS('ООО "ГПНО"'!#REF!,'ООО "ГПНО"'!C:C,B172,'ООО "ГПНО"'!I:I,"&gt;="&amp;"01.07."&amp;$D$134,'ООО "ГПНО"'!I:I,"&lt;="&amp;"31.07."&amp;$D$134)</f>
        <v>#REF!</v>
      </c>
      <c r="K173" s="60" t="e">
        <f>SUMIFS('ООО "ГПНО"'!#REF!,'ООО "ГПНО"'!C:C,B172,'ООО "ГПНО"'!I:I,"&gt;="&amp;"01.08."&amp;$D$134,'ООО "ГПНО"'!I:I,"&lt;="&amp;"31.08."&amp;$D$134)</f>
        <v>#REF!</v>
      </c>
      <c r="L173" s="60" t="e">
        <f>SUMIFS('ООО "ГПНО"'!#REF!,'ООО "ГПНО"'!C:C,B172,'ООО "ГПНО"'!I:I,"&gt;="&amp;"01.09."&amp;$D$134,'ООО "ГПНО"'!I:I,"&lt;="&amp;"30.09."&amp;$D$134)</f>
        <v>#REF!</v>
      </c>
      <c r="M173" s="44" t="e">
        <f>SUMIFS('ООО "ГПНО"'!#REF!,'ООО "ГПНО"'!C:C,B172,'ООО "ГПНО"'!I:I,"&gt;="&amp;"01.10."&amp;$D$134,'ООО "ГПНО"'!I:I,"&lt;="&amp;"31.10."&amp;$D$134)</f>
        <v>#REF!</v>
      </c>
      <c r="N173" s="44" t="e">
        <f>SUMIFS('ООО "ГПНО"'!#REF!,'ООО "ГПНО"'!C:C,B172,'ООО "ГПНО"'!I:I,"&gt;="&amp;"01.11."&amp;$D$134,'ООО "ГПНО"'!I:I,"&lt;="&amp;"30.11."&amp;$D$134)</f>
        <v>#REF!</v>
      </c>
      <c r="O173" s="44" t="e">
        <f>SUMIFS('ООО "ГПНО"'!#REF!,'ООО "ГПНО"'!C:C,B172,'ООО "ГПНО"'!I:I,"&gt;="&amp;"01.12."&amp;$D$134,'ООО "ГПНО"'!I:I,"&lt;="&amp;"31.12."&amp;$D$134)</f>
        <v>#REF!</v>
      </c>
    </row>
    <row r="174" spans="2:15" ht="15" x14ac:dyDescent="0.2">
      <c r="B174" s="66" t="s">
        <v>53</v>
      </c>
      <c r="C174" s="44" t="s">
        <v>78</v>
      </c>
      <c r="D174" s="60">
        <f>SUMIFS('ООО "ГПНО"'!D:D,'ООО "ГПНО"'!C:C,Лист1!B174,'ООО "ГПНО"'!I:I,"&gt;="&amp;"01.01."&amp;$D$134,'ООО "ГПНО"'!I:I,"&lt;="&amp;"31.01."&amp;$D$134)</f>
        <v>0</v>
      </c>
      <c r="E174" s="60">
        <f>SUMIFS('ООО "ГПНО"'!D:D,'ООО "ГПНО"'!C:C,Лист1!B174,'ООО "ГПНО"'!I:I,"&gt;="&amp;"01.02."&amp;$D$134,'ООО "ГПНО"'!I:I,"&lt;="&amp;"28.02."&amp;$D$134)</f>
        <v>0</v>
      </c>
      <c r="F174" s="69">
        <f>SUMIFS('ООО "ГПНО"'!D:D,'ООО "ГПНО"'!C:C,Лист1!B174,'ООО "ГПНО"'!I:I,"&gt;="&amp;"01.03."&amp;$D$134,'ООО "ГПНО"'!I:I,"&lt;="&amp;"31.03."&amp;$D$134)</f>
        <v>0</v>
      </c>
      <c r="G174" s="60">
        <f>SUMIFS('ООО "ГПНО"'!D:D,'ООО "ГПНО"'!C:C,Лист1!B174,'ООО "ГПНО"'!I:I,"&gt;="&amp;"01.04."&amp;$D$134,'ООО "ГПНО"'!I:I,"&lt;="&amp;"30.04."&amp;$D$134)</f>
        <v>0</v>
      </c>
      <c r="H174" s="60">
        <f>SUMIFS('ООО "ГПНО"'!D:D,'ООО "ГПНО"'!C:C,Лист1!B174,'ООО "ГПНО"'!I:I,"&gt;="&amp;"01.05."&amp;$D$134,'ООО "ГПНО"'!I:I,"&lt;="&amp;"31.05."&amp;$D$134)</f>
        <v>0</v>
      </c>
      <c r="I174" s="60">
        <f>SUMIFS('ООО "ГПНО"'!D:D,'ООО "ГПНО"'!C:C,Лист1!B174,'ООО "ГПНО"'!I:I,"&gt;="&amp;"01.06."&amp;$D$134,'ООО "ГПНО"'!I:I,"&lt;="&amp;"30.06."&amp;$D$134)</f>
        <v>0</v>
      </c>
      <c r="J174" s="60">
        <f>SUMIFS('ООО "ГПНО"'!D:D,'ООО "ГПНО"'!C:C,Лист1!B174,'ООО "ГПНО"'!I:I,"&gt;="&amp;"01.07."&amp;$D$134,'ООО "ГПНО"'!I:I,"&lt;="&amp;"31.07."&amp;$D$134)</f>
        <v>0</v>
      </c>
      <c r="K174" s="60">
        <f>SUMIFS('ООО "ГПНО"'!D:D,'ООО "ГПНО"'!C:C,Лист1!B174,'ООО "ГПНО"'!I:I,"&gt;="&amp;"01.08."&amp;$D$134,'ООО "ГПНО"'!I:I,"&lt;="&amp;"31.08."&amp;$D$134)</f>
        <v>0</v>
      </c>
      <c r="L174" s="60">
        <f>SUMIFS('ООО "ГПНО"'!D:D,'ООО "ГПНО"'!C:C,Лист1!B174,'ООО "ГПНО"'!I:I,"&gt;="&amp;"01.09."&amp;$D$134,'ООО "ГПНО"'!I:I,"&lt;="&amp;"30.09."&amp;$D$134)</f>
        <v>0</v>
      </c>
      <c r="M174" s="44">
        <f>SUMIFS('ООО "ГПНО"'!D:D,'ООО "ГПНО"'!C:C,Лист1!B174,'ООО "ГПНО"'!I:I,"&gt;="&amp;"01.10."&amp;$D$134,'ООО "ГПНО"'!I:I,"&lt;="&amp;"31.10."&amp;$D$134)</f>
        <v>0</v>
      </c>
      <c r="N174" s="44">
        <f>SUMIFS('ООО "ГПНО"'!D:D,'ООО "ГПНО"'!C:C,Лист1!B174,'ООО "ГПНО"'!I:I,"&gt;="&amp;"01.11."&amp;$D$134,'ООО "ГПНО"'!I:I,"&lt;="&amp;"30.11."&amp;$D$134)</f>
        <v>0</v>
      </c>
      <c r="O174" s="44">
        <f>SUMIFS('ООО "ГПНО"'!D:D,'ООО "ГПНО"'!C:C,Лист1!B174,'ООО "ГПНО"'!I:I,"&gt;="&amp;"01.12."&amp;$D$134,'ООО "ГПНО"'!I:I,"&lt;="&amp;"31.12."&amp;$D$134)</f>
        <v>0</v>
      </c>
    </row>
    <row r="175" spans="2:15" ht="15" x14ac:dyDescent="0.2">
      <c r="B175" s="66"/>
      <c r="C175" s="44" t="s">
        <v>80</v>
      </c>
      <c r="D175" s="60" t="e">
        <f>SUMIFS('ООО "ГПНО"'!#REF!,'ООО "ГПНО"'!C:C,B174,'ООО "ГПНО"'!I:I,"&gt;="&amp;"01.01."&amp;$D$134,'ООО "ГПНО"'!I:I,"&lt;="&amp;"31.01."&amp;$D$134)</f>
        <v>#REF!</v>
      </c>
      <c r="E175" s="60" t="e">
        <f>SUMIFS('ООО "ГПНО"'!#REF!,'ООО "ГПНО"'!C:C,B174,'ООО "ГПНО"'!I:I,"&gt;="&amp;"01.02."&amp;$D$134,'ООО "ГПНО"'!I:I,"&lt;="&amp;"28.02."&amp;$D$134)</f>
        <v>#REF!</v>
      </c>
      <c r="F175" s="69" t="e">
        <f>SUMIFS('ООО "ГПНО"'!#REF!,'ООО "ГПНО"'!C:C,B174,'ООО "ГПНО"'!I:I,"&gt;="&amp;"01.03."&amp;$D$134,'ООО "ГПНО"'!I:I,"&lt;="&amp;"31.03."&amp;$D$134)</f>
        <v>#REF!</v>
      </c>
      <c r="G175" s="60" t="e">
        <f>SUMIFS('ООО "ГПНО"'!#REF!,'ООО "ГПНО"'!C:C,B174,'ООО "ГПНО"'!I:I,"&gt;="&amp;"01.04."&amp;$D$134,'ООО "ГПНО"'!I:I,"&lt;="&amp;"30.04."&amp;$D$134)</f>
        <v>#REF!</v>
      </c>
      <c r="H175" s="60" t="e">
        <f>SUMIFS('ООО "ГПНО"'!#REF!,'ООО "ГПНО"'!C:C,B174,'ООО "ГПНО"'!I:I,"&gt;="&amp;"01.05."&amp;$D$134,'ООО "ГПНО"'!I:I,"&lt;="&amp;"31.05."&amp;$D$134)</f>
        <v>#REF!</v>
      </c>
      <c r="I175" s="60" t="e">
        <f>SUMIFS('ООО "ГПНО"'!#REF!,'ООО "ГПНО"'!C:C,B174,'ООО "ГПНО"'!I:I,"&gt;="&amp;"01.06."&amp;$D$134,'ООО "ГПНО"'!I:I,"&lt;="&amp;"30.06."&amp;$D$134)</f>
        <v>#REF!</v>
      </c>
      <c r="J175" s="60" t="e">
        <f>SUMIFS('ООО "ГПНО"'!#REF!,'ООО "ГПНО"'!C:C,B174,'ООО "ГПНО"'!I:I,"&gt;="&amp;"01.07."&amp;$D$134,'ООО "ГПНО"'!I:I,"&lt;="&amp;"31.07."&amp;$D$134)</f>
        <v>#REF!</v>
      </c>
      <c r="K175" s="60" t="e">
        <f>SUMIFS('ООО "ГПНО"'!#REF!,'ООО "ГПНО"'!C:C,B174,'ООО "ГПНО"'!I:I,"&gt;="&amp;"01.08."&amp;$D$134,'ООО "ГПНО"'!I:I,"&lt;="&amp;"31.08."&amp;$D$134)</f>
        <v>#REF!</v>
      </c>
      <c r="L175" s="60" t="e">
        <f>SUMIFS('ООО "ГПНО"'!#REF!,'ООО "ГПНО"'!C:C,B174,'ООО "ГПНО"'!I:I,"&gt;="&amp;"01.09."&amp;$D$134,'ООО "ГПНО"'!I:I,"&lt;="&amp;"30.09."&amp;$D$134)</f>
        <v>#REF!</v>
      </c>
      <c r="M175" s="44" t="e">
        <f>SUMIFS('ООО "ГПНО"'!#REF!,'ООО "ГПНО"'!C:C,B174,'ООО "ГПНО"'!I:I,"&gt;="&amp;"01.10."&amp;$D$134,'ООО "ГПНО"'!I:I,"&lt;="&amp;"31.10."&amp;$D$134)</f>
        <v>#REF!</v>
      </c>
      <c r="N175" s="44" t="e">
        <f>SUMIFS('ООО "ГПНО"'!#REF!,'ООО "ГПНО"'!C:C,B174,'ООО "ГПНО"'!I:I,"&gt;="&amp;"01.11."&amp;$D$134,'ООО "ГПНО"'!I:I,"&lt;="&amp;"30.11."&amp;$D$134)</f>
        <v>#REF!</v>
      </c>
      <c r="O175" s="44" t="e">
        <f>SUMIFS('ООО "ГПНО"'!#REF!,'ООО "ГПНО"'!C:C,B174,'ООО "ГПНО"'!I:I,"&gt;="&amp;"01.12."&amp;$D$134,'ООО "ГПНО"'!I:I,"&lt;="&amp;"31.12."&amp;$D$134)</f>
        <v>#REF!</v>
      </c>
    </row>
    <row r="176" spans="2:15" ht="15" x14ac:dyDescent="0.2">
      <c r="B176" s="66" t="s">
        <v>113</v>
      </c>
      <c r="C176" s="44" t="s">
        <v>78</v>
      </c>
      <c r="D176" s="60">
        <f>SUMIFS('ООО "ГПНО"'!D:D,'ООО "ГПНО"'!C:C,Лист1!B176,'ООО "ГПНО"'!I:I,"&gt;="&amp;"01.01."&amp;$D$134,'ООО "ГПНО"'!I:I,"&lt;="&amp;"31.01."&amp;$D$134)</f>
        <v>0</v>
      </c>
      <c r="E176" s="60">
        <f>SUMIFS('ООО "ГПНО"'!D:D,'ООО "ГПНО"'!C:C,Лист1!B176,'ООО "ГПНО"'!I:I,"&gt;="&amp;"01.02."&amp;$D$134,'ООО "ГПНО"'!I:I,"&lt;="&amp;"28.02."&amp;$D$134)</f>
        <v>0</v>
      </c>
      <c r="F176" s="69">
        <f>SUMIFS('ООО "ГПНО"'!D:D,'ООО "ГПНО"'!C:C,Лист1!B176,'ООО "ГПНО"'!I:I,"&gt;="&amp;"01.03."&amp;$D$134,'ООО "ГПНО"'!I:I,"&lt;="&amp;"31.03."&amp;$D$134)</f>
        <v>0</v>
      </c>
      <c r="G176" s="60">
        <f>SUMIFS('ООО "ГПНО"'!D:D,'ООО "ГПНО"'!C:C,Лист1!B176,'ООО "ГПНО"'!I:I,"&gt;="&amp;"01.04."&amp;$D$134,'ООО "ГПНО"'!I:I,"&lt;="&amp;"30.04."&amp;$D$134)</f>
        <v>0</v>
      </c>
      <c r="H176" s="60">
        <f>SUMIFS('ООО "ГПНО"'!D:D,'ООО "ГПНО"'!C:C,Лист1!B176,'ООО "ГПНО"'!I:I,"&gt;="&amp;"01.05."&amp;$D$134,'ООО "ГПНО"'!I:I,"&lt;="&amp;"31.05."&amp;$D$134)</f>
        <v>0</v>
      </c>
      <c r="I176" s="60">
        <f>SUMIFS('ООО "ГПНО"'!D:D,'ООО "ГПНО"'!C:C,Лист1!B176,'ООО "ГПНО"'!I:I,"&gt;="&amp;"01.06."&amp;$D$134,'ООО "ГПНО"'!I:I,"&lt;="&amp;"30.06."&amp;$D$134)</f>
        <v>0</v>
      </c>
      <c r="J176" s="60">
        <f>SUMIFS('ООО "ГПНО"'!D:D,'ООО "ГПНО"'!C:C,Лист1!B176,'ООО "ГПНО"'!I:I,"&gt;="&amp;"01.07."&amp;$D$134,'ООО "ГПНО"'!I:I,"&lt;="&amp;"31.07."&amp;$D$134)</f>
        <v>0</v>
      </c>
      <c r="K176" s="60">
        <f>SUMIFS('ООО "ГПНО"'!D:D,'ООО "ГПНО"'!C:C,Лист1!B176,'ООО "ГПНО"'!I:I,"&gt;="&amp;"01.08."&amp;$D$134,'ООО "ГПНО"'!I:I,"&lt;="&amp;"31.08."&amp;$D$134)</f>
        <v>0</v>
      </c>
      <c r="L176" s="60">
        <f>SUMIFS('ООО "ГПНО"'!D:D,'ООО "ГПНО"'!C:C,Лист1!B176,'ООО "ГПНО"'!I:I,"&gt;="&amp;"01.09."&amp;$D$134,'ООО "ГПНО"'!I:I,"&lt;="&amp;"30.09."&amp;$D$134)</f>
        <v>0</v>
      </c>
      <c r="M176" s="44">
        <f>SUMIFS('ООО "ГПНО"'!D:D,'ООО "ГПНО"'!C:C,Лист1!B176,'ООО "ГПНО"'!I:I,"&gt;="&amp;"01.10."&amp;$D$134,'ООО "ГПНО"'!I:I,"&lt;="&amp;"31.10."&amp;$D$134)</f>
        <v>0</v>
      </c>
      <c r="N176" s="44">
        <f>SUMIFS('ООО "ГПНО"'!D:D,'ООО "ГПНО"'!C:C,Лист1!B176,'ООО "ГПНО"'!I:I,"&gt;="&amp;"01.11."&amp;$D$134,'ООО "ГПНО"'!I:I,"&lt;="&amp;"30.11."&amp;$D$134)</f>
        <v>0</v>
      </c>
      <c r="O176" s="44">
        <f>SUMIFS('ООО "ГПНО"'!D:D,'ООО "ГПНО"'!C:C,Лист1!B176,'ООО "ГПНО"'!I:I,"&gt;="&amp;"01.12."&amp;$D$134,'ООО "ГПНО"'!I:I,"&lt;="&amp;"31.12."&amp;$D$134)</f>
        <v>0</v>
      </c>
    </row>
    <row r="177" spans="2:15" ht="15" x14ac:dyDescent="0.2">
      <c r="B177" s="56"/>
      <c r="C177" s="44" t="s">
        <v>80</v>
      </c>
      <c r="D177" s="60" t="e">
        <f>SUMIFS('ООО "ГПНО"'!#REF!,'ООО "ГПНО"'!C:C,B176,'ООО "ГПНО"'!I:I,"&gt;="&amp;"01.01."&amp;$D$134,'ООО "ГПНО"'!I:I,"&lt;="&amp;"31.01."&amp;$D$134)</f>
        <v>#REF!</v>
      </c>
      <c r="E177" s="60" t="e">
        <f>SUMIFS('ООО "ГПНО"'!#REF!,'ООО "ГПНО"'!C:C,B176,'ООО "ГПНО"'!I:I,"&gt;="&amp;"01.02."&amp;$D$134,'ООО "ГПНО"'!I:I,"&lt;="&amp;"28.02."&amp;$D$134)</f>
        <v>#REF!</v>
      </c>
      <c r="F177" s="69" t="e">
        <f>SUMIFS('ООО "ГПНО"'!#REF!,'ООО "ГПНО"'!C:C,B176,'ООО "ГПНО"'!I:I,"&gt;="&amp;"01.03."&amp;$D$134,'ООО "ГПНО"'!I:I,"&lt;="&amp;"31.03."&amp;$D$134)</f>
        <v>#REF!</v>
      </c>
      <c r="G177" s="60" t="e">
        <f>SUMIFS('ООО "ГПНО"'!#REF!,'ООО "ГПНО"'!C:C,B176,'ООО "ГПНО"'!I:I,"&gt;="&amp;"01.04."&amp;$D$134,'ООО "ГПНО"'!I:I,"&lt;="&amp;"30.04."&amp;$D$134)</f>
        <v>#REF!</v>
      </c>
      <c r="H177" s="60" t="e">
        <f>SUMIFS('ООО "ГПНО"'!#REF!,'ООО "ГПНО"'!C:C,B176,'ООО "ГПНО"'!I:I,"&gt;="&amp;"01.05."&amp;$D$134,'ООО "ГПНО"'!I:I,"&lt;="&amp;"31.05."&amp;$D$134)</f>
        <v>#REF!</v>
      </c>
      <c r="I177" s="60" t="e">
        <f>SUMIFS('ООО "ГПНО"'!#REF!,'ООО "ГПНО"'!C:C,B176,'ООО "ГПНО"'!I:I,"&gt;="&amp;"01.06."&amp;$D$134,'ООО "ГПНО"'!I:I,"&lt;="&amp;"30.06."&amp;$D$134)</f>
        <v>#REF!</v>
      </c>
      <c r="J177" s="60" t="e">
        <f>SUMIFS('ООО "ГПНО"'!#REF!,'ООО "ГПНО"'!C:C,B176,'ООО "ГПНО"'!I:I,"&gt;="&amp;"01.07."&amp;$D$134,'ООО "ГПНО"'!I:I,"&lt;="&amp;"31.07."&amp;$D$134)</f>
        <v>#REF!</v>
      </c>
      <c r="K177" s="60" t="e">
        <f>SUMIFS('ООО "ГПНО"'!#REF!,'ООО "ГПНО"'!C:C,B176,'ООО "ГПНО"'!I:I,"&gt;="&amp;"01.08."&amp;$D$134,'ООО "ГПНО"'!I:I,"&lt;="&amp;"31.08."&amp;$D$134)</f>
        <v>#REF!</v>
      </c>
      <c r="L177" s="60" t="e">
        <f>SUMIFS('ООО "ГПНО"'!#REF!,'ООО "ГПНО"'!C:C,B176,'ООО "ГПНО"'!I:I,"&gt;="&amp;"01.09."&amp;$D$134,'ООО "ГПНО"'!I:I,"&lt;="&amp;"30.09."&amp;$D$134)</f>
        <v>#REF!</v>
      </c>
      <c r="M177" s="44" t="e">
        <f>SUMIFS('ООО "ГПНО"'!#REF!,'ООО "ГПНО"'!C:C,B176,'ООО "ГПНО"'!I:I,"&gt;="&amp;"01.10."&amp;$D$134,'ООО "ГПНО"'!I:I,"&lt;="&amp;"31.10."&amp;$D$134)</f>
        <v>#REF!</v>
      </c>
      <c r="N177" s="44" t="e">
        <f>SUMIFS('ООО "ГПНО"'!#REF!,'ООО "ГПНО"'!C:C,B176,'ООО "ГПНО"'!I:I,"&gt;="&amp;"01.11."&amp;$D$134,'ООО "ГПНО"'!I:I,"&lt;="&amp;"30.11."&amp;$D$134)</f>
        <v>#REF!</v>
      </c>
      <c r="O177" s="44" t="e">
        <f>SUMIFS('ООО "ГПНО"'!#REF!,'ООО "ГПНО"'!C:C,B176,'ООО "ГПНО"'!I:I,"&gt;="&amp;"01.12."&amp;$D$134,'ООО "ГПНО"'!I:I,"&lt;="&amp;"31.12."&amp;$D$134)</f>
        <v>#REF!</v>
      </c>
    </row>
    <row r="178" spans="2:15" ht="15" x14ac:dyDescent="0.2">
      <c r="B178" s="82" t="s">
        <v>116</v>
      </c>
      <c r="C178" s="44" t="s">
        <v>78</v>
      </c>
      <c r="D178" s="60">
        <f>SUMIFS('ООО "ГПНО"'!D:D,'ООО "ГПНО"'!C:C,Лист1!B178,'ООО "ГПНО"'!I:I,"&gt;="&amp;"01.01."&amp;$D$134,'ООО "ГПНО"'!I:I,"&lt;="&amp;"31.01."&amp;$D$134)</f>
        <v>0</v>
      </c>
      <c r="E178" s="60">
        <f>SUMIFS('ООО "ГПНО"'!D:D,'ООО "ГПНО"'!C:C,Лист1!B178,'ООО "ГПНО"'!I:I,"&gt;="&amp;"01.02."&amp;$D$134,'ООО "ГПНО"'!I:I,"&lt;="&amp;"28.02."&amp;$D$134)</f>
        <v>0</v>
      </c>
      <c r="F178" s="69">
        <f>SUMIFS('ООО "ГПНО"'!D:D,'ООО "ГПНО"'!C:C,Лист1!B178,'ООО "ГПНО"'!I:I,"&gt;="&amp;"01.03."&amp;$D$134,'ООО "ГПНО"'!I:I,"&lt;="&amp;"31.03."&amp;$D$134)</f>
        <v>0</v>
      </c>
      <c r="G178" s="60">
        <f>SUMIFS('ООО "ГПНО"'!D:D,'ООО "ГПНО"'!C:C,Лист1!B178,'ООО "ГПНО"'!I:I,"&gt;="&amp;"01.04."&amp;$D$134,'ООО "ГПНО"'!I:I,"&lt;="&amp;"30.04."&amp;$D$134)</f>
        <v>0</v>
      </c>
      <c r="H178" s="60">
        <f>SUMIFS('ООО "ГПНО"'!D:D,'ООО "ГПНО"'!C:C,Лист1!B178,'ООО "ГПНО"'!I:I,"&gt;="&amp;"01.05."&amp;$D$134,'ООО "ГПНО"'!I:I,"&lt;="&amp;"31.05."&amp;$D$134)</f>
        <v>0</v>
      </c>
      <c r="I178" s="60">
        <f>SUMIFS('ООО "ГПНО"'!D:D,'ООО "ГПНО"'!C:C,Лист1!B178,'ООО "ГПНО"'!I:I,"&gt;="&amp;"01.06."&amp;$D$134,'ООО "ГПНО"'!I:I,"&lt;="&amp;"30.06."&amp;$D$134)</f>
        <v>0</v>
      </c>
      <c r="J178" s="60">
        <f>SUMIFS('ООО "ГПНО"'!D:D,'ООО "ГПНО"'!C:C,Лист1!B178,'ООО "ГПНО"'!I:I,"&gt;="&amp;"01.07."&amp;$D$134,'ООО "ГПНО"'!I:I,"&lt;="&amp;"31.07."&amp;$D$134)</f>
        <v>0</v>
      </c>
      <c r="K178" s="60">
        <f>SUMIFS('ООО "ГПНО"'!D:D,'ООО "ГПНО"'!C:C,Лист1!B178,'ООО "ГПНО"'!I:I,"&gt;="&amp;"01.08."&amp;$D$134,'ООО "ГПНО"'!I:I,"&lt;="&amp;"31.08."&amp;$D$134)</f>
        <v>0</v>
      </c>
      <c r="L178" s="60">
        <f>SUMIFS('ООО "ГПНО"'!D:D,'ООО "ГПНО"'!C:C,Лист1!B178,'ООО "ГПНО"'!I:I,"&gt;="&amp;"01.09."&amp;$D$134,'ООО "ГПНО"'!I:I,"&lt;="&amp;"30.09."&amp;$D$134)</f>
        <v>0</v>
      </c>
      <c r="M178" s="44">
        <f>SUMIFS('ООО "ГПНО"'!D:D,'ООО "ГПНО"'!C:C,Лист1!B178,'ООО "ГПНО"'!I:I,"&gt;="&amp;"01.10."&amp;$D$134,'ООО "ГПНО"'!I:I,"&lt;="&amp;"31.10."&amp;$D$134)</f>
        <v>0</v>
      </c>
      <c r="N178" s="44">
        <f>SUMIFS('ООО "ГПНО"'!D:D,'ООО "ГПНО"'!C:C,Лист1!B178,'ООО "ГПНО"'!I:I,"&gt;="&amp;"01.11."&amp;$D$134,'ООО "ГПНО"'!I:I,"&lt;="&amp;"30.11."&amp;$D$134)</f>
        <v>0</v>
      </c>
      <c r="O178" s="44">
        <f>SUMIFS('ООО "ГПНО"'!D:D,'ООО "ГПНО"'!C:C,Лист1!B178,'ООО "ГПНО"'!I:I,"&gt;="&amp;"01.12."&amp;$D$134,'ООО "ГПНО"'!I:I,"&lt;="&amp;"31.12."&amp;$D$134)</f>
        <v>0</v>
      </c>
    </row>
    <row r="179" spans="2:15" ht="15" x14ac:dyDescent="0.2">
      <c r="B179" s="56"/>
      <c r="C179" s="44" t="s">
        <v>80</v>
      </c>
      <c r="D179" s="60" t="e">
        <f>SUMIFS('ООО "ГПНО"'!#REF!,'ООО "ГПНО"'!C:C,B178,'ООО "ГПНО"'!I:I,"&gt;="&amp;"01.01."&amp;$D$134,'ООО "ГПНО"'!I:I,"&lt;="&amp;"31.01."&amp;$D$134)</f>
        <v>#REF!</v>
      </c>
      <c r="E179" s="60" t="e">
        <f>SUMIFS('ООО "ГПНО"'!#REF!,'ООО "ГПНО"'!C:C,B178,'ООО "ГПНО"'!I:I,"&gt;="&amp;"01.02."&amp;$D$134,'ООО "ГПНО"'!I:I,"&lt;="&amp;"28.02."&amp;$D$134)</f>
        <v>#REF!</v>
      </c>
      <c r="F179" s="69" t="e">
        <f>SUMIFS('ООО "ГПНО"'!#REF!,'ООО "ГПНО"'!C:C,B178,'ООО "ГПНО"'!I:I,"&gt;="&amp;"01.03."&amp;$D$134,'ООО "ГПНО"'!I:I,"&lt;="&amp;"31.03."&amp;$D$134)</f>
        <v>#REF!</v>
      </c>
      <c r="G179" s="60" t="e">
        <f>SUMIFS('ООО "ГПНО"'!#REF!,'ООО "ГПНО"'!C:C,B178,'ООО "ГПНО"'!I:I,"&gt;="&amp;"01.04."&amp;$D$134,'ООО "ГПНО"'!I:I,"&lt;="&amp;"30.04."&amp;$D$134)</f>
        <v>#REF!</v>
      </c>
      <c r="H179" s="60" t="e">
        <f>SUMIFS('ООО "ГПНО"'!#REF!,'ООО "ГПНО"'!C:C,B178,'ООО "ГПНО"'!I:I,"&gt;="&amp;"01.05."&amp;$D$134,'ООО "ГПНО"'!I:I,"&lt;="&amp;"31.05."&amp;$D$134)</f>
        <v>#REF!</v>
      </c>
      <c r="I179" s="60" t="e">
        <f>SUMIFS('ООО "ГПНО"'!#REF!,'ООО "ГПНО"'!C:C,B178,'ООО "ГПНО"'!I:I,"&gt;="&amp;"01.06."&amp;$D$134,'ООО "ГПНО"'!I:I,"&lt;="&amp;"30.06."&amp;$D$134)</f>
        <v>#REF!</v>
      </c>
      <c r="J179" s="60" t="e">
        <f>SUMIFS('ООО "ГПНО"'!#REF!,'ООО "ГПНО"'!C:C,B178,'ООО "ГПНО"'!I:I,"&gt;="&amp;"01.07."&amp;$D$134,'ООО "ГПНО"'!I:I,"&lt;="&amp;"31.07."&amp;$D$134)</f>
        <v>#REF!</v>
      </c>
      <c r="K179" s="60" t="e">
        <f>SUMIFS('ООО "ГПНО"'!#REF!,'ООО "ГПНО"'!C:C,B178,'ООО "ГПНО"'!I:I,"&gt;="&amp;"01.08."&amp;$D$134,'ООО "ГПНО"'!I:I,"&lt;="&amp;"31.08."&amp;$D$134)</f>
        <v>#REF!</v>
      </c>
      <c r="L179" s="60" t="e">
        <f>SUMIFS('ООО "ГПНО"'!#REF!,'ООО "ГПНО"'!C:C,B178,'ООО "ГПНО"'!I:I,"&gt;="&amp;"01.09."&amp;$D$134,'ООО "ГПНО"'!I:I,"&lt;="&amp;"30.09."&amp;$D$134)</f>
        <v>#REF!</v>
      </c>
      <c r="M179" s="44" t="e">
        <f>SUMIFS('ООО "ГПНО"'!#REF!,'ООО "ГПНО"'!C:C,B178,'ООО "ГПНО"'!I:I,"&gt;="&amp;"01.10."&amp;$D$134,'ООО "ГПНО"'!I:I,"&lt;="&amp;"31.10."&amp;$D$134)</f>
        <v>#REF!</v>
      </c>
      <c r="N179" s="44" t="e">
        <f>SUMIFS('ООО "ГПНО"'!#REF!,'ООО "ГПНО"'!C:C,B178,'ООО "ГПНО"'!I:I,"&gt;="&amp;"01.11."&amp;$D$134,'ООО "ГПНО"'!I:I,"&lt;="&amp;"30.11."&amp;$D$134)</f>
        <v>#REF!</v>
      </c>
      <c r="O179" s="44" t="e">
        <f>SUMIFS('ООО "ГПНО"'!#REF!,'ООО "ГПНО"'!C:C,B178,'ООО "ГПНО"'!I:I,"&gt;="&amp;"01.12."&amp;$D$134,'ООО "ГПНО"'!I:I,"&lt;="&amp;"31.12."&amp;$D$134)</f>
        <v>#REF!</v>
      </c>
    </row>
    <row r="180" spans="2:15" ht="15" x14ac:dyDescent="0.2">
      <c r="B180" s="56"/>
      <c r="C180" s="44" t="s">
        <v>78</v>
      </c>
      <c r="D180" s="60">
        <f>SUMIFS('ООО "ГПНО"'!D:D,'ООО "ГПНО"'!C:C,Лист1!B180,'ООО "ГПНО"'!I:I,"&gt;="&amp;"01.01."&amp;$D$134,'ООО "ГПНО"'!I:I,"&lt;="&amp;"31.01."&amp;$D$134)</f>
        <v>0</v>
      </c>
      <c r="E180" s="60">
        <f>SUMIFS('ООО "ГПНО"'!D:D,'ООО "ГПНО"'!C:C,Лист1!B180,'ООО "ГПНО"'!I:I,"&gt;="&amp;"01.02."&amp;$D$134,'ООО "ГПНО"'!I:I,"&lt;="&amp;"28.02."&amp;$D$134)</f>
        <v>0</v>
      </c>
      <c r="F180" s="69">
        <f>SUMIFS('ООО "ГПНО"'!D:D,'ООО "ГПНО"'!C:C,Лист1!B180,'ООО "ГПНО"'!I:I,"&gt;="&amp;"01.03."&amp;$D$134,'ООО "ГПНО"'!I:I,"&lt;="&amp;"31.03."&amp;$D$134)</f>
        <v>0</v>
      </c>
      <c r="G180" s="60">
        <f>SUMIFS('ООО "ГПНО"'!D:D,'ООО "ГПНО"'!C:C,Лист1!B180,'ООО "ГПНО"'!I:I,"&gt;="&amp;"01.04."&amp;$D$134,'ООО "ГПНО"'!I:I,"&lt;="&amp;"30.04."&amp;$D$134)</f>
        <v>0</v>
      </c>
      <c r="H180" s="60">
        <f>SUMIFS('ООО "ГПНО"'!D:D,'ООО "ГПНО"'!C:C,Лист1!B180,'ООО "ГПНО"'!I:I,"&gt;="&amp;"01.05."&amp;$D$134,'ООО "ГПНО"'!I:I,"&lt;="&amp;"31.05."&amp;$D$134)</f>
        <v>0</v>
      </c>
      <c r="I180" s="60">
        <f>SUMIFS('ООО "ГПНО"'!D:D,'ООО "ГПНО"'!C:C,Лист1!B180,'ООО "ГПНО"'!I:I,"&gt;="&amp;"01.06."&amp;$D$134,'ООО "ГПНО"'!I:I,"&lt;="&amp;"30.06."&amp;$D$134)</f>
        <v>0</v>
      </c>
      <c r="J180" s="60">
        <f>SUMIFS('ООО "ГПНО"'!D:D,'ООО "ГПНО"'!C:C,Лист1!B180,'ООО "ГПНО"'!I:I,"&gt;="&amp;"01.07."&amp;$D$134,'ООО "ГПНО"'!I:I,"&lt;="&amp;"31.07."&amp;$D$134)</f>
        <v>0</v>
      </c>
      <c r="K180" s="60">
        <f>SUMIFS('ООО "ГПНО"'!D:D,'ООО "ГПНО"'!C:C,Лист1!B180,'ООО "ГПНО"'!I:I,"&gt;="&amp;"01.08."&amp;$D$134,'ООО "ГПНО"'!I:I,"&lt;="&amp;"31.08."&amp;$D$134)</f>
        <v>0</v>
      </c>
      <c r="L180" s="60">
        <f>SUMIFS('ООО "ГПНО"'!D:D,'ООО "ГПНО"'!C:C,Лист1!B180,'ООО "ГПНО"'!I:I,"&gt;="&amp;"01.09."&amp;$D$134,'ООО "ГПНО"'!I:I,"&lt;="&amp;"30.09."&amp;$D$134)</f>
        <v>0</v>
      </c>
      <c r="M180" s="44">
        <f>SUMIFS('ООО "ГПНО"'!D:D,'ООО "ГПНО"'!C:C,Лист1!B180,'ООО "ГПНО"'!I:I,"&gt;="&amp;"01.10."&amp;$D$134,'ООО "ГПНО"'!I:I,"&lt;="&amp;"31.10."&amp;$D$134)</f>
        <v>0</v>
      </c>
      <c r="N180" s="44">
        <f>SUMIFS('ООО "ГПНО"'!D:D,'ООО "ГПНО"'!C:C,Лист1!B180,'ООО "ГПНО"'!I:I,"&gt;="&amp;"01.11."&amp;$D$134,'ООО "ГПНО"'!I:I,"&lt;="&amp;"30.11."&amp;$D$134)</f>
        <v>0</v>
      </c>
      <c r="O180" s="44">
        <f>SUMIFS('ООО "ГПНО"'!D:D,'ООО "ГПНО"'!C:C,Лист1!B180,'ООО "ГПНО"'!I:I,"&gt;="&amp;"01.12."&amp;$D$134,'ООО "ГПНО"'!I:I,"&lt;="&amp;"31.12."&amp;$D$134)</f>
        <v>0</v>
      </c>
    </row>
    <row r="181" spans="2:15" ht="15" x14ac:dyDescent="0.2">
      <c r="B181" s="56"/>
      <c r="C181" s="44" t="s">
        <v>80</v>
      </c>
      <c r="D181" s="60" t="e">
        <f>SUMIFS('ООО "ГПНО"'!#REF!,'ООО "ГПНО"'!C:C,B180,'ООО "ГПНО"'!I:I,"&gt;="&amp;"01.01."&amp;$D$134,'ООО "ГПНО"'!I:I,"&lt;="&amp;"31.01."&amp;$D$134)</f>
        <v>#REF!</v>
      </c>
      <c r="E181" s="60" t="e">
        <f>SUMIFS('ООО "ГПНО"'!#REF!,'ООО "ГПНО"'!C:C,B180,'ООО "ГПНО"'!I:I,"&gt;="&amp;"01.02."&amp;$D$134,'ООО "ГПНО"'!I:I,"&lt;="&amp;"28.02."&amp;$D$134)</f>
        <v>#REF!</v>
      </c>
      <c r="F181" s="69" t="e">
        <f>SUMIFS('ООО "ГПНО"'!#REF!,'ООО "ГПНО"'!C:C,B180,'ООО "ГПНО"'!I:I,"&gt;="&amp;"01.03."&amp;$D$134,'ООО "ГПНО"'!I:I,"&lt;="&amp;"31.03."&amp;$D$134)</f>
        <v>#REF!</v>
      </c>
      <c r="G181" s="60" t="e">
        <f>SUMIFS('ООО "ГПНО"'!#REF!,'ООО "ГПНО"'!C:C,B180,'ООО "ГПНО"'!I:I,"&gt;="&amp;"01.04."&amp;$D$134,'ООО "ГПНО"'!I:I,"&lt;="&amp;"30.04."&amp;$D$134)</f>
        <v>#REF!</v>
      </c>
      <c r="H181" s="60" t="e">
        <f>SUMIFS('ООО "ГПНО"'!#REF!,'ООО "ГПНО"'!C:C,B180,'ООО "ГПНО"'!I:I,"&gt;="&amp;"01.05."&amp;$D$134,'ООО "ГПНО"'!I:I,"&lt;="&amp;"31.05."&amp;$D$134)</f>
        <v>#REF!</v>
      </c>
      <c r="I181" s="60" t="e">
        <f>SUMIFS('ООО "ГПНО"'!#REF!,'ООО "ГПНО"'!C:C,B180,'ООО "ГПНО"'!I:I,"&gt;="&amp;"01.06."&amp;$D$134,'ООО "ГПНО"'!I:I,"&lt;="&amp;"30.06."&amp;$D$134)</f>
        <v>#REF!</v>
      </c>
      <c r="J181" s="60" t="e">
        <f>SUMIFS('ООО "ГПНО"'!#REF!,'ООО "ГПНО"'!C:C,B180,'ООО "ГПНО"'!I:I,"&gt;="&amp;"01.07."&amp;$D$134,'ООО "ГПНО"'!I:I,"&lt;="&amp;"31.07."&amp;$D$134)</f>
        <v>#REF!</v>
      </c>
      <c r="K181" s="60" t="e">
        <f>SUMIFS('ООО "ГПНО"'!#REF!,'ООО "ГПНО"'!C:C,B180,'ООО "ГПНО"'!I:I,"&gt;="&amp;"01.08."&amp;$D$134,'ООО "ГПНО"'!I:I,"&lt;="&amp;"31.08."&amp;$D$134)</f>
        <v>#REF!</v>
      </c>
      <c r="L181" s="60" t="e">
        <f>SUMIFS('ООО "ГПНО"'!#REF!,'ООО "ГПНО"'!C:C,B180,'ООО "ГПНО"'!I:I,"&gt;="&amp;"01.09."&amp;$D$134,'ООО "ГПНО"'!I:I,"&lt;="&amp;"30.09."&amp;$D$134)</f>
        <v>#REF!</v>
      </c>
      <c r="M181" s="44" t="e">
        <f>SUMIFS('ООО "ГПНО"'!#REF!,'ООО "ГПНО"'!C:C,B180,'ООО "ГПНО"'!I:I,"&gt;="&amp;"01.10."&amp;$D$134,'ООО "ГПНО"'!I:I,"&lt;="&amp;"31.10."&amp;$D$134)</f>
        <v>#REF!</v>
      </c>
      <c r="N181" s="44" t="e">
        <f>SUMIFS('ООО "ГПНО"'!#REF!,'ООО "ГПНО"'!C:C,B180,'ООО "ГПНО"'!I:I,"&gt;="&amp;"01.11."&amp;$D$134,'ООО "ГПНО"'!I:I,"&lt;="&amp;"30.11."&amp;$D$134)</f>
        <v>#REF!</v>
      </c>
      <c r="O181" s="44" t="e">
        <f>SUMIFS('ООО "ГПНО"'!#REF!,'ООО "ГПНО"'!C:C,B180,'ООО "ГПНО"'!I:I,"&gt;="&amp;"01.12."&amp;$D$134,'ООО "ГПНО"'!I:I,"&lt;="&amp;"31.12."&amp;$D$134)</f>
        <v>#REF!</v>
      </c>
    </row>
    <row r="182" spans="2:15" ht="15" x14ac:dyDescent="0.2">
      <c r="B182" s="66"/>
      <c r="C182" s="56"/>
      <c r="D182" s="60">
        <f>SUMIFS('ООО "ГПНО"'!D:D,'ООО "ГПНО"'!C:C,Лист1!B182,'ООО "ГПНО"'!I:I,"&gt;="&amp;"01.01."&amp;$D$134,'ООО "ГПНО"'!I:I,"&lt;="&amp;"31.01."&amp;$D$134)</f>
        <v>0</v>
      </c>
      <c r="E182" s="60">
        <f>SUMIFS('ООО "ГПНО"'!D:D,'ООО "ГПНО"'!C:C,Лист1!B182,'ООО "ГПНО"'!I:I,"&gt;="&amp;"01.02."&amp;$D$134,'ООО "ГПНО"'!I:I,"&lt;="&amp;"28.02."&amp;$D$134)</f>
        <v>0</v>
      </c>
      <c r="F182" s="69">
        <f>SUMIFS('ООО "ГПНО"'!D:D,'ООО "ГПНО"'!C:C,Лист1!B182,'ООО "ГПНО"'!I:I,"&gt;="&amp;"01.03."&amp;$D$134,'ООО "ГПНО"'!I:I,"&lt;="&amp;"31.03."&amp;$D$134)</f>
        <v>0</v>
      </c>
      <c r="G182" s="60">
        <f>SUMIFS('ООО "ГПНО"'!D:D,'ООО "ГПНО"'!C:C,Лист1!B182,'ООО "ГПНО"'!I:I,"&gt;="&amp;"01.04."&amp;$D$134,'ООО "ГПНО"'!I:I,"&lt;="&amp;"30.04."&amp;$D$134)</f>
        <v>0</v>
      </c>
      <c r="H182" s="60">
        <f>SUMIFS('ООО "ГПНО"'!D:D,'ООО "ГПНО"'!C:C,Лист1!B182,'ООО "ГПНО"'!I:I,"&gt;="&amp;"01.05."&amp;$D$134,'ООО "ГПНО"'!I:I,"&lt;="&amp;"31.05."&amp;$D$134)</f>
        <v>0</v>
      </c>
      <c r="I182" s="60">
        <f>SUMIFS('ООО "ГПНО"'!D:D,'ООО "ГПНО"'!C:C,Лист1!B182,'ООО "ГПНО"'!I:I,"&gt;="&amp;"01.06."&amp;$D$134,'ООО "ГПНО"'!I:I,"&lt;="&amp;"30.06."&amp;$D$134)</f>
        <v>0</v>
      </c>
      <c r="J182" s="60">
        <f>SUMIFS('ООО "ГПНО"'!D:D,'ООО "ГПНО"'!C:C,Лист1!B182,'ООО "ГПНО"'!I:I,"&gt;="&amp;"01.07."&amp;$D$134,'ООО "ГПНО"'!I:I,"&lt;="&amp;"31.07."&amp;$D$134)</f>
        <v>0</v>
      </c>
      <c r="K182" s="60">
        <f>SUMIFS('ООО "ГПНО"'!D:D,'ООО "ГПНО"'!C:C,Лист1!B182,'ООО "ГПНО"'!I:I,"&gt;="&amp;"01.08."&amp;$D$134,'ООО "ГПНО"'!I:I,"&lt;="&amp;"31.08."&amp;$D$134)</f>
        <v>0</v>
      </c>
      <c r="L182" s="60">
        <f>SUMIFS('ООО "ГПНО"'!D:D,'ООО "ГПНО"'!C:C,Лист1!B182,'ООО "ГПНО"'!I:I,"&gt;="&amp;"01.09."&amp;$D$134,'ООО "ГПНО"'!I:I,"&lt;="&amp;"30.09."&amp;$D$134)</f>
        <v>0</v>
      </c>
      <c r="M182" s="44">
        <f>SUMIFS('ООО "ГПНО"'!D:D,'ООО "ГПНО"'!C:C,Лист1!B182,'ООО "ГПНО"'!I:I,"&gt;="&amp;"01.10."&amp;$D$134,'ООО "ГПНО"'!I:I,"&lt;="&amp;"31.10."&amp;$D$134)</f>
        <v>0</v>
      </c>
      <c r="N182" s="44">
        <f>SUMIFS('ООО "ГПНО"'!D:D,'ООО "ГПНО"'!C:C,Лист1!B182,'ООО "ГПНО"'!I:I,"&gt;="&amp;"01.11."&amp;$D$134,'ООО "ГПНО"'!I:I,"&lt;="&amp;"30.11."&amp;$D$134)</f>
        <v>0</v>
      </c>
      <c r="O182" s="44">
        <f>SUMIFS('ООО "ГПНО"'!D:D,'ООО "ГПНО"'!C:C,Лист1!B182,'ООО "ГПНО"'!I:I,"&gt;="&amp;"01.12."&amp;$D$134,'ООО "ГПНО"'!I:I,"&lt;="&amp;"31.12."&amp;$D$134)</f>
        <v>0</v>
      </c>
    </row>
    <row r="183" spans="2:15" ht="15" x14ac:dyDescent="0.2">
      <c r="B183" s="56"/>
      <c r="C183" s="56"/>
      <c r="D183" s="60" t="e">
        <f>SUMIFS('ООО "ГПНО"'!#REF!,'ООО "ГПНО"'!C:C,B182,'ООО "ГПНО"'!I:I,"&gt;="&amp;"01.01."&amp;$D$134,'ООО "ГПНО"'!I:I,"&lt;="&amp;"31.01."&amp;$D$134)</f>
        <v>#REF!</v>
      </c>
      <c r="E183" s="60" t="e">
        <f>SUMIFS('ООО "ГПНО"'!#REF!,'ООО "ГПНО"'!C:C,B182,'ООО "ГПНО"'!I:I,"&gt;="&amp;"01.02."&amp;$D$134,'ООО "ГПНО"'!I:I,"&lt;="&amp;"28.02."&amp;$D$134)</f>
        <v>#REF!</v>
      </c>
      <c r="F183" s="69" t="e">
        <f>SUMIFS('ООО "ГПНО"'!#REF!,'ООО "ГПНО"'!C:C,B182,'ООО "ГПНО"'!I:I,"&gt;="&amp;"01.03."&amp;$D$134,'ООО "ГПНО"'!I:I,"&lt;="&amp;"31.03."&amp;$D$134)</f>
        <v>#REF!</v>
      </c>
      <c r="G183" s="60" t="e">
        <f>SUMIFS('ООО "ГПНО"'!#REF!,'ООО "ГПНО"'!C:C,B182,'ООО "ГПНО"'!I:I,"&gt;="&amp;"01.04."&amp;$D$134,'ООО "ГПНО"'!I:I,"&lt;="&amp;"30.04."&amp;$D$134)</f>
        <v>#REF!</v>
      </c>
      <c r="H183" s="60" t="e">
        <f>SUMIFS('ООО "ГПНО"'!#REF!,'ООО "ГПНО"'!C:C,B182,'ООО "ГПНО"'!I:I,"&gt;="&amp;"01.05."&amp;$D$134,'ООО "ГПНО"'!I:I,"&lt;="&amp;"31.05."&amp;$D$134)</f>
        <v>#REF!</v>
      </c>
      <c r="I183" s="60" t="e">
        <f>SUMIFS('ООО "ГПНО"'!#REF!,'ООО "ГПНО"'!C:C,B182,'ООО "ГПНО"'!I:I,"&gt;="&amp;"01.06."&amp;$D$134,'ООО "ГПНО"'!I:I,"&lt;="&amp;"30.06."&amp;$D$134)</f>
        <v>#REF!</v>
      </c>
      <c r="J183" s="60" t="e">
        <f>SUMIFS('ООО "ГПНО"'!#REF!,'ООО "ГПНО"'!C:C,B182,'ООО "ГПНО"'!I:I,"&gt;="&amp;"01.07."&amp;$D$134,'ООО "ГПНО"'!I:I,"&lt;="&amp;"31.07."&amp;$D$134)</f>
        <v>#REF!</v>
      </c>
      <c r="K183" s="60" t="e">
        <f>SUMIFS('ООО "ГПНО"'!#REF!,'ООО "ГПНО"'!C:C,B182,'ООО "ГПНО"'!I:I,"&gt;="&amp;"01.08."&amp;$D$134,'ООО "ГПНО"'!I:I,"&lt;="&amp;"31.08."&amp;$D$134)</f>
        <v>#REF!</v>
      </c>
      <c r="L183" s="60" t="e">
        <f>SUMIFS('ООО "ГПНО"'!#REF!,'ООО "ГПНО"'!C:C,B182,'ООО "ГПНО"'!I:I,"&gt;="&amp;"01.09."&amp;$D$134,'ООО "ГПНО"'!I:I,"&lt;="&amp;"30.09."&amp;$D$134)</f>
        <v>#REF!</v>
      </c>
      <c r="M183" s="44" t="e">
        <f>SUMIFS('ООО "ГПНО"'!#REF!,'ООО "ГПНО"'!C:C,B182,'ООО "ГПНО"'!I:I,"&gt;="&amp;"01.10."&amp;$D$134,'ООО "ГПНО"'!I:I,"&lt;="&amp;"31.10."&amp;$D$134)</f>
        <v>#REF!</v>
      </c>
      <c r="N183" s="44" t="e">
        <f>SUMIFS('ООО "ГПНО"'!#REF!,'ООО "ГПНО"'!C:C,B182,'ООО "ГПНО"'!I:I,"&gt;="&amp;"01.11."&amp;$D$134,'ООО "ГПНО"'!I:I,"&lt;="&amp;"30.11."&amp;$D$134)</f>
        <v>#REF!</v>
      </c>
      <c r="O183" s="44" t="e">
        <f>SUMIFS('ООО "ГПНО"'!#REF!,'ООО "ГПНО"'!C:C,B182,'ООО "ГПНО"'!I:I,"&gt;="&amp;"01.12."&amp;$D$134,'ООО "ГПНО"'!I:I,"&lt;="&amp;"31.12."&amp;$D$134)</f>
        <v>#REF!</v>
      </c>
    </row>
    <row r="184" spans="2:15" x14ac:dyDescent="0.2">
      <c r="D184" t="s">
        <v>84</v>
      </c>
      <c r="E184" t="s">
        <v>85</v>
      </c>
      <c r="F184" t="s">
        <v>86</v>
      </c>
      <c r="G184" t="s">
        <v>87</v>
      </c>
      <c r="H184" t="s">
        <v>88</v>
      </c>
      <c r="I184" t="s">
        <v>89</v>
      </c>
      <c r="J184" t="s">
        <v>90</v>
      </c>
      <c r="K184" t="s">
        <v>91</v>
      </c>
      <c r="L184" t="s">
        <v>96</v>
      </c>
      <c r="M184" t="s">
        <v>97</v>
      </c>
      <c r="N184" t="s">
        <v>98</v>
      </c>
      <c r="O184" t="s">
        <v>99</v>
      </c>
    </row>
    <row r="185" spans="2:15" x14ac:dyDescent="0.2">
      <c r="C185" s="84" t="s">
        <v>124</v>
      </c>
      <c r="D185">
        <f>SUM(D158,D156,D154,D152,D150,D148,D146,D144,D142,D140,D138,D136,D160,D162,D164,D166,D168,D170,D172,D174,D176,D182,D178,D180)</f>
        <v>0</v>
      </c>
      <c r="E185">
        <f t="shared" ref="E185:O185" si="55">SUM(E158,E156,E154,E152,E150,E148,E146,E144,E142,E140,E138,E136,E160,E162,E164,E166,E168,E170,E172,E174,E176,E182,E178,E180)</f>
        <v>0</v>
      </c>
      <c r="F185">
        <f t="shared" si="55"/>
        <v>0</v>
      </c>
      <c r="G185">
        <f t="shared" si="55"/>
        <v>0</v>
      </c>
      <c r="H185">
        <f t="shared" si="55"/>
        <v>0</v>
      </c>
      <c r="I185">
        <f t="shared" si="55"/>
        <v>0</v>
      </c>
      <c r="J185">
        <f t="shared" si="55"/>
        <v>0</v>
      </c>
      <c r="K185">
        <f t="shared" si="55"/>
        <v>0</v>
      </c>
      <c r="L185">
        <f t="shared" si="55"/>
        <v>0</v>
      </c>
      <c r="M185">
        <f t="shared" si="55"/>
        <v>0</v>
      </c>
      <c r="N185">
        <f t="shared" si="55"/>
        <v>0</v>
      </c>
      <c r="O185">
        <f t="shared" si="55"/>
        <v>0</v>
      </c>
    </row>
    <row r="186" spans="2:15" x14ac:dyDescent="0.2">
      <c r="C186" s="84" t="s">
        <v>125</v>
      </c>
      <c r="D186" t="e">
        <f>SUM(D137,D139,D141,D143,D145,D147,D149,D151,D153,D155,D157,D159,D161,D163,D165,D167,D169,D171,D173,D177,D183,D175,D179,D181)</f>
        <v>#REF!</v>
      </c>
      <c r="E186" t="e">
        <f t="shared" ref="E186:O186" si="56">SUM(E137,E139,E141,E143,E145,E147,E149,E151,E153,E155,E157,E159,E161,E163,E165,E167,E169,E171,E173,E177,E183,E175,E179,E181)</f>
        <v>#REF!</v>
      </c>
      <c r="F186" t="e">
        <f t="shared" si="56"/>
        <v>#REF!</v>
      </c>
      <c r="G186" t="e">
        <f t="shared" si="56"/>
        <v>#REF!</v>
      </c>
      <c r="H186" t="e">
        <f t="shared" si="56"/>
        <v>#REF!</v>
      </c>
      <c r="I186" t="e">
        <f t="shared" si="56"/>
        <v>#REF!</v>
      </c>
      <c r="J186" t="e">
        <f t="shared" si="56"/>
        <v>#REF!</v>
      </c>
      <c r="K186" t="e">
        <f t="shared" si="56"/>
        <v>#REF!</v>
      </c>
      <c r="L186" t="e">
        <f t="shared" si="56"/>
        <v>#REF!</v>
      </c>
      <c r="M186" t="e">
        <f t="shared" si="56"/>
        <v>#REF!</v>
      </c>
      <c r="N186" t="e">
        <f t="shared" si="56"/>
        <v>#REF!</v>
      </c>
      <c r="O186" t="e">
        <f t="shared" si="56"/>
        <v>#REF!</v>
      </c>
    </row>
    <row r="188" spans="2:15" x14ac:dyDescent="0.2">
      <c r="D188" t="s">
        <v>84</v>
      </c>
      <c r="E188" t="s">
        <v>85</v>
      </c>
      <c r="F188" t="s">
        <v>86</v>
      </c>
      <c r="G188" t="s">
        <v>87</v>
      </c>
      <c r="H188" t="s">
        <v>88</v>
      </c>
      <c r="I188" t="s">
        <v>89</v>
      </c>
      <c r="J188" t="s">
        <v>90</v>
      </c>
      <c r="K188" t="s">
        <v>91</v>
      </c>
      <c r="L188" t="s">
        <v>96</v>
      </c>
      <c r="M188" t="s">
        <v>97</v>
      </c>
      <c r="N188" t="s">
        <v>98</v>
      </c>
      <c r="O188" t="s">
        <v>99</v>
      </c>
    </row>
    <row r="189" spans="2:15" x14ac:dyDescent="0.2">
      <c r="B189" s="53"/>
      <c r="C189" s="54" t="s">
        <v>92</v>
      </c>
      <c r="D189" s="65">
        <v>625.79999999999995</v>
      </c>
      <c r="E189" s="65">
        <v>0</v>
      </c>
      <c r="F189" s="65">
        <v>0</v>
      </c>
      <c r="G189" s="65">
        <v>0</v>
      </c>
      <c r="H189" s="65">
        <v>0</v>
      </c>
      <c r="I189" s="65">
        <v>0</v>
      </c>
      <c r="J189" s="65">
        <v>0</v>
      </c>
      <c r="K189" s="65">
        <v>0</v>
      </c>
      <c r="L189" s="65">
        <v>0</v>
      </c>
      <c r="M189" s="65">
        <v>0</v>
      </c>
      <c r="N189" s="65">
        <v>0</v>
      </c>
      <c r="O189" s="65">
        <v>0</v>
      </c>
    </row>
    <row r="190" spans="2:15" x14ac:dyDescent="0.2">
      <c r="C190"/>
    </row>
    <row r="197" spans="10:10" x14ac:dyDescent="0.2">
      <c r="J197" s="41"/>
    </row>
    <row r="198" spans="10:10" x14ac:dyDescent="0.2">
      <c r="J198" s="41"/>
    </row>
    <row r="199" spans="10:10" x14ac:dyDescent="0.2">
      <c r="J199" s="41"/>
    </row>
    <row r="215" spans="2:11" x14ac:dyDescent="0.2">
      <c r="B215" s="48"/>
      <c r="C215" s="48"/>
      <c r="D215" s="48"/>
      <c r="E215" s="48"/>
      <c r="F215" s="48"/>
      <c r="G215" s="48"/>
      <c r="H215" s="48"/>
      <c r="I215" s="48"/>
      <c r="J215" s="48"/>
      <c r="K215" s="48"/>
    </row>
    <row r="216" spans="2:11" x14ac:dyDescent="0.2">
      <c r="B216" s="48"/>
      <c r="C216" s="48"/>
      <c r="D216" s="48"/>
      <c r="E216" s="48"/>
      <c r="F216" s="48"/>
    </row>
    <row r="217" spans="2:11" x14ac:dyDescent="0.2">
      <c r="B217" s="48"/>
      <c r="C217" s="48"/>
      <c r="D217" s="48"/>
      <c r="E217" s="48"/>
      <c r="F217" s="48"/>
      <c r="H217" s="46"/>
      <c r="I217" s="46"/>
    </row>
    <row r="218" spans="2:11" x14ac:dyDescent="0.2">
      <c r="B218" s="48"/>
      <c r="C218" s="48"/>
      <c r="D218" s="48"/>
      <c r="E218" s="48"/>
      <c r="F218" s="48"/>
      <c r="H218" s="46"/>
      <c r="I218" s="46"/>
    </row>
    <row r="224" spans="2:11" x14ac:dyDescent="0.2">
      <c r="H224" s="48"/>
    </row>
  </sheetData>
  <autoFilter ref="A4:B4" xr:uid="{00000000-0009-0000-0000-000001000000}"/>
  <mergeCells count="198">
    <mergeCell ref="A59:A60"/>
    <mergeCell ref="A47:A48"/>
    <mergeCell ref="A49:A50"/>
    <mergeCell ref="A51:A52"/>
    <mergeCell ref="A53:A54"/>
    <mergeCell ref="A55:A56"/>
    <mergeCell ref="A57:A58"/>
    <mergeCell ref="A35:A36"/>
    <mergeCell ref="A37:A38"/>
    <mergeCell ref="A39:A40"/>
    <mergeCell ref="A41:A42"/>
    <mergeCell ref="A43:A44"/>
    <mergeCell ref="A45:A46"/>
    <mergeCell ref="A23:A24"/>
    <mergeCell ref="A25:A26"/>
    <mergeCell ref="A27:A28"/>
    <mergeCell ref="A29:A30"/>
    <mergeCell ref="A31:A32"/>
    <mergeCell ref="A33:A34"/>
    <mergeCell ref="C63:D64"/>
    <mergeCell ref="A5:A6"/>
    <mergeCell ref="A7:A8"/>
    <mergeCell ref="A9:A10"/>
    <mergeCell ref="A11:A12"/>
    <mergeCell ref="A13:A14"/>
    <mergeCell ref="A15:A16"/>
    <mergeCell ref="A17:A18"/>
    <mergeCell ref="A19:A20"/>
    <mergeCell ref="A21:A22"/>
    <mergeCell ref="B59:B60"/>
    <mergeCell ref="B55:B56"/>
    <mergeCell ref="B51:B52"/>
    <mergeCell ref="B47:B48"/>
    <mergeCell ref="B43:B44"/>
    <mergeCell ref="B39:B40"/>
    <mergeCell ref="B35:B36"/>
    <mergeCell ref="B31:B32"/>
    <mergeCell ref="G59:G60"/>
    <mergeCell ref="H59:H60"/>
    <mergeCell ref="I59:I60"/>
    <mergeCell ref="J59:J60"/>
    <mergeCell ref="K59:K60"/>
    <mergeCell ref="B57:B58"/>
    <mergeCell ref="G57:G58"/>
    <mergeCell ref="H57:H58"/>
    <mergeCell ref="I57:I58"/>
    <mergeCell ref="J57:J58"/>
    <mergeCell ref="K57:K58"/>
    <mergeCell ref="G55:G56"/>
    <mergeCell ref="H55:H56"/>
    <mergeCell ref="I55:I56"/>
    <mergeCell ref="J55:J56"/>
    <mergeCell ref="K55:K56"/>
    <mergeCell ref="B53:B54"/>
    <mergeCell ref="G53:G54"/>
    <mergeCell ref="H53:H54"/>
    <mergeCell ref="I53:I54"/>
    <mergeCell ref="J53:J54"/>
    <mergeCell ref="K53:K54"/>
    <mergeCell ref="G51:G52"/>
    <mergeCell ref="H51:H52"/>
    <mergeCell ref="I51:I52"/>
    <mergeCell ref="J51:J52"/>
    <mergeCell ref="K51:K52"/>
    <mergeCell ref="B49:B50"/>
    <mergeCell ref="G49:G50"/>
    <mergeCell ref="H49:H50"/>
    <mergeCell ref="I49:I50"/>
    <mergeCell ref="J49:J50"/>
    <mergeCell ref="K49:K50"/>
    <mergeCell ref="G47:G48"/>
    <mergeCell ref="H47:H48"/>
    <mergeCell ref="I47:I48"/>
    <mergeCell ref="J47:J48"/>
    <mergeCell ref="K47:K48"/>
    <mergeCell ref="B45:B46"/>
    <mergeCell ref="G45:G46"/>
    <mergeCell ref="H45:H46"/>
    <mergeCell ref="I45:I46"/>
    <mergeCell ref="J45:J46"/>
    <mergeCell ref="K45:K46"/>
    <mergeCell ref="G43:G44"/>
    <mergeCell ref="H43:H44"/>
    <mergeCell ref="I43:I44"/>
    <mergeCell ref="J43:J44"/>
    <mergeCell ref="K43:K44"/>
    <mergeCell ref="B41:B42"/>
    <mergeCell ref="G41:G42"/>
    <mergeCell ref="H41:H42"/>
    <mergeCell ref="I41:I42"/>
    <mergeCell ref="J41:J42"/>
    <mergeCell ref="K41:K42"/>
    <mergeCell ref="G39:G40"/>
    <mergeCell ref="H39:H40"/>
    <mergeCell ref="I39:I40"/>
    <mergeCell ref="J39:J40"/>
    <mergeCell ref="K39:K40"/>
    <mergeCell ref="B37:B38"/>
    <mergeCell ref="G37:G38"/>
    <mergeCell ref="H37:H38"/>
    <mergeCell ref="I37:I38"/>
    <mergeCell ref="J37:J38"/>
    <mergeCell ref="K37:K38"/>
    <mergeCell ref="G35:G36"/>
    <mergeCell ref="H35:H36"/>
    <mergeCell ref="I35:I36"/>
    <mergeCell ref="J35:J36"/>
    <mergeCell ref="K35:K36"/>
    <mergeCell ref="B33:B34"/>
    <mergeCell ref="G33:G34"/>
    <mergeCell ref="H33:H34"/>
    <mergeCell ref="I33:I34"/>
    <mergeCell ref="J33:J34"/>
    <mergeCell ref="K33:K34"/>
    <mergeCell ref="G31:G32"/>
    <mergeCell ref="H31:H32"/>
    <mergeCell ref="I31:I32"/>
    <mergeCell ref="J31:J32"/>
    <mergeCell ref="K31:K32"/>
    <mergeCell ref="B29:B30"/>
    <mergeCell ref="G29:G30"/>
    <mergeCell ref="H29:H30"/>
    <mergeCell ref="I29:I30"/>
    <mergeCell ref="J29:J30"/>
    <mergeCell ref="K29:K30"/>
    <mergeCell ref="B27:B28"/>
    <mergeCell ref="G27:G28"/>
    <mergeCell ref="H27:H28"/>
    <mergeCell ref="I27:I28"/>
    <mergeCell ref="J27:J28"/>
    <mergeCell ref="K27:K28"/>
    <mergeCell ref="B25:B26"/>
    <mergeCell ref="G25:G26"/>
    <mergeCell ref="H25:H26"/>
    <mergeCell ref="I25:I26"/>
    <mergeCell ref="J25:J26"/>
    <mergeCell ref="K25:K26"/>
    <mergeCell ref="B23:B24"/>
    <mergeCell ref="G23:G24"/>
    <mergeCell ref="H23:H24"/>
    <mergeCell ref="I23:I24"/>
    <mergeCell ref="J23:J24"/>
    <mergeCell ref="K23:K24"/>
    <mergeCell ref="B21:B22"/>
    <mergeCell ref="G21:G22"/>
    <mergeCell ref="H21:H22"/>
    <mergeCell ref="I21:I22"/>
    <mergeCell ref="J21:J22"/>
    <mergeCell ref="K21:K22"/>
    <mergeCell ref="B19:B20"/>
    <mergeCell ref="G19:G20"/>
    <mergeCell ref="H19:H20"/>
    <mergeCell ref="I19:I20"/>
    <mergeCell ref="J19:J20"/>
    <mergeCell ref="K19:K20"/>
    <mergeCell ref="B17:B18"/>
    <mergeCell ref="G17:G18"/>
    <mergeCell ref="H17:H18"/>
    <mergeCell ref="I17:I18"/>
    <mergeCell ref="J17:J18"/>
    <mergeCell ref="K17:K18"/>
    <mergeCell ref="B15:B16"/>
    <mergeCell ref="G15:G16"/>
    <mergeCell ref="H15:H16"/>
    <mergeCell ref="I15:I16"/>
    <mergeCell ref="J15:J16"/>
    <mergeCell ref="K15:K16"/>
    <mergeCell ref="B13:B14"/>
    <mergeCell ref="G13:G14"/>
    <mergeCell ref="H13:H14"/>
    <mergeCell ref="I13:I14"/>
    <mergeCell ref="J13:J14"/>
    <mergeCell ref="K13:K14"/>
    <mergeCell ref="B11:B12"/>
    <mergeCell ref="G11:G12"/>
    <mergeCell ref="H11:H12"/>
    <mergeCell ref="I11:I12"/>
    <mergeCell ref="J11:J12"/>
    <mergeCell ref="K11:K12"/>
    <mergeCell ref="B9:B10"/>
    <mergeCell ref="G9:G10"/>
    <mergeCell ref="H9:H10"/>
    <mergeCell ref="I9:I10"/>
    <mergeCell ref="J9:J10"/>
    <mergeCell ref="K9:K10"/>
    <mergeCell ref="K5:K6"/>
    <mergeCell ref="B7:B8"/>
    <mergeCell ref="G7:G8"/>
    <mergeCell ref="H7:H8"/>
    <mergeCell ref="I7:I8"/>
    <mergeCell ref="J7:J8"/>
    <mergeCell ref="K7:K8"/>
    <mergeCell ref="C3:F3"/>
    <mergeCell ref="B5:B6"/>
    <mergeCell ref="G5:G6"/>
    <mergeCell ref="H5:H6"/>
    <mergeCell ref="I5:I6"/>
    <mergeCell ref="J5:J6"/>
  </mergeCells>
  <pageMargins left="0.7" right="0.7" top="0.75" bottom="0.75" header="0.3" footer="0.3"/>
  <pageSetup paperSize="9" orientation="portrait" r:id="rId1"/>
  <ignoredErrors>
    <ignoredError sqref="D7 D9 D11 D13 D15 D17 D19 D21 D23 D41 D39 D37 D35 D33 D31 D29 D27 D25 D43 D45 D138:O138 D140:O140 D142:O142 D144:O144 D146:O146 D148:O148 D150:O150 D152:O152 D154:O154 D156:O156 D158:O158 D160:O160 D162:O162 D164:O164 D166:O166 D168:O168 D170:O170 D172:O172 D174:O174 D176:O176 D47 D180:O180 D182:O182 D178:O178 D4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2:J32"/>
  <sheetViews>
    <sheetView workbookViewId="0">
      <pane ySplit="3" topLeftCell="A4" activePane="bottomLeft" state="frozen"/>
      <selection pane="bottomLeft" activeCell="B28" sqref="B28"/>
    </sheetView>
  </sheetViews>
  <sheetFormatPr defaultRowHeight="12.75" x14ac:dyDescent="0.2"/>
  <cols>
    <col min="1" max="1" width="4.42578125" customWidth="1"/>
    <col min="2" max="2" width="40.28515625" customWidth="1"/>
    <col min="3" max="5" width="16" customWidth="1"/>
    <col min="6" max="6" width="13.85546875" customWidth="1"/>
    <col min="7" max="7" width="12.140625" customWidth="1"/>
    <col min="8" max="8" width="11.28515625" customWidth="1"/>
    <col min="9" max="9" width="13.5703125" customWidth="1"/>
    <col min="10" max="10" width="13.140625" customWidth="1"/>
    <col min="11" max="11" width="11" customWidth="1"/>
    <col min="12" max="12" width="12" customWidth="1"/>
    <col min="13" max="13" width="10.85546875" customWidth="1"/>
  </cols>
  <sheetData>
    <row r="2" spans="1:10" ht="24" customHeight="1" x14ac:dyDescent="0.2">
      <c r="A2" s="52"/>
      <c r="B2" s="158" t="s">
        <v>111</v>
      </c>
      <c r="C2" s="159"/>
      <c r="D2" s="160"/>
      <c r="E2" s="74">
        <v>2019</v>
      </c>
      <c r="F2" s="161"/>
      <c r="G2" s="162"/>
      <c r="H2" s="157" t="s">
        <v>0</v>
      </c>
      <c r="I2" s="157" t="s">
        <v>1</v>
      </c>
      <c r="J2" s="157" t="s">
        <v>2</v>
      </c>
    </row>
    <row r="3" spans="1:10" ht="14.25" x14ac:dyDescent="0.2">
      <c r="A3" s="52"/>
      <c r="B3" s="74" t="s">
        <v>105</v>
      </c>
      <c r="C3" s="74" t="s">
        <v>106</v>
      </c>
      <c r="D3" s="74" t="s">
        <v>107</v>
      </c>
      <c r="E3" s="74" t="s">
        <v>108</v>
      </c>
      <c r="F3" s="74" t="s">
        <v>109</v>
      </c>
      <c r="G3" s="74" t="s">
        <v>110</v>
      </c>
      <c r="H3" s="157"/>
      <c r="I3" s="157"/>
      <c r="J3" s="157"/>
    </row>
    <row r="4" spans="1:10" ht="14.25" x14ac:dyDescent="0.2">
      <c r="A4" s="52">
        <v>1</v>
      </c>
      <c r="B4" s="75" t="e">
        <f>'ООО "ГПНО"'!#REF!</f>
        <v>#REF!</v>
      </c>
      <c r="C4" s="76">
        <f>SUMIFS('ООО "ГПНО"'!Q:Q,'ООО "ГПНО"'!C:C,Лист2!B4,'ООО "ГПНО"'!I:I,"&gt;="&amp;"01.01."&amp;$E$2,'ООО "ГПНО"'!I:I,"&lt;="&amp;"31.12."&amp;$E$2)</f>
        <v>0</v>
      </c>
      <c r="D4" s="76">
        <f>SUMIFS('ООО "ГПНО"'!R:R,'ООО "ГПНО"'!C:C,Лист2!B4,'ООО "ГПНО"'!I:I,"&gt;="&amp;"01.01."&amp;$E$2,'ООО "ГПНО"'!I:I,"&lt;="&amp;"31.12."&amp;$E$2)</f>
        <v>0</v>
      </c>
      <c r="E4" s="76">
        <f>SUMIFS('ООО "ГПНО"'!S:S,'ООО "ГПНО"'!C:C,Лист2!B4,'ООО "ГПНО"'!I:I,"&gt;="&amp;"01.01."&amp;$E$2,'ООО "ГПНО"'!I:I,"&lt;="&amp;"31.12."&amp;$E$2)</f>
        <v>0</v>
      </c>
      <c r="F4" s="76">
        <f>SUMIFS('ООО "ГПНО"'!T:T,'ООО "ГПНО"'!C:C,Лист2!B4,'ООО "ГПНО"'!I:I,"&gt;="&amp;"01.01."&amp;$E$2,'ООО "ГПНО"'!I:I,"&lt;="&amp;"31.12."&amp;$E$2)</f>
        <v>0</v>
      </c>
      <c r="G4" s="76">
        <f>SUMIFS('ООО "ГПНО"'!W:W,'ООО "ГПНО"'!C:C,Лист2!B4,'ООО "ГПНО"'!I:I,"&gt;="&amp;"01.01."&amp;$E$2,'ООО "ГПНО"'!I:I,"&lt;="&amp;"31.12."&amp;$E$2)</f>
        <v>0</v>
      </c>
      <c r="H4" s="76">
        <f>SUMIFS('ООО "ГПНО"'!Z:Z,'ООО "ГПНО"'!C:C,Лист2!B4,'ООО "ГПНО"'!I:I,"&gt;="&amp;"01.01."&amp;$E$2,'ООО "ГПНО"'!I:I,"&lt;="&amp;"31.12."&amp;$E$2)</f>
        <v>0</v>
      </c>
      <c r="I4" s="76">
        <f>SUMIFS('ООО "ГПНО"'!AA:AA,'ООО "ГПНО"'!C:C,Лист2!B4,'ООО "ГПНО"'!I:I,"&gt;="&amp;"01.01."&amp;$E$2,'ООО "ГПНО"'!I:I,"&lt;="&amp;"31.12."&amp;$E$2)</f>
        <v>0</v>
      </c>
      <c r="J4" s="76">
        <f>SUMIFS('ООО "ГПНО"'!AB:AB,'ООО "ГПНО"'!C:C,Лист2!B4,'ООО "ГПНО"'!I:I,"&gt;="&amp;"01.01."&amp;$E$2,'ООО "ГПНО"'!I:I,"&lt;="&amp;"31.12."&amp;$E$2)</f>
        <v>0</v>
      </c>
    </row>
    <row r="5" spans="1:10" ht="14.25" x14ac:dyDescent="0.2">
      <c r="A5" s="52">
        <v>2</v>
      </c>
      <c r="B5" s="75" t="e">
        <f>'ООО "ГПНО"'!#REF!</f>
        <v>#REF!</v>
      </c>
      <c r="C5" s="76">
        <f>SUMIFS('ООО "ГПНО"'!Q:Q,'ООО "ГПНО"'!C:C,Лист2!B5,'ООО "ГПНО"'!I:I,"&gt;="&amp;"01.01."&amp;$E$2,'ООО "ГПНО"'!I:I,"&lt;="&amp;"31.12."&amp;$E$2)</f>
        <v>0</v>
      </c>
      <c r="D5" s="76">
        <f>SUMIFS('ООО "ГПНО"'!R:R,'ООО "ГПНО"'!C:C,Лист2!B5,'ООО "ГПНО"'!I:I,"&gt;="&amp;"01.01."&amp;$E$2,'ООО "ГПНО"'!I:I,"&lt;="&amp;"31.12."&amp;$E$2)</f>
        <v>0</v>
      </c>
      <c r="E5" s="76">
        <f>SUMIFS('ООО "ГПНО"'!S:S,'ООО "ГПНО"'!C:C,Лист2!B5,'ООО "ГПНО"'!I:I,"&gt;="&amp;"01.01."&amp;$E$2,'ООО "ГПНО"'!I:I,"&lt;="&amp;"31.12."&amp;$E$2)</f>
        <v>0</v>
      </c>
      <c r="F5" s="76">
        <f>SUMIFS('ООО "ГПНО"'!T:T,'ООО "ГПНО"'!C:C,Лист2!B5,'ООО "ГПНО"'!I:I,"&gt;="&amp;"01.01."&amp;$E$2,'ООО "ГПНО"'!I:I,"&lt;="&amp;"31.12."&amp;$E$2)</f>
        <v>0</v>
      </c>
      <c r="G5" s="76">
        <f>SUMIFS('ООО "ГПНО"'!W:W,'ООО "ГПНО"'!C:C,Лист2!B5,'ООО "ГПНО"'!I:I,"&gt;="&amp;"01.01."&amp;$E$2,'ООО "ГПНО"'!I:I,"&lt;="&amp;"31.12."&amp;$E$2)</f>
        <v>0</v>
      </c>
      <c r="H5" s="76">
        <f>SUMIFS('ООО "ГПНО"'!Z:Z,'ООО "ГПНО"'!C:C,Лист2!B5,'ООО "ГПНО"'!I:I,"&gt;="&amp;"01.01."&amp;$E$2,'ООО "ГПНО"'!I:I,"&lt;="&amp;"31.12."&amp;$E$2)</f>
        <v>0</v>
      </c>
      <c r="I5" s="76">
        <f>SUMIFS('ООО "ГПНО"'!AA:AA,'ООО "ГПНО"'!C:C,Лист2!B5,'ООО "ГПНО"'!I:I,"&gt;="&amp;"01.01."&amp;$E$2,'ООО "ГПНО"'!I:I,"&lt;="&amp;"31.12."&amp;$E$2)</f>
        <v>0</v>
      </c>
      <c r="J5" s="76">
        <f>SUMIFS('ООО "ГПНО"'!AB:AB,'ООО "ГПНО"'!C:C,Лист2!B5,'ООО "ГПНО"'!I:I,"&gt;="&amp;"01.01."&amp;$E$2,'ООО "ГПНО"'!I:I,"&lt;="&amp;"31.12."&amp;$E$2)</f>
        <v>0</v>
      </c>
    </row>
    <row r="6" spans="1:10" ht="14.25" x14ac:dyDescent="0.2">
      <c r="A6" s="52">
        <v>3</v>
      </c>
      <c r="B6" s="75" t="e">
        <f>'ООО "ГПНО"'!#REF!</f>
        <v>#REF!</v>
      </c>
      <c r="C6" s="76">
        <f>SUMIFS('ООО "ГПНО"'!Q:Q,'ООО "ГПНО"'!C:C,Лист2!B6,'ООО "ГПНО"'!I:I,"&gt;="&amp;"01.01."&amp;$E$2,'ООО "ГПНО"'!I:I,"&lt;="&amp;"31.12."&amp;$E$2)</f>
        <v>0</v>
      </c>
      <c r="D6" s="76">
        <f>SUMIFS('ООО "ГПНО"'!R:R,'ООО "ГПНО"'!C:C,Лист2!B6,'ООО "ГПНО"'!I:I,"&gt;="&amp;"01.01."&amp;$E$2,'ООО "ГПНО"'!I:I,"&lt;="&amp;"31.12."&amp;$E$2)</f>
        <v>0</v>
      </c>
      <c r="E6" s="76">
        <f>SUMIFS('ООО "ГПНО"'!S:S,'ООО "ГПНО"'!C:C,Лист2!B6,'ООО "ГПНО"'!I:I,"&gt;="&amp;"01.01."&amp;$E$2,'ООО "ГПНО"'!I:I,"&lt;="&amp;"31.12."&amp;$E$2)</f>
        <v>0</v>
      </c>
      <c r="F6" s="76">
        <f>SUMIFS('ООО "ГПНО"'!T:T,'ООО "ГПНО"'!C:C,Лист2!B6,'ООО "ГПНО"'!I:I,"&gt;="&amp;"01.01."&amp;$E$2,'ООО "ГПНО"'!I:I,"&lt;="&amp;"31.12."&amp;$E$2)</f>
        <v>0</v>
      </c>
      <c r="G6" s="76">
        <f>SUMIFS('ООО "ГПНО"'!W:W,'ООО "ГПНО"'!C:C,Лист2!B6,'ООО "ГПНО"'!I:I,"&gt;="&amp;"01.01."&amp;$E$2,'ООО "ГПНО"'!I:I,"&lt;="&amp;"31.12."&amp;$E$2)</f>
        <v>0</v>
      </c>
      <c r="H6" s="76">
        <f>SUMIFS('ООО "ГПНО"'!Z:Z,'ООО "ГПНО"'!C:C,Лист2!B6,'ООО "ГПНО"'!I:I,"&gt;="&amp;"01.01."&amp;$E$2,'ООО "ГПНО"'!I:I,"&lt;="&amp;"31.12."&amp;$E$2)</f>
        <v>0</v>
      </c>
      <c r="I6" s="76">
        <f>SUMIFS('ООО "ГПНО"'!AA:AA,'ООО "ГПНО"'!C:C,Лист2!B6,'ООО "ГПНО"'!I:I,"&gt;="&amp;"01.01."&amp;$E$2,'ООО "ГПНО"'!I:I,"&lt;="&amp;"31.12."&amp;$E$2)</f>
        <v>0</v>
      </c>
      <c r="J6" s="76">
        <f>SUMIFS('ООО "ГПНО"'!AB:AB,'ООО "ГПНО"'!C:C,Лист2!B6,'ООО "ГПНО"'!I:I,"&gt;="&amp;"01.01."&amp;$E$2,'ООО "ГПНО"'!I:I,"&lt;="&amp;"31.12."&amp;$E$2)</f>
        <v>0</v>
      </c>
    </row>
    <row r="7" spans="1:10" ht="14.25" x14ac:dyDescent="0.2">
      <c r="A7" s="52">
        <v>4</v>
      </c>
      <c r="B7" s="75" t="e">
        <f>'ООО "ГПНО"'!#REF!</f>
        <v>#REF!</v>
      </c>
      <c r="C7" s="76">
        <f>SUMIFS('ООО "ГПНО"'!Q:Q,'ООО "ГПНО"'!C:C,Лист2!B7,'ООО "ГПНО"'!I:I,"&gt;="&amp;"01.01."&amp;$E$2,'ООО "ГПНО"'!I:I,"&lt;="&amp;"31.12."&amp;$E$2)</f>
        <v>0</v>
      </c>
      <c r="D7" s="76">
        <f>SUMIFS('ООО "ГПНО"'!R:R,'ООО "ГПНО"'!C:C,Лист2!B7,'ООО "ГПНО"'!I:I,"&gt;="&amp;"01.01."&amp;$E$2,'ООО "ГПНО"'!I:I,"&lt;="&amp;"31.12."&amp;$E$2)</f>
        <v>0</v>
      </c>
      <c r="E7" s="76">
        <f>SUMIFS('ООО "ГПНО"'!S:S,'ООО "ГПНО"'!C:C,Лист2!B7,'ООО "ГПНО"'!I:I,"&gt;="&amp;"01.01."&amp;$E$2,'ООО "ГПНО"'!I:I,"&lt;="&amp;"31.12."&amp;$E$2)</f>
        <v>0</v>
      </c>
      <c r="F7" s="76">
        <f>SUMIFS('ООО "ГПНО"'!T:T,'ООО "ГПНО"'!C:C,Лист2!B7,'ООО "ГПНО"'!I:I,"&gt;="&amp;"01.01."&amp;$E$2,'ООО "ГПНО"'!I:I,"&lt;="&amp;"31.12."&amp;$E$2)</f>
        <v>0</v>
      </c>
      <c r="G7" s="76">
        <f>SUMIFS('ООО "ГПНО"'!W:W,'ООО "ГПНО"'!C:C,Лист2!B7,'ООО "ГПНО"'!I:I,"&gt;="&amp;"01.01."&amp;$E$2,'ООО "ГПНО"'!I:I,"&lt;="&amp;"31.12."&amp;$E$2)</f>
        <v>0</v>
      </c>
      <c r="H7" s="76">
        <f>SUMIFS('ООО "ГПНО"'!Z:Z,'ООО "ГПНО"'!C:C,Лист2!B7,'ООО "ГПНО"'!I:I,"&gt;="&amp;"01.01."&amp;$E$2,'ООО "ГПНО"'!I:I,"&lt;="&amp;"31.12."&amp;$E$2)</f>
        <v>0</v>
      </c>
      <c r="I7" s="76">
        <f>SUMIFS('ООО "ГПНО"'!AA:AA,'ООО "ГПНО"'!C:C,Лист2!B7,'ООО "ГПНО"'!I:I,"&gt;="&amp;"01.01."&amp;$E$2,'ООО "ГПНО"'!I:I,"&lt;="&amp;"31.12."&amp;$E$2)</f>
        <v>0</v>
      </c>
      <c r="J7" s="76">
        <f>SUMIFS('ООО "ГПНО"'!AB:AB,'ООО "ГПНО"'!C:C,Лист2!B7,'ООО "ГПНО"'!I:I,"&gt;="&amp;"01.01."&amp;$E$2,'ООО "ГПНО"'!I:I,"&lt;="&amp;"31.12."&amp;$E$2)</f>
        <v>0</v>
      </c>
    </row>
    <row r="8" spans="1:10" ht="14.25" x14ac:dyDescent="0.2">
      <c r="A8" s="52">
        <v>5</v>
      </c>
      <c r="B8" s="75" t="e">
        <f>'ООО "ГПНО"'!#REF!</f>
        <v>#REF!</v>
      </c>
      <c r="C8" s="76">
        <f>SUMIFS('ООО "ГПНО"'!Q:Q,'ООО "ГПНО"'!C:C,Лист2!B8,'ООО "ГПНО"'!I:I,"&gt;="&amp;"01.01."&amp;$E$2,'ООО "ГПНО"'!I:I,"&lt;="&amp;"31.12."&amp;$E$2)</f>
        <v>0</v>
      </c>
      <c r="D8" s="76">
        <f>SUMIFS('ООО "ГПНО"'!R:R,'ООО "ГПНО"'!C:C,Лист2!B8,'ООО "ГПНО"'!I:I,"&gt;="&amp;"01.01."&amp;$E$2,'ООО "ГПНО"'!I:I,"&lt;="&amp;"31.12."&amp;$E$2)</f>
        <v>0</v>
      </c>
      <c r="E8" s="76">
        <f>SUMIFS('ООО "ГПНО"'!S:S,'ООО "ГПНО"'!C:C,Лист2!B8,'ООО "ГПНО"'!I:I,"&gt;="&amp;"01.01."&amp;$E$2,'ООО "ГПНО"'!I:I,"&lt;="&amp;"31.12."&amp;$E$2)</f>
        <v>0</v>
      </c>
      <c r="F8" s="76">
        <f>SUMIFS('ООО "ГПНО"'!T:T,'ООО "ГПНО"'!C:C,Лист2!B8,'ООО "ГПНО"'!I:I,"&gt;="&amp;"01.01."&amp;$E$2,'ООО "ГПНО"'!I:I,"&lt;="&amp;"31.12."&amp;$E$2)</f>
        <v>0</v>
      </c>
      <c r="G8" s="76">
        <f>SUMIFS('ООО "ГПНО"'!W:W,'ООО "ГПНО"'!C:C,Лист2!B8,'ООО "ГПНО"'!I:I,"&gt;="&amp;"01.01."&amp;$E$2,'ООО "ГПНО"'!I:I,"&lt;="&amp;"31.12."&amp;$E$2)</f>
        <v>0</v>
      </c>
      <c r="H8" s="76">
        <f>SUMIFS('ООО "ГПНО"'!Z:Z,'ООО "ГПНО"'!C:C,Лист2!B8,'ООО "ГПНО"'!I:I,"&gt;="&amp;"01.01."&amp;$E$2,'ООО "ГПНО"'!I:I,"&lt;="&amp;"31.12."&amp;$E$2)</f>
        <v>0</v>
      </c>
      <c r="I8" s="76">
        <f>SUMIFS('ООО "ГПНО"'!AA:AA,'ООО "ГПНО"'!C:C,Лист2!B8,'ООО "ГПНО"'!I:I,"&gt;="&amp;"01.01."&amp;$E$2,'ООО "ГПНО"'!I:I,"&lt;="&amp;"31.12."&amp;$E$2)</f>
        <v>0</v>
      </c>
      <c r="J8" s="76">
        <f>SUMIFS('ООО "ГПНО"'!AB:AB,'ООО "ГПНО"'!C:C,Лист2!B8,'ООО "ГПНО"'!I:I,"&gt;="&amp;"01.01."&amp;$E$2,'ООО "ГПНО"'!I:I,"&lt;="&amp;"31.12."&amp;$E$2)</f>
        <v>0</v>
      </c>
    </row>
    <row r="9" spans="1:10" ht="14.25" x14ac:dyDescent="0.2">
      <c r="A9" s="52">
        <v>6</v>
      </c>
      <c r="B9" s="75" t="e">
        <f>'ООО "ГПНО"'!#REF!</f>
        <v>#REF!</v>
      </c>
      <c r="C9" s="76">
        <f>SUMIFS('ООО "ГПНО"'!Q:Q,'ООО "ГПНО"'!C:C,Лист2!B9,'ООО "ГПНО"'!I:I,"&gt;="&amp;"01.01."&amp;$E$2,'ООО "ГПНО"'!I:I,"&lt;="&amp;"31.12."&amp;$E$2)</f>
        <v>0</v>
      </c>
      <c r="D9" s="76">
        <f>SUMIFS('ООО "ГПНО"'!R:R,'ООО "ГПНО"'!C:C,Лист2!B9,'ООО "ГПНО"'!I:I,"&gt;="&amp;"01.01."&amp;$E$2,'ООО "ГПНО"'!I:I,"&lt;="&amp;"31.12."&amp;$E$2)</f>
        <v>0</v>
      </c>
      <c r="E9" s="76">
        <f>SUMIFS('ООО "ГПНО"'!S:S,'ООО "ГПНО"'!C:C,Лист2!B9,'ООО "ГПНО"'!I:I,"&gt;="&amp;"01.01."&amp;$E$2,'ООО "ГПНО"'!I:I,"&lt;="&amp;"31.12."&amp;$E$2)</f>
        <v>0</v>
      </c>
      <c r="F9" s="76">
        <f>SUMIFS('ООО "ГПНО"'!T:T,'ООО "ГПНО"'!C:C,Лист2!B9,'ООО "ГПНО"'!I:I,"&gt;="&amp;"01.01."&amp;$E$2,'ООО "ГПНО"'!I:I,"&lt;="&amp;"31.12."&amp;$E$2)</f>
        <v>0</v>
      </c>
      <c r="G9" s="76">
        <f>SUMIFS('ООО "ГПНО"'!W:W,'ООО "ГПНО"'!C:C,Лист2!B9,'ООО "ГПНО"'!I:I,"&gt;="&amp;"01.01."&amp;$E$2,'ООО "ГПНО"'!I:I,"&lt;="&amp;"31.12."&amp;$E$2)</f>
        <v>0</v>
      </c>
      <c r="H9" s="76">
        <f>SUMIFS('ООО "ГПНО"'!Z:Z,'ООО "ГПНО"'!C:C,Лист2!B9,'ООО "ГПНО"'!I:I,"&gt;="&amp;"01.01."&amp;$E$2,'ООО "ГПНО"'!I:I,"&lt;="&amp;"31.12."&amp;$E$2)</f>
        <v>0</v>
      </c>
      <c r="I9" s="76">
        <f>SUMIFS('ООО "ГПНО"'!AA:AA,'ООО "ГПНО"'!C:C,Лист2!B9,'ООО "ГПНО"'!I:I,"&gt;="&amp;"01.01."&amp;$E$2,'ООО "ГПНО"'!I:I,"&lt;="&amp;"31.12."&amp;$E$2)</f>
        <v>0</v>
      </c>
      <c r="J9" s="76">
        <f>SUMIFS('ООО "ГПНО"'!AB:AB,'ООО "ГПНО"'!C:C,Лист2!B9,'ООО "ГПНО"'!I:I,"&gt;="&amp;"01.01."&amp;$E$2,'ООО "ГПНО"'!I:I,"&lt;="&amp;"31.12."&amp;$E$2)</f>
        <v>0</v>
      </c>
    </row>
    <row r="10" spans="1:10" ht="14.25" x14ac:dyDescent="0.2">
      <c r="A10" s="52">
        <v>7</v>
      </c>
      <c r="B10" s="75" t="e">
        <f>'ООО "ГПНО"'!#REF!</f>
        <v>#REF!</v>
      </c>
      <c r="C10" s="76">
        <f>SUMIFS('ООО "ГПНО"'!Q:Q,'ООО "ГПНО"'!C:C,Лист2!B10,'ООО "ГПНО"'!I:I,"&gt;="&amp;"01.01."&amp;$E$2,'ООО "ГПНО"'!I:I,"&lt;="&amp;"31.12."&amp;$E$2)</f>
        <v>0</v>
      </c>
      <c r="D10" s="76">
        <f>SUMIFS('ООО "ГПНО"'!R:R,'ООО "ГПНО"'!C:C,Лист2!B10,'ООО "ГПНО"'!I:I,"&gt;="&amp;"01.01."&amp;$E$2,'ООО "ГПНО"'!I:I,"&lt;="&amp;"31.12."&amp;$E$2)</f>
        <v>0</v>
      </c>
      <c r="E10" s="76">
        <f>SUMIFS('ООО "ГПНО"'!S:S,'ООО "ГПНО"'!C:C,Лист2!B10,'ООО "ГПНО"'!I:I,"&gt;="&amp;"01.01."&amp;$E$2,'ООО "ГПНО"'!I:I,"&lt;="&amp;"31.12."&amp;$E$2)</f>
        <v>0</v>
      </c>
      <c r="F10" s="76">
        <f>SUMIFS('ООО "ГПНО"'!T:T,'ООО "ГПНО"'!C:C,Лист2!B10,'ООО "ГПНО"'!I:I,"&gt;="&amp;"01.01."&amp;$E$2,'ООО "ГПНО"'!I:I,"&lt;="&amp;"31.12."&amp;$E$2)</f>
        <v>0</v>
      </c>
      <c r="G10" s="76">
        <f>SUMIFS('ООО "ГПНО"'!W:W,'ООО "ГПНО"'!C:C,Лист2!B10,'ООО "ГПНО"'!I:I,"&gt;="&amp;"01.01."&amp;$E$2,'ООО "ГПНО"'!I:I,"&lt;="&amp;"31.12."&amp;$E$2)</f>
        <v>0</v>
      </c>
      <c r="H10" s="76">
        <f>SUMIFS('ООО "ГПНО"'!Z:Z,'ООО "ГПНО"'!C:C,Лист2!B10,'ООО "ГПНО"'!I:I,"&gt;="&amp;"01.01."&amp;$E$2,'ООО "ГПНО"'!I:I,"&lt;="&amp;"31.12."&amp;$E$2)</f>
        <v>0</v>
      </c>
      <c r="I10" s="76">
        <f>SUMIFS('ООО "ГПНО"'!AA:AA,'ООО "ГПНО"'!C:C,Лист2!B10,'ООО "ГПНО"'!I:I,"&gt;="&amp;"01.01."&amp;$E$2,'ООО "ГПНО"'!I:I,"&lt;="&amp;"31.12."&amp;$E$2)</f>
        <v>0</v>
      </c>
      <c r="J10" s="76">
        <f>SUMIFS('ООО "ГПНО"'!AB:AB,'ООО "ГПНО"'!C:C,Лист2!B10,'ООО "ГПНО"'!I:I,"&gt;="&amp;"01.01."&amp;$E$2,'ООО "ГПНО"'!I:I,"&lt;="&amp;"31.12."&amp;$E$2)</f>
        <v>0</v>
      </c>
    </row>
    <row r="11" spans="1:10" ht="14.25" x14ac:dyDescent="0.2">
      <c r="A11" s="52">
        <v>8</v>
      </c>
      <c r="B11" s="75" t="e">
        <f>'ООО "ГПНО"'!#REF!</f>
        <v>#REF!</v>
      </c>
      <c r="C11" s="76">
        <f>SUMIFS('ООО "ГПНО"'!Q:Q,'ООО "ГПНО"'!C:C,Лист2!B11,'ООО "ГПНО"'!I:I,"&gt;="&amp;"01.01."&amp;$E$2,'ООО "ГПНО"'!I:I,"&lt;="&amp;"31.12."&amp;$E$2)</f>
        <v>0</v>
      </c>
      <c r="D11" s="76">
        <f>SUMIFS('ООО "ГПНО"'!R:R,'ООО "ГПНО"'!C:C,Лист2!B11,'ООО "ГПНО"'!I:I,"&gt;="&amp;"01.01."&amp;$E$2,'ООО "ГПНО"'!I:I,"&lt;="&amp;"31.12."&amp;$E$2)</f>
        <v>0</v>
      </c>
      <c r="E11" s="76">
        <f>SUMIFS('ООО "ГПНО"'!S:S,'ООО "ГПНО"'!C:C,Лист2!B11,'ООО "ГПНО"'!I:I,"&gt;="&amp;"01.01."&amp;$E$2,'ООО "ГПНО"'!I:I,"&lt;="&amp;"31.12."&amp;$E$2)</f>
        <v>0</v>
      </c>
      <c r="F11" s="76">
        <f>SUMIFS('ООО "ГПНО"'!T:T,'ООО "ГПНО"'!C:C,Лист2!B11,'ООО "ГПНО"'!I:I,"&gt;="&amp;"01.01."&amp;$E$2,'ООО "ГПНО"'!I:I,"&lt;="&amp;"31.12."&amp;$E$2)</f>
        <v>0</v>
      </c>
      <c r="G11" s="76">
        <f>SUMIFS('ООО "ГПНО"'!W:W,'ООО "ГПНО"'!C:C,Лист2!B11,'ООО "ГПНО"'!I:I,"&gt;="&amp;"01.01."&amp;$E$2,'ООО "ГПНО"'!I:I,"&lt;="&amp;"31.12."&amp;$E$2)</f>
        <v>0</v>
      </c>
      <c r="H11" s="76">
        <f>SUMIFS('ООО "ГПНО"'!Z:Z,'ООО "ГПНО"'!C:C,Лист2!B11,'ООО "ГПНО"'!I:I,"&gt;="&amp;"01.01."&amp;$E$2,'ООО "ГПНО"'!I:I,"&lt;="&amp;"31.12."&amp;$E$2)</f>
        <v>0</v>
      </c>
      <c r="I11" s="76">
        <f>SUMIFS('ООО "ГПНО"'!AA:AA,'ООО "ГПНО"'!C:C,Лист2!B11,'ООО "ГПНО"'!I:I,"&gt;="&amp;"01.01."&amp;$E$2,'ООО "ГПНО"'!I:I,"&lt;="&amp;"31.12."&amp;$E$2)</f>
        <v>0</v>
      </c>
      <c r="J11" s="76">
        <f>SUMIFS('ООО "ГПНО"'!AB:AB,'ООО "ГПНО"'!C:C,Лист2!B11,'ООО "ГПНО"'!I:I,"&gt;="&amp;"01.01."&amp;$E$2,'ООО "ГПНО"'!I:I,"&lt;="&amp;"31.12."&amp;$E$2)</f>
        <v>0</v>
      </c>
    </row>
    <row r="12" spans="1:10" ht="14.25" x14ac:dyDescent="0.2">
      <c r="A12" s="52">
        <v>9</v>
      </c>
      <c r="B12" s="79" t="e">
        <f>'ООО "ГПНО"'!#REF!</f>
        <v>#REF!</v>
      </c>
      <c r="C12" s="76">
        <f>SUMIFS('ООО "ГПНО"'!Q:Q,'ООО "ГПНО"'!C:C,Лист2!B12,'ООО "ГПНО"'!I:I,"&gt;="&amp;"01.01."&amp;$E$2,'ООО "ГПНО"'!I:I,"&lt;="&amp;"31.12."&amp;$E$2)</f>
        <v>0</v>
      </c>
      <c r="D12" s="76">
        <f>SUMIFS('ООО "ГПНО"'!R:R,'ООО "ГПНО"'!C:C,Лист2!B12,'ООО "ГПНО"'!I:I,"&gt;="&amp;"01.01."&amp;$E$2,'ООО "ГПНО"'!I:I,"&lt;="&amp;"31.12."&amp;$E$2)</f>
        <v>0</v>
      </c>
      <c r="E12" s="76">
        <f>SUMIFS('ООО "ГПНО"'!S:S,'ООО "ГПНО"'!C:C,Лист2!B12,'ООО "ГПНО"'!I:I,"&gt;="&amp;"01.01."&amp;$E$2,'ООО "ГПНО"'!I:I,"&lt;="&amp;"31.12."&amp;$E$2)</f>
        <v>0</v>
      </c>
      <c r="F12" s="76">
        <f>SUMIFS('ООО "ГПНО"'!T:T,'ООО "ГПНО"'!C:C,Лист2!B12,'ООО "ГПНО"'!I:I,"&gt;="&amp;"01.01."&amp;$E$2,'ООО "ГПНО"'!I:I,"&lt;="&amp;"31.12."&amp;$E$2)</f>
        <v>0</v>
      </c>
      <c r="G12" s="76">
        <f>SUMIFS('ООО "ГПНО"'!W:W,'ООО "ГПНО"'!C:C,Лист2!B12,'ООО "ГПНО"'!I:I,"&gt;="&amp;"01.01."&amp;$E$2,'ООО "ГПНО"'!I:I,"&lt;="&amp;"31.12."&amp;$E$2)</f>
        <v>0</v>
      </c>
      <c r="H12" s="76">
        <f>SUMIFS('ООО "ГПНО"'!Z:Z,'ООО "ГПНО"'!C:C,Лист2!B12,'ООО "ГПНО"'!I:I,"&gt;="&amp;"01.01."&amp;$E$2,'ООО "ГПНО"'!I:I,"&lt;="&amp;"31.12."&amp;$E$2)</f>
        <v>0</v>
      </c>
      <c r="I12" s="76">
        <f>SUMIFS('ООО "ГПНО"'!AA:AA,'ООО "ГПНО"'!C:C,Лист2!B12,'ООО "ГПНО"'!I:I,"&gt;="&amp;"01.01."&amp;$E$2,'ООО "ГПНО"'!I:I,"&lt;="&amp;"31.12."&amp;$E$2)</f>
        <v>0</v>
      </c>
      <c r="J12" s="76">
        <f>SUMIFS('ООО "ГПНО"'!AB:AB,'ООО "ГПНО"'!C:C,Лист2!B12,'ООО "ГПНО"'!I:I,"&gt;="&amp;"01.01."&amp;$E$2,'ООО "ГПНО"'!I:I,"&lt;="&amp;"31.12."&amp;$E$2)</f>
        <v>0</v>
      </c>
    </row>
    <row r="13" spans="1:10" ht="14.25" x14ac:dyDescent="0.2">
      <c r="A13" s="52">
        <v>10</v>
      </c>
      <c r="B13" s="79" t="e">
        <f>'ООО "ГПНО"'!#REF!</f>
        <v>#REF!</v>
      </c>
      <c r="C13" s="76">
        <f>SUMIFS('ООО "ГПНО"'!Q:Q,'ООО "ГПНО"'!C:C,Лист2!B13,'ООО "ГПНО"'!I:I,"&gt;="&amp;"01.01."&amp;$E$2,'ООО "ГПНО"'!I:I,"&lt;="&amp;"31.12."&amp;$E$2)</f>
        <v>0</v>
      </c>
      <c r="D13" s="76">
        <f>SUMIFS('ООО "ГПНО"'!R:R,'ООО "ГПНО"'!C:C,Лист2!B13,'ООО "ГПНО"'!I:I,"&gt;="&amp;"01.01."&amp;$E$2,'ООО "ГПНО"'!I:I,"&lt;="&amp;"31.12."&amp;$E$2)</f>
        <v>0</v>
      </c>
      <c r="E13" s="76">
        <f>SUMIFS('ООО "ГПНО"'!S:S,'ООО "ГПНО"'!C:C,Лист2!B13,'ООО "ГПНО"'!I:I,"&gt;="&amp;"01.01."&amp;$E$2,'ООО "ГПНО"'!I:I,"&lt;="&amp;"31.12."&amp;$E$2)</f>
        <v>0</v>
      </c>
      <c r="F13" s="76">
        <f>SUMIFS('ООО "ГПНО"'!T:T,'ООО "ГПНО"'!C:C,Лист2!B13,'ООО "ГПНО"'!I:I,"&gt;="&amp;"01.01."&amp;$E$2,'ООО "ГПНО"'!I:I,"&lt;="&amp;"31.12."&amp;$E$2)</f>
        <v>0</v>
      </c>
      <c r="G13" s="76">
        <f>SUMIFS('ООО "ГПНО"'!W:W,'ООО "ГПНО"'!C:C,Лист2!B13,'ООО "ГПНО"'!I:I,"&gt;="&amp;"01.01."&amp;$E$2,'ООО "ГПНО"'!I:I,"&lt;="&amp;"31.12."&amp;$E$2)</f>
        <v>0</v>
      </c>
      <c r="H13" s="76">
        <f>SUMIFS('ООО "ГПНО"'!Z:Z,'ООО "ГПНО"'!C:C,Лист2!B13,'ООО "ГПНО"'!I:I,"&gt;="&amp;"01.01."&amp;$E$2,'ООО "ГПНО"'!I:I,"&lt;="&amp;"31.12."&amp;$E$2)</f>
        <v>0</v>
      </c>
      <c r="I13" s="76">
        <f>SUMIFS('ООО "ГПНО"'!AA:AA,'ООО "ГПНО"'!C:C,Лист2!B13,'ООО "ГПНО"'!I:I,"&gt;="&amp;"01.01."&amp;$E$2,'ООО "ГПНО"'!I:I,"&lt;="&amp;"31.12."&amp;$E$2)</f>
        <v>0</v>
      </c>
      <c r="J13" s="76">
        <f>SUMIFS('ООО "ГПНО"'!AB:AB,'ООО "ГПНО"'!C:C,Лист2!B13,'ООО "ГПНО"'!I:I,"&gt;="&amp;"01.01."&amp;$E$2,'ООО "ГПНО"'!I:I,"&lt;="&amp;"31.12."&amp;$E$2)</f>
        <v>0</v>
      </c>
    </row>
    <row r="14" spans="1:10" ht="14.25" x14ac:dyDescent="0.2">
      <c r="A14" s="52">
        <v>11</v>
      </c>
      <c r="B14" s="79" t="e">
        <f>'ООО "ГПНО"'!#REF!</f>
        <v>#REF!</v>
      </c>
      <c r="C14" s="76">
        <f>SUMIFS('ООО "ГПНО"'!Q:Q,'ООО "ГПНО"'!C:C,Лист2!B14,'ООО "ГПНО"'!I:I,"&gt;="&amp;"01.01."&amp;$E$2,'ООО "ГПНО"'!I:I,"&lt;="&amp;"31.12."&amp;$E$2)</f>
        <v>0</v>
      </c>
      <c r="D14" s="76">
        <f>SUMIFS('ООО "ГПНО"'!R:R,'ООО "ГПНО"'!C:C,Лист2!B14,'ООО "ГПНО"'!I:I,"&gt;="&amp;"01.01."&amp;$E$2,'ООО "ГПНО"'!I:I,"&lt;="&amp;"31.12."&amp;$E$2)</f>
        <v>0</v>
      </c>
      <c r="E14" s="76">
        <f>SUMIFS('ООО "ГПНО"'!S:S,'ООО "ГПНО"'!C:C,Лист2!B14,'ООО "ГПНО"'!I:I,"&gt;="&amp;"01.01."&amp;$E$2,'ООО "ГПНО"'!I:I,"&lt;="&amp;"31.12."&amp;$E$2)</f>
        <v>0</v>
      </c>
      <c r="F14" s="76">
        <f>SUMIFS('ООО "ГПНО"'!T:T,'ООО "ГПНО"'!C:C,Лист2!B14,'ООО "ГПНО"'!I:I,"&gt;="&amp;"01.01."&amp;$E$2,'ООО "ГПНО"'!I:I,"&lt;="&amp;"31.12."&amp;$E$2)</f>
        <v>0</v>
      </c>
      <c r="G14" s="76">
        <f>SUMIFS('ООО "ГПНО"'!W:W,'ООО "ГПНО"'!C:C,Лист2!B14,'ООО "ГПНО"'!I:I,"&gt;="&amp;"01.01."&amp;$E$2,'ООО "ГПНО"'!I:I,"&lt;="&amp;"31.12."&amp;$E$2)</f>
        <v>0</v>
      </c>
      <c r="H14" s="76">
        <f>SUMIFS('ООО "ГПНО"'!Z:Z,'ООО "ГПНО"'!C:C,Лист2!B14,'ООО "ГПНО"'!I:I,"&gt;="&amp;"01.01."&amp;$E$2,'ООО "ГПНО"'!I:I,"&lt;="&amp;"31.12."&amp;$E$2)</f>
        <v>0</v>
      </c>
      <c r="I14" s="76">
        <f>SUMIFS('ООО "ГПНО"'!AA:AA,'ООО "ГПНО"'!C:C,Лист2!B14,'ООО "ГПНО"'!I:I,"&gt;="&amp;"01.01."&amp;$E$2,'ООО "ГПНО"'!I:I,"&lt;="&amp;"31.12."&amp;$E$2)</f>
        <v>0</v>
      </c>
      <c r="J14" s="76">
        <f>SUMIFS('ООО "ГПНО"'!AB:AB,'ООО "ГПНО"'!C:C,Лист2!B14,'ООО "ГПНО"'!I:I,"&gt;="&amp;"01.01."&amp;$E$2,'ООО "ГПНО"'!I:I,"&lt;="&amp;"31.12."&amp;$E$2)</f>
        <v>0</v>
      </c>
    </row>
    <row r="15" spans="1:10" ht="14.25" x14ac:dyDescent="0.2">
      <c r="A15" s="52">
        <v>12</v>
      </c>
      <c r="B15" s="79" t="e">
        <f>'ООО "ГПНО"'!#REF!</f>
        <v>#REF!</v>
      </c>
      <c r="C15" s="76">
        <f>SUMIFS('ООО "ГПНО"'!Q:Q,'ООО "ГПНО"'!C:C,Лист2!B15,'ООО "ГПНО"'!I:I,"&gt;="&amp;"01.01."&amp;$E$2,'ООО "ГПНО"'!I:I,"&lt;="&amp;"31.12."&amp;$E$2)</f>
        <v>0</v>
      </c>
      <c r="D15" s="76">
        <f>SUMIFS('ООО "ГПНО"'!R:R,'ООО "ГПНО"'!C:C,Лист2!B15,'ООО "ГПНО"'!I:I,"&gt;="&amp;"01.01."&amp;$E$2,'ООО "ГПНО"'!I:I,"&lt;="&amp;"31.12."&amp;$E$2)</f>
        <v>0</v>
      </c>
      <c r="E15" s="76">
        <f>SUMIFS('ООО "ГПНО"'!S:S,'ООО "ГПНО"'!C:C,Лист2!B15,'ООО "ГПНО"'!I:I,"&gt;="&amp;"01.01."&amp;$E$2,'ООО "ГПНО"'!I:I,"&lt;="&amp;"31.12."&amp;$E$2)</f>
        <v>0</v>
      </c>
      <c r="F15" s="76">
        <f>SUMIFS('ООО "ГПНО"'!T:T,'ООО "ГПНО"'!C:C,Лист2!B15,'ООО "ГПНО"'!I:I,"&gt;="&amp;"01.01."&amp;$E$2,'ООО "ГПНО"'!I:I,"&lt;="&amp;"31.12."&amp;$E$2)</f>
        <v>0</v>
      </c>
      <c r="G15" s="76">
        <f>SUMIFS('ООО "ГПНО"'!W:W,'ООО "ГПНО"'!C:C,Лист2!B15,'ООО "ГПНО"'!I:I,"&gt;="&amp;"01.01."&amp;$E$2,'ООО "ГПНО"'!I:I,"&lt;="&amp;"31.12."&amp;$E$2)</f>
        <v>0</v>
      </c>
      <c r="H15" s="76">
        <f>SUMIFS('ООО "ГПНО"'!Z:Z,'ООО "ГПНО"'!C:C,Лист2!B15,'ООО "ГПНО"'!I:I,"&gt;="&amp;"01.01."&amp;$E$2,'ООО "ГПНО"'!I:I,"&lt;="&amp;"31.12."&amp;$E$2)</f>
        <v>0</v>
      </c>
      <c r="I15" s="76">
        <f>SUMIFS('ООО "ГПНО"'!AA:AA,'ООО "ГПНО"'!C:C,Лист2!B15,'ООО "ГПНО"'!I:I,"&gt;="&amp;"01.01."&amp;$E$2,'ООО "ГПНО"'!I:I,"&lt;="&amp;"31.12."&amp;$E$2)</f>
        <v>0</v>
      </c>
      <c r="J15" s="76">
        <f>SUMIFS('ООО "ГПНО"'!AB:AB,'ООО "ГПНО"'!C:C,Лист2!B15,'ООО "ГПНО"'!I:I,"&gt;="&amp;"01.01."&amp;$E$2,'ООО "ГПНО"'!I:I,"&lt;="&amp;"31.12."&amp;$E$2)</f>
        <v>0</v>
      </c>
    </row>
    <row r="16" spans="1:10" ht="14.25" x14ac:dyDescent="0.2">
      <c r="A16" s="52">
        <v>13</v>
      </c>
      <c r="B16" s="79" t="e">
        <f>'ООО "ГПНО"'!#REF!</f>
        <v>#REF!</v>
      </c>
      <c r="C16" s="76">
        <f>SUMIFS('ООО "ГПНО"'!Q:Q,'ООО "ГПНО"'!C:C,Лист2!B16,'ООО "ГПНО"'!I:I,"&gt;="&amp;"01.01."&amp;$E$2,'ООО "ГПНО"'!I:I,"&lt;="&amp;"31.12."&amp;$E$2)</f>
        <v>0</v>
      </c>
      <c r="D16" s="76">
        <f>SUMIFS('ООО "ГПНО"'!R:R,'ООО "ГПНО"'!C:C,Лист2!B16,'ООО "ГПНО"'!I:I,"&gt;="&amp;"01.01."&amp;$E$2,'ООО "ГПНО"'!I:I,"&lt;="&amp;"31.12."&amp;$E$2)</f>
        <v>0</v>
      </c>
      <c r="E16" s="76">
        <f>SUMIFS('ООО "ГПНО"'!S:S,'ООО "ГПНО"'!C:C,Лист2!B16,'ООО "ГПНО"'!I:I,"&gt;="&amp;"01.01."&amp;$E$2,'ООО "ГПНО"'!I:I,"&lt;="&amp;"31.12."&amp;$E$2)</f>
        <v>0</v>
      </c>
      <c r="F16" s="76">
        <f>SUMIFS('ООО "ГПНО"'!T:T,'ООО "ГПНО"'!C:C,Лист2!B16,'ООО "ГПНО"'!I:I,"&gt;="&amp;"01.01."&amp;$E$2,'ООО "ГПНО"'!I:I,"&lt;="&amp;"31.12."&amp;$E$2)</f>
        <v>0</v>
      </c>
      <c r="G16" s="76">
        <f>SUMIFS('ООО "ГПНО"'!W:W,'ООО "ГПНО"'!C:C,Лист2!B16,'ООО "ГПНО"'!I:I,"&gt;="&amp;"01.01."&amp;$E$2,'ООО "ГПНО"'!I:I,"&lt;="&amp;"31.12."&amp;$E$2)</f>
        <v>0</v>
      </c>
      <c r="H16" s="76">
        <f>SUMIFS('ООО "ГПНО"'!Z:Z,'ООО "ГПНО"'!C:C,Лист2!B16,'ООО "ГПНО"'!I:I,"&gt;="&amp;"01.01."&amp;$E$2,'ООО "ГПНО"'!I:I,"&lt;="&amp;"31.12."&amp;$E$2)</f>
        <v>0</v>
      </c>
      <c r="I16" s="76">
        <f>SUMIFS('ООО "ГПНО"'!AA:AA,'ООО "ГПНО"'!C:C,Лист2!B16,'ООО "ГПНО"'!I:I,"&gt;="&amp;"01.01."&amp;$E$2,'ООО "ГПНО"'!I:I,"&lt;="&amp;"31.12."&amp;$E$2)</f>
        <v>0</v>
      </c>
      <c r="J16" s="76">
        <f>SUMIFS('ООО "ГПНО"'!AB:AB,'ООО "ГПНО"'!C:C,Лист2!B16,'ООО "ГПНО"'!I:I,"&gt;="&amp;"01.01."&amp;$E$2,'ООО "ГПНО"'!I:I,"&lt;="&amp;"31.12."&amp;$E$2)</f>
        <v>0</v>
      </c>
    </row>
    <row r="17" spans="1:10" ht="14.25" x14ac:dyDescent="0.2">
      <c r="A17" s="52">
        <v>14</v>
      </c>
      <c r="B17" s="79" t="e">
        <f>'ООО "ГПНО"'!#REF!</f>
        <v>#REF!</v>
      </c>
      <c r="C17" s="76">
        <f>SUMIFS('ООО "ГПНО"'!Q:Q,'ООО "ГПНО"'!C:C,Лист2!B17,'ООО "ГПНО"'!I:I,"&gt;="&amp;"01.01."&amp;$E$2,'ООО "ГПНО"'!I:I,"&lt;="&amp;"31.12."&amp;$E$2)</f>
        <v>0</v>
      </c>
      <c r="D17" s="76">
        <f>SUMIFS('ООО "ГПНО"'!R:R,'ООО "ГПНО"'!C:C,Лист2!B17,'ООО "ГПНО"'!I:I,"&gt;="&amp;"01.01."&amp;$E$2,'ООО "ГПНО"'!I:I,"&lt;="&amp;"31.12."&amp;$E$2)</f>
        <v>0</v>
      </c>
      <c r="E17" s="76">
        <f>SUMIFS('ООО "ГПНО"'!S:S,'ООО "ГПНО"'!C:C,Лист2!B17,'ООО "ГПНО"'!I:I,"&gt;="&amp;"01.01."&amp;$E$2,'ООО "ГПНО"'!I:I,"&lt;="&amp;"31.12."&amp;$E$2)</f>
        <v>0</v>
      </c>
      <c r="F17" s="76">
        <f>SUMIFS('ООО "ГПНО"'!T:T,'ООО "ГПНО"'!C:C,Лист2!B17,'ООО "ГПНО"'!I:I,"&gt;="&amp;"01.01."&amp;$E$2,'ООО "ГПНО"'!I:I,"&lt;="&amp;"31.12."&amp;$E$2)</f>
        <v>0</v>
      </c>
      <c r="G17" s="76">
        <f>SUMIFS('ООО "ГПНО"'!W:W,'ООО "ГПНО"'!C:C,Лист2!B17,'ООО "ГПНО"'!I:I,"&gt;="&amp;"01.01."&amp;$E$2,'ООО "ГПНО"'!I:I,"&lt;="&amp;"31.12."&amp;$E$2)</f>
        <v>0</v>
      </c>
      <c r="H17" s="76">
        <f>SUMIFS('ООО "ГПНО"'!Z:Z,'ООО "ГПНО"'!C:C,Лист2!B17,'ООО "ГПНО"'!I:I,"&gt;="&amp;"01.01."&amp;$E$2,'ООО "ГПНО"'!I:I,"&lt;="&amp;"31.12."&amp;$E$2)</f>
        <v>0</v>
      </c>
      <c r="I17" s="76">
        <f>SUMIFS('ООО "ГПНО"'!AA:AA,'ООО "ГПНО"'!C:C,Лист2!B17,'ООО "ГПНО"'!I:I,"&gt;="&amp;"01.01."&amp;$E$2,'ООО "ГПНО"'!I:I,"&lt;="&amp;"31.12."&amp;$E$2)</f>
        <v>0</v>
      </c>
      <c r="J17" s="76">
        <f>SUMIFS('ООО "ГПНО"'!AB:AB,'ООО "ГПНО"'!C:C,Лист2!B17,'ООО "ГПНО"'!I:I,"&gt;="&amp;"01.01."&amp;$E$2,'ООО "ГПНО"'!I:I,"&lt;="&amp;"31.12."&amp;$E$2)</f>
        <v>0</v>
      </c>
    </row>
    <row r="18" spans="1:10" ht="14.25" x14ac:dyDescent="0.2">
      <c r="A18" s="52">
        <v>15</v>
      </c>
      <c r="B18" s="79" t="e">
        <f>'ООО "ГПНО"'!#REF!</f>
        <v>#REF!</v>
      </c>
      <c r="C18" s="76">
        <f>SUMIFS('ООО "ГПНО"'!Q:Q,'ООО "ГПНО"'!C:C,Лист2!B18,'ООО "ГПНО"'!I:I,"&gt;="&amp;"01.01."&amp;$E$2,'ООО "ГПНО"'!I:I,"&lt;="&amp;"31.12."&amp;$E$2)</f>
        <v>0</v>
      </c>
      <c r="D18" s="76">
        <f>SUMIFS('ООО "ГПНО"'!R:R,'ООО "ГПНО"'!C:C,Лист2!B18,'ООО "ГПНО"'!I:I,"&gt;="&amp;"01.01."&amp;$E$2,'ООО "ГПНО"'!I:I,"&lt;="&amp;"31.12."&amp;$E$2)</f>
        <v>0</v>
      </c>
      <c r="E18" s="76">
        <f>SUMIFS('ООО "ГПНО"'!S:S,'ООО "ГПНО"'!C:C,Лист2!B18,'ООО "ГПНО"'!I:I,"&gt;="&amp;"01.01."&amp;$E$2,'ООО "ГПНО"'!I:I,"&lt;="&amp;"31.12."&amp;$E$2)</f>
        <v>0</v>
      </c>
      <c r="F18" s="76">
        <f>SUMIFS('ООО "ГПНО"'!T:T,'ООО "ГПНО"'!C:C,Лист2!B18,'ООО "ГПНО"'!I:I,"&gt;="&amp;"01.01."&amp;$E$2,'ООО "ГПНО"'!I:I,"&lt;="&amp;"31.12."&amp;$E$2)</f>
        <v>0</v>
      </c>
      <c r="G18" s="76">
        <f>SUMIFS('ООО "ГПНО"'!W:W,'ООО "ГПНО"'!C:C,Лист2!B18,'ООО "ГПНО"'!I:I,"&gt;="&amp;"01.01."&amp;$E$2,'ООО "ГПНО"'!I:I,"&lt;="&amp;"31.12."&amp;$E$2)</f>
        <v>0</v>
      </c>
      <c r="H18" s="76">
        <f>SUMIFS('ООО "ГПНО"'!Z:Z,'ООО "ГПНО"'!C:C,Лист2!B18,'ООО "ГПНО"'!I:I,"&gt;="&amp;"01.01."&amp;$E$2,'ООО "ГПНО"'!I:I,"&lt;="&amp;"31.12."&amp;$E$2)</f>
        <v>0</v>
      </c>
      <c r="I18" s="76">
        <f>SUMIFS('ООО "ГПНО"'!AA:AA,'ООО "ГПНО"'!C:C,Лист2!B18,'ООО "ГПНО"'!I:I,"&gt;="&amp;"01.01."&amp;$E$2,'ООО "ГПНО"'!I:I,"&lt;="&amp;"31.12."&amp;$E$2)</f>
        <v>0</v>
      </c>
      <c r="J18" s="76">
        <f>SUMIFS('ООО "ГПНО"'!AB:AB,'ООО "ГПНО"'!C:C,Лист2!B18,'ООО "ГПНО"'!I:I,"&gt;="&amp;"01.01."&amp;$E$2,'ООО "ГПНО"'!I:I,"&lt;="&amp;"31.12."&amp;$E$2)</f>
        <v>0</v>
      </c>
    </row>
    <row r="19" spans="1:10" ht="14.25" x14ac:dyDescent="0.2">
      <c r="A19" s="52">
        <v>16</v>
      </c>
      <c r="B19" s="79" t="e">
        <f>'ООО "ГПНО"'!#REF!</f>
        <v>#REF!</v>
      </c>
      <c r="C19" s="76">
        <f>SUMIFS('ООО "ГПНО"'!Q:Q,'ООО "ГПНО"'!C:C,Лист2!B19,'ООО "ГПНО"'!I:I,"&gt;="&amp;"01.01."&amp;$E$2,'ООО "ГПНО"'!I:I,"&lt;="&amp;"31.12."&amp;$E$2)</f>
        <v>0</v>
      </c>
      <c r="D19" s="76">
        <f>SUMIFS('ООО "ГПНО"'!R:R,'ООО "ГПНО"'!C:C,Лист2!B19,'ООО "ГПНО"'!I:I,"&gt;="&amp;"01.01."&amp;$E$2,'ООО "ГПНО"'!I:I,"&lt;="&amp;"31.12."&amp;$E$2)</f>
        <v>0</v>
      </c>
      <c r="E19" s="76">
        <f>SUMIFS('ООО "ГПНО"'!S:S,'ООО "ГПНО"'!C:C,Лист2!B19,'ООО "ГПНО"'!I:I,"&gt;="&amp;"01.01."&amp;$E$2,'ООО "ГПНО"'!I:I,"&lt;="&amp;"31.12."&amp;$E$2)</f>
        <v>0</v>
      </c>
      <c r="F19" s="76">
        <f>SUMIFS('ООО "ГПНО"'!T:T,'ООО "ГПНО"'!C:C,Лист2!B19,'ООО "ГПНО"'!I:I,"&gt;="&amp;"01.01."&amp;$E$2,'ООО "ГПНО"'!I:I,"&lt;="&amp;"31.12."&amp;$E$2)</f>
        <v>0</v>
      </c>
      <c r="G19" s="76">
        <f>SUMIFS('ООО "ГПНО"'!W:W,'ООО "ГПНО"'!C:C,Лист2!B19,'ООО "ГПНО"'!I:I,"&gt;="&amp;"01.01."&amp;$E$2,'ООО "ГПНО"'!I:I,"&lt;="&amp;"31.12."&amp;$E$2)</f>
        <v>0</v>
      </c>
      <c r="H19" s="76">
        <f>SUMIFS('ООО "ГПНО"'!Z:Z,'ООО "ГПНО"'!C:C,Лист2!B19,'ООО "ГПНО"'!I:I,"&gt;="&amp;"01.01."&amp;$E$2,'ООО "ГПНО"'!I:I,"&lt;="&amp;"31.12."&amp;$E$2)</f>
        <v>0</v>
      </c>
      <c r="I19" s="76">
        <f>SUMIFS('ООО "ГПНО"'!AA:AA,'ООО "ГПНО"'!C:C,Лист2!B19,'ООО "ГПНО"'!I:I,"&gt;="&amp;"01.01."&amp;$E$2,'ООО "ГПНО"'!I:I,"&lt;="&amp;"31.12."&amp;$E$2)</f>
        <v>0</v>
      </c>
      <c r="J19" s="76">
        <f>SUMIFS('ООО "ГПНО"'!AB:AB,'ООО "ГПНО"'!C:C,Лист2!B19,'ООО "ГПНО"'!I:I,"&gt;="&amp;"01.01."&amp;$E$2,'ООО "ГПНО"'!I:I,"&lt;="&amp;"31.12."&amp;$E$2)</f>
        <v>0</v>
      </c>
    </row>
    <row r="20" spans="1:10" ht="14.25" x14ac:dyDescent="0.2">
      <c r="A20" s="52">
        <v>17</v>
      </c>
      <c r="B20" s="75" t="e">
        <f>'ООО "ГПНО"'!#REF!</f>
        <v>#REF!</v>
      </c>
      <c r="C20" s="76">
        <f>SUMIFS('ООО "ГПНО"'!Q:Q,'ООО "ГПНО"'!C:C,Лист2!B20,'ООО "ГПНО"'!I:I,"&gt;="&amp;"01.01."&amp;$E$2,'ООО "ГПНО"'!I:I,"&lt;="&amp;"31.12."&amp;$E$2)</f>
        <v>0</v>
      </c>
      <c r="D20" s="76">
        <f>SUMIFS('ООО "ГПНО"'!R:R,'ООО "ГПНО"'!C:C,Лист2!B20,'ООО "ГПНО"'!I:I,"&gt;="&amp;"01.01."&amp;$E$2,'ООО "ГПНО"'!I:I,"&lt;="&amp;"31.12."&amp;$E$2)</f>
        <v>0</v>
      </c>
      <c r="E20" s="76">
        <f>SUMIFS('ООО "ГПНО"'!S:S,'ООО "ГПНО"'!C:C,Лист2!B20,'ООО "ГПНО"'!I:I,"&gt;="&amp;"01.01."&amp;$E$2,'ООО "ГПНО"'!I:I,"&lt;="&amp;"31.12."&amp;$E$2)</f>
        <v>0</v>
      </c>
      <c r="F20" s="76">
        <f>SUMIFS('ООО "ГПНО"'!T:T,'ООО "ГПНО"'!C:C,Лист2!B20,'ООО "ГПНО"'!I:I,"&gt;="&amp;"01.01."&amp;$E$2,'ООО "ГПНО"'!I:I,"&lt;="&amp;"31.12."&amp;$E$2)</f>
        <v>0</v>
      </c>
      <c r="G20" s="76">
        <f>SUMIFS('ООО "ГПНО"'!W:W,'ООО "ГПНО"'!C:C,Лист2!B20,'ООО "ГПНО"'!I:I,"&gt;="&amp;"01.01."&amp;$E$2,'ООО "ГПНО"'!I:I,"&lt;="&amp;"31.12."&amp;$E$2)</f>
        <v>0</v>
      </c>
      <c r="H20" s="76">
        <f>SUMIFS('ООО "ГПНО"'!Z:Z,'ООО "ГПНО"'!C:C,Лист2!B20,'ООО "ГПНО"'!I:I,"&gt;="&amp;"01.01."&amp;$E$2,'ООО "ГПНО"'!I:I,"&lt;="&amp;"31.12."&amp;$E$2)</f>
        <v>0</v>
      </c>
      <c r="I20" s="76">
        <f>SUMIFS('ООО "ГПНО"'!AA:AA,'ООО "ГПНО"'!C:C,Лист2!B20,'ООО "ГПНО"'!I:I,"&gt;="&amp;"01.01."&amp;$E$2,'ООО "ГПНО"'!I:I,"&lt;="&amp;"31.12."&amp;$E$2)</f>
        <v>0</v>
      </c>
      <c r="J20" s="76">
        <f>SUMIFS('ООО "ГПНО"'!AB:AB,'ООО "ГПНО"'!C:C,Лист2!B20,'ООО "ГПНО"'!I:I,"&gt;="&amp;"01.01."&amp;$E$2,'ООО "ГПНО"'!I:I,"&lt;="&amp;"31.12."&amp;$E$2)</f>
        <v>0</v>
      </c>
    </row>
    <row r="21" spans="1:10" ht="14.25" x14ac:dyDescent="0.2">
      <c r="A21" s="52">
        <v>18</v>
      </c>
      <c r="B21" s="80" t="e">
        <f>'ООО "ГПНО"'!#REF!</f>
        <v>#REF!</v>
      </c>
      <c r="C21" s="76">
        <f>SUMIFS('ООО "ГПНО"'!Q:Q,'ООО "ГПНО"'!C:C,Лист2!B21,'ООО "ГПНО"'!I:I,"&gt;="&amp;"01.01."&amp;$E$2,'ООО "ГПНО"'!I:I,"&lt;="&amp;"31.12."&amp;$E$2)</f>
        <v>0</v>
      </c>
      <c r="D21" s="76">
        <f>SUMIFS('ООО "ГПНО"'!R:R,'ООО "ГПНО"'!C:C,Лист2!B21,'ООО "ГПНО"'!I:I,"&gt;="&amp;"01.01."&amp;$E$2,'ООО "ГПНО"'!I:I,"&lt;="&amp;"31.12."&amp;$E$2)</f>
        <v>0</v>
      </c>
      <c r="E21" s="76">
        <f>SUMIFS('ООО "ГПНО"'!S:S,'ООО "ГПНО"'!C:C,Лист2!B21,'ООО "ГПНО"'!I:I,"&gt;="&amp;"01.01."&amp;$E$2,'ООО "ГПНО"'!I:I,"&lt;="&amp;"31.12."&amp;$E$2)</f>
        <v>0</v>
      </c>
      <c r="F21" s="76">
        <f>SUMIFS('ООО "ГПНО"'!T:T,'ООО "ГПНО"'!C:C,Лист2!B21,'ООО "ГПНО"'!I:I,"&gt;="&amp;"01.01."&amp;$E$2,'ООО "ГПНО"'!I:I,"&lt;="&amp;"31.12."&amp;$E$2)</f>
        <v>0</v>
      </c>
      <c r="G21" s="76">
        <f>SUMIFS('ООО "ГПНО"'!W:W,'ООО "ГПНО"'!C:C,Лист2!B21,'ООО "ГПНО"'!I:I,"&gt;="&amp;"01.01."&amp;$E$2,'ООО "ГПНО"'!I:I,"&lt;="&amp;"31.12."&amp;$E$2)</f>
        <v>0</v>
      </c>
      <c r="H21" s="76">
        <f>SUMIFS('ООО "ГПНО"'!Z:Z,'ООО "ГПНО"'!C:C,Лист2!B21,'ООО "ГПНО"'!I:I,"&gt;="&amp;"01.01."&amp;$E$2,'ООО "ГПНО"'!I:I,"&lt;="&amp;"31.12."&amp;$E$2)</f>
        <v>0</v>
      </c>
      <c r="I21" s="76">
        <f>SUMIFS('ООО "ГПНО"'!AA:AA,'ООО "ГПНО"'!C:C,Лист2!B21,'ООО "ГПНО"'!I:I,"&gt;="&amp;"01.01."&amp;$E$2,'ООО "ГПНО"'!I:I,"&lt;="&amp;"31.12."&amp;$E$2)</f>
        <v>0</v>
      </c>
      <c r="J21" s="76">
        <f>SUMIFS('ООО "ГПНО"'!AB:AB,'ООО "ГПНО"'!C:C,Лист2!B21,'ООО "ГПНО"'!I:I,"&gt;="&amp;"01.01."&amp;$E$2,'ООО "ГПНО"'!I:I,"&lt;="&amp;"31.12."&amp;$E$2)</f>
        <v>0</v>
      </c>
    </row>
    <row r="22" spans="1:10" ht="14.25" x14ac:dyDescent="0.2">
      <c r="A22" s="52">
        <v>19</v>
      </c>
      <c r="B22" s="80" t="e">
        <f>'ООО "ГПНО"'!#REF!</f>
        <v>#REF!</v>
      </c>
      <c r="C22" s="76">
        <f>SUMIFS('ООО "ГПНО"'!Q:Q,'ООО "ГПНО"'!C:C,Лист2!B22,'ООО "ГПНО"'!I:I,"&gt;="&amp;"01.01."&amp;$E$2,'ООО "ГПНО"'!I:I,"&lt;="&amp;"31.12."&amp;$E$2)</f>
        <v>0</v>
      </c>
      <c r="D22" s="76">
        <f>SUMIFS('ООО "ГПНО"'!R:R,'ООО "ГПНО"'!C:C,Лист2!B22,'ООО "ГПНО"'!I:I,"&gt;="&amp;"01.01."&amp;$E$2,'ООО "ГПНО"'!I:I,"&lt;="&amp;"31.12."&amp;$E$2)</f>
        <v>0</v>
      </c>
      <c r="E22" s="76">
        <f>SUMIFS('ООО "ГПНО"'!S:S,'ООО "ГПНО"'!C:C,Лист2!B22,'ООО "ГПНО"'!I:I,"&gt;="&amp;"01.01."&amp;$E$2,'ООО "ГПНО"'!I:I,"&lt;="&amp;"31.12."&amp;$E$2)</f>
        <v>0</v>
      </c>
      <c r="F22" s="76">
        <f>SUMIFS('ООО "ГПНО"'!T:T,'ООО "ГПНО"'!C:C,Лист2!B22,'ООО "ГПНО"'!I:I,"&gt;="&amp;"01.01."&amp;$E$2,'ООО "ГПНО"'!I:I,"&lt;="&amp;"31.12."&amp;$E$2)</f>
        <v>0</v>
      </c>
      <c r="G22" s="76">
        <f>SUMIFS('ООО "ГПНО"'!W:W,'ООО "ГПНО"'!C:C,Лист2!B22,'ООО "ГПНО"'!I:I,"&gt;="&amp;"01.01."&amp;$E$2,'ООО "ГПНО"'!I:I,"&lt;="&amp;"31.12."&amp;$E$2)</f>
        <v>0</v>
      </c>
      <c r="H22" s="76">
        <f>SUMIFS('ООО "ГПНО"'!Z:Z,'ООО "ГПНО"'!C:C,Лист2!B22,'ООО "ГПНО"'!I:I,"&gt;="&amp;"01.01."&amp;$E$2,'ООО "ГПНО"'!I:I,"&lt;="&amp;"31.12."&amp;$E$2)</f>
        <v>0</v>
      </c>
      <c r="I22" s="76">
        <f>SUMIFS('ООО "ГПНО"'!AA:AA,'ООО "ГПНО"'!C:C,Лист2!B22,'ООО "ГПНО"'!I:I,"&gt;="&amp;"01.01."&amp;$E$2,'ООО "ГПНО"'!I:I,"&lt;="&amp;"31.12."&amp;$E$2)</f>
        <v>0</v>
      </c>
      <c r="J22" s="76">
        <f>SUMIFS('ООО "ГПНО"'!AB:AB,'ООО "ГПНО"'!C:C,Лист2!B22,'ООО "ГПНО"'!I:I,"&gt;="&amp;"01.01."&amp;$E$2,'ООО "ГПНО"'!I:I,"&lt;="&amp;"31.12."&amp;$E$2)</f>
        <v>0</v>
      </c>
    </row>
    <row r="23" spans="1:10" ht="14.25" x14ac:dyDescent="0.2">
      <c r="A23" s="52">
        <v>20</v>
      </c>
      <c r="B23" s="80" t="e">
        <f>'ООО "ГПНО"'!#REF!</f>
        <v>#REF!</v>
      </c>
      <c r="C23" s="76">
        <f>SUMIFS('ООО "ГПНО"'!Q:Q,'ООО "ГПНО"'!C:C,Лист2!B23,'ООО "ГПНО"'!I:I,"&gt;="&amp;"01.01."&amp;$E$2,'ООО "ГПНО"'!I:I,"&lt;="&amp;"31.12."&amp;$E$2)</f>
        <v>0</v>
      </c>
      <c r="D23" s="76">
        <f>SUMIFS('ООО "ГПНО"'!R:R,'ООО "ГПНО"'!C:C,Лист2!B23,'ООО "ГПНО"'!I:I,"&gt;="&amp;"01.01."&amp;$E$2,'ООО "ГПНО"'!I:I,"&lt;="&amp;"31.12."&amp;$E$2)</f>
        <v>0</v>
      </c>
      <c r="E23" s="76">
        <f>SUMIFS('ООО "ГПНО"'!S:S,'ООО "ГПНО"'!C:C,Лист2!B23,'ООО "ГПНО"'!I:I,"&gt;="&amp;"01.01."&amp;$E$2,'ООО "ГПНО"'!I:I,"&lt;="&amp;"31.12."&amp;$E$2)</f>
        <v>0</v>
      </c>
      <c r="F23" s="76">
        <f>SUMIFS('ООО "ГПНО"'!T:T,'ООО "ГПНО"'!C:C,Лист2!B23,'ООО "ГПНО"'!I:I,"&gt;="&amp;"01.01."&amp;$E$2,'ООО "ГПНО"'!I:I,"&lt;="&amp;"31.12."&amp;$E$2)</f>
        <v>0</v>
      </c>
      <c r="G23" s="76">
        <f>SUMIFS('ООО "ГПНО"'!W:W,'ООО "ГПНО"'!C:C,Лист2!B23,'ООО "ГПНО"'!I:I,"&gt;="&amp;"01.01."&amp;$E$2,'ООО "ГПНО"'!I:I,"&lt;="&amp;"31.12."&amp;$E$2)</f>
        <v>0</v>
      </c>
      <c r="H23" s="76">
        <f>SUMIFS('ООО "ГПНО"'!Z:Z,'ООО "ГПНО"'!C:C,Лист2!B23,'ООО "ГПНО"'!I:I,"&gt;="&amp;"01.01."&amp;$E$2,'ООО "ГПНО"'!I:I,"&lt;="&amp;"31.12."&amp;$E$2)</f>
        <v>0</v>
      </c>
      <c r="I23" s="76">
        <f>SUMIFS('ООО "ГПНО"'!AA:AA,'ООО "ГПНО"'!C:C,Лист2!B23,'ООО "ГПНО"'!I:I,"&gt;="&amp;"01.01."&amp;$E$2,'ООО "ГПНО"'!I:I,"&lt;="&amp;"31.12."&amp;$E$2)</f>
        <v>0</v>
      </c>
      <c r="J23" s="76">
        <f>SUMIFS('ООО "ГПНО"'!AB:AB,'ООО "ГПНО"'!C:C,Лист2!B23,'ООО "ГПНО"'!I:I,"&gt;="&amp;"01.01."&amp;$E$2,'ООО "ГПНО"'!I:I,"&lt;="&amp;"31.12."&amp;$E$2)</f>
        <v>0</v>
      </c>
    </row>
    <row r="24" spans="1:10" ht="14.25" x14ac:dyDescent="0.2">
      <c r="A24" s="52">
        <v>21</v>
      </c>
      <c r="B24" s="81" t="e">
        <f>'ООО "ГПНО"'!#REF!</f>
        <v>#REF!</v>
      </c>
      <c r="C24" s="76">
        <f>SUMIFS('ООО "ГПНО"'!Q:Q,'ООО "ГПНО"'!C:C,Лист2!B24,'ООО "ГПНО"'!I:I,"&gt;="&amp;"01.01."&amp;$E$2,'ООО "ГПНО"'!I:I,"&lt;="&amp;"31.12."&amp;$E$2)</f>
        <v>0</v>
      </c>
      <c r="D24" s="76">
        <f>SUMIFS('ООО "ГПНО"'!R:R,'ООО "ГПНО"'!C:C,Лист2!B24,'ООО "ГПНО"'!I:I,"&gt;="&amp;"01.01."&amp;$E$2,'ООО "ГПНО"'!I:I,"&lt;="&amp;"31.12."&amp;$E$2)</f>
        <v>0</v>
      </c>
      <c r="E24" s="76">
        <f>SUMIFS('ООО "ГПНО"'!S:S,'ООО "ГПНО"'!C:C,Лист2!B24,'ООО "ГПНО"'!I:I,"&gt;="&amp;"01.01."&amp;$E$2,'ООО "ГПНО"'!I:I,"&lt;="&amp;"31.12."&amp;$E$2)</f>
        <v>0</v>
      </c>
      <c r="F24" s="76">
        <f>SUMIFS('ООО "ГПНО"'!T:T,'ООО "ГПНО"'!C:C,Лист2!B24,'ООО "ГПНО"'!I:I,"&gt;="&amp;"01.01."&amp;$E$2,'ООО "ГПНО"'!I:I,"&lt;="&amp;"31.12."&amp;$E$2)</f>
        <v>0</v>
      </c>
      <c r="G24" s="76">
        <f>SUMIFS('ООО "ГПНО"'!W:W,'ООО "ГПНО"'!C:C,Лист2!B24,'ООО "ГПНО"'!I:I,"&gt;="&amp;"01.01."&amp;$E$2,'ООО "ГПНО"'!I:I,"&lt;="&amp;"31.12."&amp;$E$2)</f>
        <v>0</v>
      </c>
      <c r="H24" s="76">
        <f>SUMIFS('ООО "ГПНО"'!Z:Z,'ООО "ГПНО"'!C:C,Лист2!B24,'ООО "ГПНО"'!I:I,"&gt;="&amp;"01.01."&amp;$E$2,'ООО "ГПНО"'!I:I,"&lt;="&amp;"31.12."&amp;$E$2)</f>
        <v>0</v>
      </c>
      <c r="I24" s="76">
        <f>SUMIFS('ООО "ГПНО"'!AA:AA,'ООО "ГПНО"'!C:C,Лист2!B24,'ООО "ГПНО"'!I:I,"&gt;="&amp;"01.01."&amp;$E$2,'ООО "ГПНО"'!I:I,"&lt;="&amp;"31.12."&amp;$E$2)</f>
        <v>0</v>
      </c>
      <c r="J24" s="76">
        <f>SUMIFS('ООО "ГПНО"'!AB:AB,'ООО "ГПНО"'!C:C,Лист2!B24,'ООО "ГПНО"'!I:I,"&gt;="&amp;"01.01."&amp;$E$2,'ООО "ГПНО"'!I:I,"&lt;="&amp;"31.12."&amp;$E$2)</f>
        <v>0</v>
      </c>
    </row>
    <row r="25" spans="1:10" ht="14.25" x14ac:dyDescent="0.2">
      <c r="A25" s="52">
        <v>22</v>
      </c>
      <c r="B25" s="81" t="e">
        <f>'ООО "ГПНО"'!#REF!</f>
        <v>#REF!</v>
      </c>
      <c r="C25" s="76">
        <f>SUMIFS('ООО "ГПНО"'!Q:Q,'ООО "ГПНО"'!C:C,Лист2!B25,'ООО "ГПНО"'!I:I,"&gt;="&amp;"01.01."&amp;$E$2,'ООО "ГПНО"'!I:I,"&lt;="&amp;"31.12."&amp;$E$2)</f>
        <v>0</v>
      </c>
      <c r="D25" s="76">
        <f>SUMIFS('ООО "ГПНО"'!R:R,'ООО "ГПНО"'!C:C,Лист2!B25,'ООО "ГПНО"'!I:I,"&gt;="&amp;"01.01."&amp;$E$2,'ООО "ГПНО"'!I:I,"&lt;="&amp;"31.12."&amp;$E$2)</f>
        <v>0</v>
      </c>
      <c r="E25" s="76">
        <f>SUMIFS('ООО "ГПНО"'!S:S,'ООО "ГПНО"'!C:C,Лист2!B25,'ООО "ГПНО"'!I:I,"&gt;="&amp;"01.01."&amp;$E$2,'ООО "ГПНО"'!I:I,"&lt;="&amp;"31.12."&amp;$E$2)</f>
        <v>0</v>
      </c>
      <c r="F25" s="76">
        <f>SUMIFS('ООО "ГПНО"'!T:T,'ООО "ГПНО"'!C:C,Лист2!B25,'ООО "ГПНО"'!I:I,"&gt;="&amp;"01.01."&amp;$E$2,'ООО "ГПНО"'!I:I,"&lt;="&amp;"31.12."&amp;$E$2)</f>
        <v>0</v>
      </c>
      <c r="G25" s="76">
        <f>SUMIFS('ООО "ГПНО"'!W:W,'ООО "ГПНО"'!C:C,Лист2!B25,'ООО "ГПНО"'!I:I,"&gt;="&amp;"01.01."&amp;$E$2,'ООО "ГПНО"'!I:I,"&lt;="&amp;"31.12."&amp;$E$2)</f>
        <v>0</v>
      </c>
      <c r="H25" s="76">
        <f>SUMIFS('ООО "ГПНО"'!Z:Z,'ООО "ГПНО"'!C:C,Лист2!B25,'ООО "ГПНО"'!I:I,"&gt;="&amp;"01.01."&amp;$E$2,'ООО "ГПНО"'!I:I,"&lt;="&amp;"31.12."&amp;$E$2)</f>
        <v>0</v>
      </c>
      <c r="I25" s="76">
        <f>SUMIFS('ООО "ГПНО"'!AA:AA,'ООО "ГПНО"'!C:C,Лист2!B25,'ООО "ГПНО"'!I:I,"&gt;="&amp;"01.01."&amp;$E$2,'ООО "ГПНО"'!I:I,"&lt;="&amp;"31.12."&amp;$E$2)</f>
        <v>0</v>
      </c>
      <c r="J25" s="76">
        <f>SUMIFS('ООО "ГПНО"'!AB:AB,'ООО "ГПНО"'!C:C,Лист2!B25,'ООО "ГПНО"'!I:I,"&gt;="&amp;"01.01."&amp;$E$2,'ООО "ГПНО"'!I:I,"&lt;="&amp;"31.12."&amp;$E$2)</f>
        <v>0</v>
      </c>
    </row>
    <row r="26" spans="1:10" ht="14.25" x14ac:dyDescent="0.2">
      <c r="A26" s="52">
        <v>23</v>
      </c>
      <c r="B26" s="77" t="e">
        <f>'ООО "ГПНО"'!#REF!</f>
        <v>#REF!</v>
      </c>
      <c r="C26" s="76">
        <f>SUMIFS('ООО "ГПНО"'!Q:Q,'ООО "ГПНО"'!C:C,Лист2!B26,'ООО "ГПНО"'!I:I,"&gt;="&amp;"01.01."&amp;$E$2,'ООО "ГПНО"'!I:I,"&lt;="&amp;"31.12."&amp;$E$2)</f>
        <v>0</v>
      </c>
      <c r="D26" s="76">
        <f>SUMIFS('ООО "ГПНО"'!R:R,'ООО "ГПНО"'!C:C,Лист2!B26,'ООО "ГПНО"'!I:I,"&gt;="&amp;"01.01."&amp;$E$2,'ООО "ГПНО"'!I:I,"&lt;="&amp;"31.12."&amp;$E$2)</f>
        <v>0</v>
      </c>
      <c r="E26" s="76">
        <f>SUMIFS('ООО "ГПНО"'!S:S,'ООО "ГПНО"'!C:C,Лист2!B26,'ООО "ГПНО"'!I:I,"&gt;="&amp;"01.01."&amp;$E$2,'ООО "ГПНО"'!I:I,"&lt;="&amp;"31.12."&amp;$E$2)</f>
        <v>0</v>
      </c>
      <c r="F26" s="76">
        <f>SUMIFS('ООО "ГПНО"'!T:T,'ООО "ГПНО"'!C:C,Лист2!B26,'ООО "ГПНО"'!I:I,"&gt;="&amp;"01.01."&amp;$E$2,'ООО "ГПНО"'!I:I,"&lt;="&amp;"31.12."&amp;$E$2)</f>
        <v>0</v>
      </c>
      <c r="G26" s="76">
        <f>SUMIFS('ООО "ГПНО"'!W:W,'ООО "ГПНО"'!C:C,Лист2!B26,'ООО "ГПНО"'!I:I,"&gt;="&amp;"01.01."&amp;$E$2,'ООО "ГПНО"'!I:I,"&lt;="&amp;"31.12."&amp;$E$2)</f>
        <v>0</v>
      </c>
      <c r="H26" s="76">
        <f>SUMIFS('ООО "ГПНО"'!Z:Z,'ООО "ГПНО"'!C:C,Лист2!B26,'ООО "ГПНО"'!I:I,"&gt;="&amp;"01.01."&amp;$E$2,'ООО "ГПНО"'!I:I,"&lt;="&amp;"31.12."&amp;$E$2)</f>
        <v>0</v>
      </c>
      <c r="I26" s="76">
        <f>SUMIFS('ООО "ГПНО"'!AA:AA,'ООО "ГПНО"'!C:C,Лист2!B26,'ООО "ГПНО"'!I:I,"&gt;="&amp;"01.01."&amp;$E$2,'ООО "ГПНО"'!I:I,"&lt;="&amp;"31.12."&amp;$E$2)</f>
        <v>0</v>
      </c>
      <c r="J26" s="76">
        <f>SUMIFS('ООО "ГПНО"'!AB:AB,'ООО "ГПНО"'!C:C,Лист2!B26,'ООО "ГПНО"'!I:I,"&gt;="&amp;"01.01."&amp;$E$2,'ООО "ГПНО"'!I:I,"&lt;="&amp;"31.12."&amp;$E$2)</f>
        <v>0</v>
      </c>
    </row>
    <row r="27" spans="1:10" ht="14.25" x14ac:dyDescent="0.2">
      <c r="A27" s="52">
        <v>24</v>
      </c>
      <c r="B27" s="77" t="e">
        <f>'ООО "ГПНО"'!#REF!</f>
        <v>#REF!</v>
      </c>
      <c r="C27" s="76">
        <f>SUMIFS('ООО "ГПНО"'!Q:Q,'ООО "ГПНО"'!C:C,Лист2!B27,'ООО "ГПНО"'!I:I,"&gt;="&amp;"01.01."&amp;$E$2,'ООО "ГПНО"'!I:I,"&lt;="&amp;"31.12."&amp;$E$2)</f>
        <v>0</v>
      </c>
      <c r="D27" s="76">
        <f>SUMIFS('ООО "ГПНО"'!R:R,'ООО "ГПНО"'!C:C,Лист2!B27,'ООО "ГПНО"'!I:I,"&gt;="&amp;"01.01."&amp;$E$2,'ООО "ГПНО"'!I:I,"&lt;="&amp;"31.12."&amp;$E$2)</f>
        <v>0</v>
      </c>
      <c r="E27" s="76">
        <f>SUMIFS('ООО "ГПНО"'!S:S,'ООО "ГПНО"'!C:C,Лист2!B27,'ООО "ГПНО"'!I:I,"&gt;="&amp;"01.01."&amp;$E$2,'ООО "ГПНО"'!I:I,"&lt;="&amp;"31.12."&amp;$E$2)</f>
        <v>0</v>
      </c>
      <c r="F27" s="76">
        <f>SUMIFS('ООО "ГПНО"'!T:T,'ООО "ГПНО"'!C:C,Лист2!B27,'ООО "ГПНО"'!I:I,"&gt;="&amp;"01.01."&amp;$E$2,'ООО "ГПНО"'!I:I,"&lt;="&amp;"31.12."&amp;$E$2)</f>
        <v>0</v>
      </c>
      <c r="G27" s="76">
        <f>SUMIFS('ООО "ГПНО"'!W:W,'ООО "ГПНО"'!C:C,Лист2!B27,'ООО "ГПНО"'!I:I,"&gt;="&amp;"01.01."&amp;$E$2,'ООО "ГПНО"'!I:I,"&lt;="&amp;"31.12."&amp;$E$2)</f>
        <v>0</v>
      </c>
      <c r="H27" s="76">
        <f>SUMIFS('ООО "ГПНО"'!Z:Z,'ООО "ГПНО"'!C:C,Лист2!B27,'ООО "ГПНО"'!I:I,"&gt;="&amp;"01.01."&amp;$E$2,'ООО "ГПНО"'!I:I,"&lt;="&amp;"31.12."&amp;$E$2)</f>
        <v>0</v>
      </c>
      <c r="I27" s="76">
        <f>SUMIFS('ООО "ГПНО"'!AA:AA,'ООО "ГПНО"'!C:C,Лист2!B27,'ООО "ГПНО"'!I:I,"&gt;="&amp;"01.01."&amp;$E$2,'ООО "ГПНО"'!I:I,"&lt;="&amp;"31.12."&amp;$E$2)</f>
        <v>0</v>
      </c>
      <c r="J27" s="76">
        <f>SUMIFS('ООО "ГПНО"'!AB:AB,'ООО "ГПНО"'!C:C,Лист2!B27,'ООО "ГПНО"'!I:I,"&gt;="&amp;"01.01."&amp;$E$2,'ООО "ГПНО"'!I:I,"&lt;="&amp;"31.12."&amp;$E$2)</f>
        <v>0</v>
      </c>
    </row>
    <row r="28" spans="1:10" ht="14.25" x14ac:dyDescent="0.2">
      <c r="A28" s="52">
        <v>24</v>
      </c>
      <c r="B28" s="77" t="e">
        <f>'ООО "ГПНО"'!#REF!</f>
        <v>#REF!</v>
      </c>
      <c r="C28" s="76">
        <f>SUMIFS('ООО "ГПНО"'!Q:Q,'ООО "ГПНО"'!C:C,Лист2!B28,'ООО "ГПНО"'!I:I,"&gt;="&amp;"01.01."&amp;$E$2,'ООО "ГПНО"'!I:I,"&lt;="&amp;"31.12."&amp;$E$2)</f>
        <v>0</v>
      </c>
      <c r="D28" s="76">
        <f>SUMIFS('ООО "ГПНО"'!R:R,'ООО "ГПНО"'!C:C,Лист2!B28,'ООО "ГПНО"'!I:I,"&gt;="&amp;"01.01."&amp;$E$2,'ООО "ГПНО"'!I:I,"&lt;="&amp;"31.12."&amp;$E$2)</f>
        <v>0</v>
      </c>
      <c r="E28" s="76">
        <f>SUMIFS('ООО "ГПНО"'!S:S,'ООО "ГПНО"'!C:C,Лист2!B28,'ООО "ГПНО"'!I:I,"&gt;="&amp;"01.01."&amp;$E$2,'ООО "ГПНО"'!I:I,"&lt;="&amp;"31.12."&amp;$E$2)</f>
        <v>0</v>
      </c>
      <c r="F28" s="76">
        <f>SUMIFS('ООО "ГПНО"'!T:T,'ООО "ГПНО"'!C:C,Лист2!B28,'ООО "ГПНО"'!I:I,"&gt;="&amp;"01.01."&amp;$E$2,'ООО "ГПНО"'!I:I,"&lt;="&amp;"31.12."&amp;$E$2)</f>
        <v>0</v>
      </c>
      <c r="G28" s="76">
        <f>SUMIFS('ООО "ГПНО"'!W:W,'ООО "ГПНО"'!C:C,Лист2!B28,'ООО "ГПНО"'!I:I,"&gt;="&amp;"01.01."&amp;$E$2,'ООО "ГПНО"'!I:I,"&lt;="&amp;"31.12."&amp;$E$2)</f>
        <v>0</v>
      </c>
      <c r="H28" s="76">
        <f>SUMIFS('ООО "ГПНО"'!Z:Z,'ООО "ГПНО"'!C:C,Лист2!B28,'ООО "ГПНО"'!I:I,"&gt;="&amp;"01.01."&amp;$E$2,'ООО "ГПНО"'!I:I,"&lt;="&amp;"31.12."&amp;$E$2)</f>
        <v>0</v>
      </c>
      <c r="I28" s="76">
        <f>SUMIFS('ООО "ГПНО"'!AA:AA,'ООО "ГПНО"'!C:C,Лист2!B28,'ООО "ГПНО"'!I:I,"&gt;="&amp;"01.01."&amp;$E$2,'ООО "ГПНО"'!I:I,"&lt;="&amp;"31.12."&amp;$E$2)</f>
        <v>0</v>
      </c>
      <c r="J28" s="76">
        <f>SUMIFS('ООО "ГПНО"'!AB:AB,'ООО "ГПНО"'!C:C,Лист2!B28,'ООО "ГПНО"'!I:I,"&gt;="&amp;"01.01."&amp;$E$2,'ООО "ГПНО"'!I:I,"&lt;="&amp;"31.12."&amp;$E$2)</f>
        <v>0</v>
      </c>
    </row>
    <row r="29" spans="1:10" ht="14.25" x14ac:dyDescent="0.2">
      <c r="A29" s="52"/>
      <c r="B29" s="77"/>
      <c r="C29" s="76">
        <f>SUMIFS('ООО "ГПНО"'!Q:Q,'ООО "ГПНО"'!C:C,Лист2!B29,'ООО "ГПНО"'!I:I,"&gt;="&amp;"01.01."&amp;$E$2,'ООО "ГПНО"'!I:I,"&lt;="&amp;"31.12."&amp;$E$2)</f>
        <v>0</v>
      </c>
      <c r="D29" s="76">
        <f>SUMIFS('ООО "ГПНО"'!R:R,'ООО "ГПНО"'!C:C,Лист2!B29,'ООО "ГПНО"'!I:I,"&gt;="&amp;"01.01."&amp;$E$2,'ООО "ГПНО"'!I:I,"&lt;="&amp;"31.12."&amp;$E$2)</f>
        <v>0</v>
      </c>
      <c r="E29" s="76">
        <f>SUMIFS('ООО "ГПНО"'!S:S,'ООО "ГПНО"'!C:C,Лист2!B29,'ООО "ГПНО"'!I:I,"&gt;="&amp;"01.01."&amp;$E$2,'ООО "ГПНО"'!I:I,"&lt;="&amp;"31.12."&amp;$E$2)</f>
        <v>0</v>
      </c>
      <c r="F29" s="76">
        <f>SUMIFS('ООО "ГПНО"'!T:T,'ООО "ГПНО"'!C:C,Лист2!B29,'ООО "ГПНО"'!I:I,"&gt;="&amp;"01.01."&amp;$E$2,'ООО "ГПНО"'!I:I,"&lt;="&amp;"31.12."&amp;$E$2)</f>
        <v>0</v>
      </c>
      <c r="G29" s="76">
        <f>SUMIFS('ООО "ГПНО"'!W:W,'ООО "ГПНО"'!C:C,Лист2!B29,'ООО "ГПНО"'!I:I,"&gt;="&amp;"01.01."&amp;$E$2,'ООО "ГПНО"'!I:I,"&lt;="&amp;"31.12."&amp;$E$2)</f>
        <v>0</v>
      </c>
      <c r="H29" s="76">
        <f>SUMIFS('ООО "ГПНО"'!Z:Z,'ООО "ГПНО"'!C:C,Лист2!B29,'ООО "ГПНО"'!I:I,"&gt;="&amp;"01.01."&amp;$E$2,'ООО "ГПНО"'!I:I,"&lt;="&amp;"31.12."&amp;$E$2)</f>
        <v>0</v>
      </c>
      <c r="I29" s="76">
        <f>SUMIFS('ООО "ГПНО"'!AA:AA,'ООО "ГПНО"'!C:C,Лист2!B29,'ООО "ГПНО"'!I:I,"&gt;="&amp;"01.01."&amp;$E$2,'ООО "ГПНО"'!I:I,"&lt;="&amp;"31.12."&amp;$E$2)</f>
        <v>0</v>
      </c>
      <c r="J29" s="76">
        <f>SUMIFS('ООО "ГПНО"'!AB:AB,'ООО "ГПНО"'!C:C,Лист2!B29,'ООО "ГПНО"'!I:I,"&gt;="&amp;"01.01."&amp;$E$2,'ООО "ГПНО"'!I:I,"&lt;="&amp;"31.12."&amp;$E$2)</f>
        <v>0</v>
      </c>
    </row>
    <row r="30" spans="1:10" ht="14.25" x14ac:dyDescent="0.2">
      <c r="A30" s="52"/>
      <c r="B30" s="77"/>
      <c r="C30" s="76">
        <f>SUMIFS('ООО "ГПНО"'!Q:Q,'ООО "ГПНО"'!C:C,Лист2!B30,'ООО "ГПНО"'!I:I,"&gt;="&amp;"01.01."&amp;$E$2,'ООО "ГПНО"'!I:I,"&lt;="&amp;"31.12."&amp;$E$2)</f>
        <v>0</v>
      </c>
      <c r="D30" s="76">
        <f>SUMIFS('ООО "ГПНО"'!R:R,'ООО "ГПНО"'!C:C,Лист2!B30,'ООО "ГПНО"'!I:I,"&gt;="&amp;"01.01."&amp;$E$2,'ООО "ГПНО"'!I:I,"&lt;="&amp;"31.12."&amp;$E$2)</f>
        <v>0</v>
      </c>
      <c r="E30" s="76">
        <f>SUMIFS('ООО "ГПНО"'!S:S,'ООО "ГПНО"'!C:C,Лист2!B30,'ООО "ГПНО"'!I:I,"&gt;="&amp;"01.01."&amp;$E$2,'ООО "ГПНО"'!I:I,"&lt;="&amp;"31.12."&amp;$E$2)</f>
        <v>0</v>
      </c>
      <c r="F30" s="76">
        <f>SUMIFS('ООО "ГПНО"'!T:T,'ООО "ГПНО"'!C:C,Лист2!B30,'ООО "ГПНО"'!I:I,"&gt;="&amp;"01.01."&amp;$E$2,'ООО "ГПНО"'!I:I,"&lt;="&amp;"31.12."&amp;$E$2)</f>
        <v>0</v>
      </c>
      <c r="G30" s="76">
        <f>SUMIFS('ООО "ГПНО"'!W:W,'ООО "ГПНО"'!C:C,Лист2!B30,'ООО "ГПНО"'!I:I,"&gt;="&amp;"01.01."&amp;$E$2,'ООО "ГПНО"'!I:I,"&lt;="&amp;"31.12."&amp;$E$2)</f>
        <v>0</v>
      </c>
      <c r="H30" s="76">
        <f>SUMIFS('ООО "ГПНО"'!Z:Z,'ООО "ГПНО"'!C:C,Лист2!B30,'ООО "ГПНО"'!I:I,"&gt;="&amp;"01.01."&amp;$E$2,'ООО "ГПНО"'!I:I,"&lt;="&amp;"31.12."&amp;$E$2)</f>
        <v>0</v>
      </c>
      <c r="I30" s="76">
        <f>SUMIFS('ООО "ГПНО"'!AA:AA,'ООО "ГПНО"'!C:C,Лист2!B30,'ООО "ГПНО"'!I:I,"&gt;="&amp;"01.01."&amp;$E$2,'ООО "ГПНО"'!I:I,"&lt;="&amp;"31.12."&amp;$E$2)</f>
        <v>0</v>
      </c>
      <c r="J30" s="76">
        <f>SUMIFS('ООО "ГПНО"'!AB:AB,'ООО "ГПНО"'!C:C,Лист2!B30,'ООО "ГПНО"'!I:I,"&gt;="&amp;"01.01."&amp;$E$2,'ООО "ГПНО"'!I:I,"&lt;="&amp;"31.12."&amp;$E$2)</f>
        <v>0</v>
      </c>
    </row>
    <row r="31" spans="1:10" ht="14.25" x14ac:dyDescent="0.2">
      <c r="A31" s="52"/>
      <c r="B31" s="77"/>
      <c r="C31" s="76">
        <f>SUMIFS('ООО "ГПНО"'!Q:Q,'ООО "ГПНО"'!C:C,Лист2!B31,'ООО "ГПНО"'!I:I,"&gt;="&amp;"01.01."&amp;$E$2,'ООО "ГПНО"'!I:I,"&lt;="&amp;"31.12."&amp;$E$2)</f>
        <v>0</v>
      </c>
      <c r="D31" s="76">
        <f>SUMIFS('ООО "ГПНО"'!R:R,'ООО "ГПНО"'!C:C,Лист2!B31,'ООО "ГПНО"'!I:I,"&gt;="&amp;"01.01."&amp;$E$2,'ООО "ГПНО"'!I:I,"&lt;="&amp;"31.12."&amp;$E$2)</f>
        <v>0</v>
      </c>
      <c r="E31" s="76">
        <f>SUMIFS('ООО "ГПНО"'!S:S,'ООО "ГПНО"'!C:C,Лист2!B31,'ООО "ГПНО"'!I:I,"&gt;="&amp;"01.01."&amp;$E$2,'ООО "ГПНО"'!I:I,"&lt;="&amp;"31.12."&amp;$E$2)</f>
        <v>0</v>
      </c>
      <c r="F31" s="76">
        <f>SUMIFS('ООО "ГПНО"'!T:T,'ООО "ГПНО"'!C:C,Лист2!B31,'ООО "ГПНО"'!I:I,"&gt;="&amp;"01.01."&amp;$E$2,'ООО "ГПНО"'!I:I,"&lt;="&amp;"31.12."&amp;$E$2)</f>
        <v>0</v>
      </c>
      <c r="G31" s="76">
        <f>SUMIFS('ООО "ГПНО"'!W:W,'ООО "ГПНО"'!C:C,Лист2!B31,'ООО "ГПНО"'!I:I,"&gt;="&amp;"01.01."&amp;$E$2,'ООО "ГПНО"'!I:I,"&lt;="&amp;"31.12."&amp;$E$2)</f>
        <v>0</v>
      </c>
      <c r="H31" s="76">
        <f>SUMIFS('ООО "ГПНО"'!Z:Z,'ООО "ГПНО"'!C:C,Лист2!B31,'ООО "ГПНО"'!I:I,"&gt;="&amp;"01.01."&amp;$E$2,'ООО "ГПНО"'!I:I,"&lt;="&amp;"31.12."&amp;$E$2)</f>
        <v>0</v>
      </c>
      <c r="I31" s="76">
        <f>SUMIFS('ООО "ГПНО"'!AA:AA,'ООО "ГПНО"'!C:C,Лист2!B31,'ООО "ГПНО"'!I:I,"&gt;="&amp;"01.01."&amp;$E$2,'ООО "ГПНО"'!I:I,"&lt;="&amp;"31.12."&amp;$E$2)</f>
        <v>0</v>
      </c>
      <c r="J31" s="76">
        <f>SUMIFS('ООО "ГПНО"'!AB:AB,'ООО "ГПНО"'!C:C,Лист2!B31,'ООО "ГПНО"'!I:I,"&gt;="&amp;"01.01."&amp;$E$2,'ООО "ГПНО"'!I:I,"&lt;="&amp;"31.12."&amp;$E$2)</f>
        <v>0</v>
      </c>
    </row>
    <row r="32" spans="1:10" ht="15" x14ac:dyDescent="0.2">
      <c r="A32" s="52"/>
      <c r="B32" s="52"/>
      <c r="C32" s="78">
        <f>SUM(C4:C31)</f>
        <v>0</v>
      </c>
      <c r="D32" s="78">
        <f t="shared" ref="D32:J32" si="0">SUM(D4:D31)</f>
        <v>0</v>
      </c>
      <c r="E32" s="78">
        <f t="shared" si="0"/>
        <v>0</v>
      </c>
      <c r="F32" s="78">
        <f t="shared" si="0"/>
        <v>0</v>
      </c>
      <c r="G32" s="78">
        <f t="shared" si="0"/>
        <v>0</v>
      </c>
      <c r="H32" s="78">
        <f t="shared" si="0"/>
        <v>0</v>
      </c>
      <c r="I32" s="78">
        <f t="shared" si="0"/>
        <v>0</v>
      </c>
      <c r="J32" s="78">
        <f t="shared" si="0"/>
        <v>0</v>
      </c>
    </row>
  </sheetData>
  <mergeCells count="5">
    <mergeCell ref="H2:H3"/>
    <mergeCell ref="I2:I3"/>
    <mergeCell ref="J2:J3"/>
    <mergeCell ref="B2:D2"/>
    <mergeCell ref="F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G21"/>
  <sheetViews>
    <sheetView zoomScaleNormal="100" workbookViewId="0">
      <selection activeCell="K15" sqref="K15"/>
    </sheetView>
  </sheetViews>
  <sheetFormatPr defaultRowHeight="12.75" x14ac:dyDescent="0.2"/>
  <cols>
    <col min="1" max="1" width="3" bestFit="1" customWidth="1"/>
    <col min="2" max="2" width="19.85546875" bestFit="1" customWidth="1"/>
    <col min="3" max="3" width="6.28515625" bestFit="1" customWidth="1"/>
    <col min="4" max="4" width="15.140625" bestFit="1" customWidth="1"/>
    <col min="5" max="5" width="15.42578125" customWidth="1"/>
    <col min="6" max="6" width="12" bestFit="1" customWidth="1"/>
    <col min="7" max="7" width="5.42578125" bestFit="1" customWidth="1"/>
  </cols>
  <sheetData>
    <row r="1" spans="1:7" x14ac:dyDescent="0.2">
      <c r="D1" s="85" t="s">
        <v>127</v>
      </c>
    </row>
    <row r="2" spans="1:7" x14ac:dyDescent="0.2">
      <c r="D2">
        <v>2019</v>
      </c>
    </row>
    <row r="3" spans="1:7" x14ac:dyDescent="0.2">
      <c r="A3" s="86" t="s">
        <v>128</v>
      </c>
      <c r="B3" s="87" t="s">
        <v>129</v>
      </c>
      <c r="C3" s="88" t="s">
        <v>106</v>
      </c>
      <c r="D3" s="88" t="s">
        <v>107</v>
      </c>
      <c r="E3" s="92" t="s">
        <v>130</v>
      </c>
      <c r="F3" s="92" t="s">
        <v>108</v>
      </c>
      <c r="G3" s="92" t="s">
        <v>130</v>
      </c>
    </row>
    <row r="4" spans="1:7" ht="68.25" customHeight="1" x14ac:dyDescent="0.2">
      <c r="A4" s="52">
        <v>1</v>
      </c>
      <c r="B4" s="104" t="s">
        <v>104</v>
      </c>
      <c r="C4" s="43">
        <f>SUMIFS('ООО "ГПНО"'!Q:Q,'ООО "ГПНО"'!N:N,Лист3!B4,'ООО "ГПНО"'!I:I,"&gt;="&amp;"01.01."&amp;$D$2,'ООО "ГПНО"'!I:I,"&lt;="&amp;"31.03."&amp;$D$2)</f>
        <v>8</v>
      </c>
      <c r="D4" s="60">
        <f>SUMIFS('ООО "ГПНО"'!R:R,'ООО "ГПНО"'!N:N,Лист3!B4,'ООО "ГПНО"'!I:I,"&gt;="&amp;"01.01."&amp;$D$2,'ООО "ГПНО"'!I:I,"&lt;="&amp;"31.03."&amp;$D$2)</f>
        <v>5</v>
      </c>
      <c r="E4" s="105" t="s">
        <v>258</v>
      </c>
      <c r="F4" s="73">
        <f>SUMIFS('ООО "ГПНО"'!S:S,'ООО "ГПНО"'!N:N,Лист3!B4,'ООО "ГПНО"'!I:I,"&gt;="&amp;"01.01."&amp;$D$2,'ООО "ГПНО"'!I:I,"&lt;="&amp;"31.03."&amp;$D$2)</f>
        <v>3</v>
      </c>
      <c r="G4" s="93"/>
    </row>
    <row r="5" spans="1:7" ht="15.75" x14ac:dyDescent="0.25">
      <c r="A5" s="52">
        <v>2</v>
      </c>
      <c r="B5" s="90" t="s">
        <v>138</v>
      </c>
      <c r="C5" s="52">
        <f>SUMIFS('ООО "ГПНО"'!Q:Q,'ООО "ГПНО"'!N:N,Лист3!B5,'ООО "ГПНО"'!I:I,"&gt;="&amp;"01.01."&amp;$D$2,'ООО "ГПНО"'!I:I,"&lt;="&amp;"31.03."&amp;$D$2)</f>
        <v>1</v>
      </c>
      <c r="D5" s="89">
        <f>SUMIFS('ООО "ГПНО"'!R:R,'ООО "ГПНО"'!N:N,Лист3!B5,'ООО "ГПНО"'!I:I,"&gt;="&amp;"01.01."&amp;$D$2,'ООО "ГПНО"'!I:I,"&lt;="&amp;"31.03."&amp;$D$2)</f>
        <v>0</v>
      </c>
      <c r="E5" s="93"/>
      <c r="F5" s="94">
        <f>SUMIFS('ООО "ГПНО"'!S:S,'ООО "ГПНО"'!N:N,Лист3!B5,'ООО "ГПНО"'!I:I,"&gt;="&amp;"01.01."&amp;$D$2,'ООО "ГПНО"'!I:I,"&lt;="&amp;"31.03."&amp;$D$2)</f>
        <v>1</v>
      </c>
      <c r="G5" s="93"/>
    </row>
    <row r="6" spans="1:7" ht="15.75" x14ac:dyDescent="0.25">
      <c r="A6" s="52">
        <v>3</v>
      </c>
      <c r="B6" s="90" t="s">
        <v>59</v>
      </c>
      <c r="C6" s="52">
        <f>SUMIFS('ООО "ГПНО"'!Q:Q,'ООО "ГПНО"'!N:N,Лист3!B6,'ООО "ГПНО"'!I:I,"&gt;="&amp;"01.01."&amp;$D$2,'ООО "ГПНО"'!I:I,"&lt;="&amp;"31.03."&amp;$D$2)</f>
        <v>0</v>
      </c>
      <c r="D6" s="89">
        <f>SUMIFS('ООО "ГПНО"'!R:R,'ООО "ГПНО"'!N:N,Лист3!B6,'ООО "ГПНО"'!I:I,"&gt;="&amp;"01.01."&amp;$D$2,'ООО "ГПНО"'!I:I,"&lt;="&amp;"31.03."&amp;$D$2)</f>
        <v>0</v>
      </c>
      <c r="E6" s="93"/>
      <c r="F6" s="94">
        <f>SUMIFS('ООО "ГПНО"'!S:S,'ООО "ГПНО"'!N:N,Лист3!B6,'ООО "ГПНО"'!I:I,"&gt;="&amp;"01.01."&amp;$D$2,'ООО "ГПНО"'!I:I,"&lt;="&amp;"31.03."&amp;$D$2)</f>
        <v>0</v>
      </c>
      <c r="G6" s="93"/>
    </row>
    <row r="7" spans="1:7" ht="15.75" x14ac:dyDescent="0.25">
      <c r="A7" s="52">
        <v>4</v>
      </c>
      <c r="B7" s="90" t="s">
        <v>62</v>
      </c>
      <c r="C7" s="52">
        <f>SUMIFS('ООО "ГПНО"'!Q:Q,'ООО "ГПНО"'!N:N,Лист3!B7,'ООО "ГПНО"'!I:I,"&gt;="&amp;"01.01."&amp;$D$2,'ООО "ГПНО"'!I:I,"&lt;="&amp;"31.03."&amp;$D$2)</f>
        <v>0</v>
      </c>
      <c r="D7" s="89">
        <f>SUMIFS('ООО "ГПНО"'!R:R,'ООО "ГПНО"'!N:N,Лист3!B7,'ООО "ГПНО"'!I:I,"&gt;="&amp;"01.01."&amp;$D$2,'ООО "ГПНО"'!I:I,"&lt;="&amp;"31.03."&amp;$D$2)</f>
        <v>0</v>
      </c>
      <c r="E7" s="93"/>
      <c r="F7" s="94">
        <f>SUMIFS('ООО "ГПНО"'!S:S,'ООО "ГПНО"'!N:N,Лист3!B7,'ООО "ГПНО"'!I:I,"&gt;="&amp;"01.01."&amp;$D$2,'ООО "ГПНО"'!I:I,"&lt;="&amp;"31.03."&amp;$D$2)</f>
        <v>0</v>
      </c>
      <c r="G7" s="93"/>
    </row>
    <row r="8" spans="1:7" ht="15.75" x14ac:dyDescent="0.25">
      <c r="A8" s="52">
        <v>5</v>
      </c>
      <c r="B8" s="90" t="s">
        <v>67</v>
      </c>
      <c r="C8" s="52">
        <f>SUMIFS('ООО "ГПНО"'!Q:Q,'ООО "ГПНО"'!N:N,Лист3!B8,'ООО "ГПНО"'!I:I,"&gt;="&amp;"01.01."&amp;$D$2,'ООО "ГПНО"'!I:I,"&lt;="&amp;"31.03."&amp;$D$2)</f>
        <v>0</v>
      </c>
      <c r="D8" s="89">
        <f>SUMIFS('ООО "ГПНО"'!R:R,'ООО "ГПНО"'!N:N,Лист3!B8,'ООО "ГПНО"'!I:I,"&gt;="&amp;"01.01."&amp;$D$2,'ООО "ГПНО"'!I:I,"&lt;="&amp;"31.03."&amp;$D$2)</f>
        <v>0</v>
      </c>
      <c r="E8" s="93"/>
      <c r="F8" s="94">
        <f>SUMIFS('ООО "ГПНО"'!S:S,'ООО "ГПНО"'!N:N,Лист3!B8,'ООО "ГПНО"'!I:I,"&gt;="&amp;"01.01."&amp;$D$2,'ООО "ГПНО"'!I:I,"&lt;="&amp;"31.03."&amp;$D$2)</f>
        <v>0</v>
      </c>
      <c r="G8" s="93"/>
    </row>
    <row r="9" spans="1:7" ht="15.75" x14ac:dyDescent="0.25">
      <c r="A9" s="52">
        <v>6</v>
      </c>
      <c r="B9" s="90" t="s">
        <v>58</v>
      </c>
      <c r="C9" s="52">
        <f>SUMIFS('ООО "ГПНО"'!Q:Q,'ООО "ГПНО"'!N:N,Лист3!B9,'ООО "ГПНО"'!I:I,"&gt;="&amp;"01.01."&amp;$D$2,'ООО "ГПНО"'!I:I,"&lt;="&amp;"31.03."&amp;$D$2)</f>
        <v>0</v>
      </c>
      <c r="D9" s="89">
        <f>SUMIFS('ООО "ГПНО"'!R:R,'ООО "ГПНО"'!N:N,Лист3!B9,'ООО "ГПНО"'!I:I,"&gt;="&amp;"01.01."&amp;$D$2,'ООО "ГПНО"'!I:I,"&lt;="&amp;"31.03."&amp;$D$2)</f>
        <v>0</v>
      </c>
      <c r="E9" s="93"/>
      <c r="F9" s="94">
        <f>SUMIFS('ООО "ГПНО"'!S:S,'ООО "ГПНО"'!N:N,Лист3!B9,'ООО "ГПНО"'!I:I,"&gt;="&amp;"01.01."&amp;$D$2,'ООО "ГПНО"'!I:I,"&lt;="&amp;"31.03."&amp;$D$2)</f>
        <v>0</v>
      </c>
      <c r="G9" s="93"/>
    </row>
    <row r="10" spans="1:7" ht="15.75" x14ac:dyDescent="0.25">
      <c r="A10" s="52">
        <v>7</v>
      </c>
      <c r="B10" s="90" t="s">
        <v>51</v>
      </c>
      <c r="C10" s="52">
        <f>SUMIFS('ООО "ГПНО"'!Q:Q,'ООО "ГПНО"'!N:N,Лист3!B10,'ООО "ГПНО"'!I:I,"&gt;="&amp;"01.01."&amp;$D$2,'ООО "ГПНО"'!I:I,"&lt;="&amp;"31.03."&amp;$D$2)</f>
        <v>0</v>
      </c>
      <c r="D10" s="89">
        <f>SUMIFS('ООО "ГПНО"'!R:R,'ООО "ГПНО"'!N:N,Лист3!B10,'ООО "ГПНО"'!I:I,"&gt;="&amp;"01.01."&amp;$D$2,'ООО "ГПНО"'!I:I,"&lt;="&amp;"31.03."&amp;$D$2)</f>
        <v>0</v>
      </c>
      <c r="E10" s="93"/>
      <c r="F10" s="94">
        <f>SUMIFS('ООО "ГПНО"'!S:S,'ООО "ГПНО"'!N:N,Лист3!B10,'ООО "ГПНО"'!I:I,"&gt;="&amp;"01.01."&amp;$D$2,'ООО "ГПНО"'!I:I,"&lt;="&amp;"31.03."&amp;$D$2)</f>
        <v>0</v>
      </c>
      <c r="G10" s="93"/>
    </row>
    <row r="11" spans="1:7" ht="15.75" x14ac:dyDescent="0.25">
      <c r="A11" s="52">
        <v>8</v>
      </c>
      <c r="B11" s="90" t="s">
        <v>69</v>
      </c>
      <c r="C11" s="52">
        <f>SUMIFS('ООО "ГПНО"'!Q:Q,'ООО "ГПНО"'!N:N,Лист3!B11,'ООО "ГПНО"'!I:I,"&gt;="&amp;"01.01."&amp;$D$2,'ООО "ГПНО"'!I:I,"&lt;="&amp;"31.03."&amp;$D$2)</f>
        <v>0</v>
      </c>
      <c r="D11" s="89">
        <f>SUMIFS('ООО "ГПНО"'!R:R,'ООО "ГПНО"'!N:N,Лист3!B11,'ООО "ГПНО"'!I:I,"&gt;="&amp;"01.01."&amp;$D$2,'ООО "ГПНО"'!I:I,"&lt;="&amp;"31.03."&amp;$D$2)</f>
        <v>0</v>
      </c>
      <c r="E11" s="93"/>
      <c r="F11" s="94">
        <f>SUMIFS('ООО "ГПНО"'!S:S,'ООО "ГПНО"'!N:N,Лист3!B11,'ООО "ГПНО"'!I:I,"&gt;="&amp;"01.01."&amp;$D$2,'ООО "ГПНО"'!I:I,"&lt;="&amp;"31.03."&amp;$D$2)</f>
        <v>0</v>
      </c>
      <c r="G11" s="93"/>
    </row>
    <row r="12" spans="1:7" ht="15.75" x14ac:dyDescent="0.25">
      <c r="A12" s="52">
        <v>9</v>
      </c>
      <c r="B12" s="90" t="s">
        <v>68</v>
      </c>
      <c r="C12" s="52">
        <f>SUMIFS('ООО "ГПНО"'!Q:Q,'ООО "ГПНО"'!N:N,Лист3!B12,'ООО "ГПНО"'!I:I,"&gt;="&amp;"01.01."&amp;$D$2,'ООО "ГПНО"'!I:I,"&lt;="&amp;"31.03."&amp;$D$2)</f>
        <v>15</v>
      </c>
      <c r="D12" s="89">
        <f>SUMIFS('ООО "ГПНО"'!R:R,'ООО "ГПНО"'!N:N,Лист3!B12,'ООО "ГПНО"'!I:I,"&gt;="&amp;"01.01."&amp;$D$2,'ООО "ГПНО"'!I:I,"&lt;="&amp;"31.03."&amp;$D$2)</f>
        <v>9</v>
      </c>
      <c r="E12" s="93"/>
      <c r="F12" s="94">
        <f>SUMIFS('ООО "ГПНО"'!S:S,'ООО "ГПНО"'!N:N,Лист3!B12,'ООО "ГПНО"'!I:I,"&gt;="&amp;"01.01."&amp;$D$2,'ООО "ГПНО"'!I:I,"&lt;="&amp;"31.03."&amp;$D$2)</f>
        <v>6</v>
      </c>
      <c r="G12" s="93"/>
    </row>
    <row r="13" spans="1:7" ht="15.75" x14ac:dyDescent="0.25">
      <c r="A13" s="52">
        <v>10</v>
      </c>
      <c r="B13" s="90" t="s">
        <v>61</v>
      </c>
      <c r="C13" s="52">
        <f>SUMIFS('ООО "ГПНО"'!Q:Q,'ООО "ГПНО"'!N:N,Лист3!B13,'ООО "ГПНО"'!I:I,"&gt;="&amp;"01.01."&amp;$D$2,'ООО "ГПНО"'!I:I,"&lt;="&amp;"31.03."&amp;$D$2)</f>
        <v>0</v>
      </c>
      <c r="D13" s="89">
        <f>SUMIFS('ООО "ГПНО"'!R:R,'ООО "ГПНО"'!N:N,Лист3!B13,'ООО "ГПНО"'!I:I,"&gt;="&amp;"01.01."&amp;$D$2,'ООО "ГПНО"'!I:I,"&lt;="&amp;"31.03."&amp;$D$2)</f>
        <v>0</v>
      </c>
      <c r="E13" s="93"/>
      <c r="F13" s="94">
        <f>SUMIFS('ООО "ГПНО"'!S:S,'ООО "ГПНО"'!N:N,Лист3!B13,'ООО "ГПНО"'!I:I,"&gt;="&amp;"01.01."&amp;$D$2,'ООО "ГПНО"'!I:I,"&lt;="&amp;"31.03."&amp;$D$2)</f>
        <v>0</v>
      </c>
      <c r="G13" s="93"/>
    </row>
    <row r="14" spans="1:7" ht="15.75" x14ac:dyDescent="0.25">
      <c r="A14" s="52">
        <v>11</v>
      </c>
      <c r="B14" s="90" t="s">
        <v>56</v>
      </c>
      <c r="C14" s="52">
        <f>SUMIFS('ООО "ГПНО"'!Q:Q,'ООО "ГПНО"'!N:N,Лист3!B14,'ООО "ГПНО"'!I:I,"&gt;="&amp;"01.01."&amp;$D$2,'ООО "ГПНО"'!I:I,"&lt;="&amp;"31.03."&amp;$D$2)</f>
        <v>0</v>
      </c>
      <c r="D14" s="89">
        <f>SUMIFS('ООО "ГПНО"'!R:R,'ООО "ГПНО"'!N:N,Лист3!B14,'ООО "ГПНО"'!I:I,"&gt;="&amp;"01.01."&amp;$D$2,'ООО "ГПНО"'!I:I,"&lt;="&amp;"31.03."&amp;$D$2)</f>
        <v>0</v>
      </c>
      <c r="E14" s="93"/>
      <c r="F14" s="94">
        <f>SUMIFS('ООО "ГПНО"'!S:S,'ООО "ГПНО"'!N:N,Лист3!B14,'ООО "ГПНО"'!I:I,"&gt;="&amp;"01.01."&amp;$D$2,'ООО "ГПНО"'!I:I,"&lt;="&amp;"31.03."&amp;$D$2)</f>
        <v>0</v>
      </c>
      <c r="G14" s="93"/>
    </row>
    <row r="15" spans="1:7" ht="15.75" x14ac:dyDescent="0.25">
      <c r="A15" s="52">
        <v>12</v>
      </c>
      <c r="B15" s="90" t="s">
        <v>57</v>
      </c>
      <c r="C15" s="52">
        <f>SUMIFS('ООО "ГПНО"'!Q:Q,'ООО "ГПНО"'!N:N,Лист3!B15,'ООО "ГПНО"'!I:I,"&gt;="&amp;"01.01."&amp;$D$2,'ООО "ГПНО"'!I:I,"&lt;="&amp;"31.03."&amp;$D$2)</f>
        <v>0</v>
      </c>
      <c r="D15" s="89">
        <f>SUMIFS('ООО "ГПНО"'!R:R,'ООО "ГПНО"'!N:N,Лист3!B15,'ООО "ГПНО"'!I:I,"&gt;="&amp;"01.01."&amp;$D$2,'ООО "ГПНО"'!I:I,"&lt;="&amp;"31.03."&amp;$D$2)</f>
        <v>0</v>
      </c>
      <c r="E15" s="93"/>
      <c r="F15" s="94">
        <f>SUMIFS('ООО "ГПНО"'!S:S,'ООО "ГПНО"'!N:N,Лист3!B15,'ООО "ГПНО"'!I:I,"&gt;="&amp;"01.01."&amp;$D$2,'ООО "ГПНО"'!I:I,"&lt;="&amp;"31.03."&amp;$D$2)</f>
        <v>0</v>
      </c>
      <c r="G15" s="93"/>
    </row>
    <row r="16" spans="1:7" ht="15.75" x14ac:dyDescent="0.25">
      <c r="A16" s="52">
        <v>13</v>
      </c>
      <c r="B16" s="90" t="s">
        <v>126</v>
      </c>
      <c r="C16" s="52">
        <f>SUMIFS('ООО "ГПНО"'!Q:Q,'ООО "ГПНО"'!N:N,Лист3!B16,'ООО "ГПНО"'!I:I,"&gt;="&amp;"01.01."&amp;$D$2,'ООО "ГПНО"'!I:I,"&lt;="&amp;"31.03."&amp;$D$2)</f>
        <v>0</v>
      </c>
      <c r="D16" s="89">
        <f>SUMIFS('ООО "ГПНО"'!R:R,'ООО "ГПНО"'!N:N,Лист3!B16,'ООО "ГПНО"'!I:I,"&gt;="&amp;"01.01."&amp;$D$2,'ООО "ГПНО"'!I:I,"&lt;="&amp;"31.03."&amp;$D$2)</f>
        <v>0</v>
      </c>
      <c r="E16" s="93"/>
      <c r="F16" s="94">
        <f>SUMIFS('ООО "ГПНО"'!S:S,'ООО "ГПНО"'!N:N,Лист3!B16,'ООО "ГПНО"'!I:I,"&gt;="&amp;"01.01."&amp;$D$2,'ООО "ГПНО"'!I:I,"&lt;="&amp;"31.03."&amp;$D$2)</f>
        <v>0</v>
      </c>
      <c r="G16" s="93"/>
    </row>
    <row r="17" spans="1:7" ht="15.75" x14ac:dyDescent="0.25">
      <c r="A17" s="52">
        <v>14</v>
      </c>
      <c r="B17" s="90" t="s">
        <v>117</v>
      </c>
      <c r="C17" s="52">
        <f>SUMIFS('ООО "ГПНО"'!Q:Q,'ООО "ГПНО"'!N:N,Лист3!B17,'ООО "ГПНО"'!I:I,"&gt;="&amp;"01.01."&amp;$D$2,'ООО "ГПНО"'!I:I,"&lt;="&amp;"31.03."&amp;$D$2)</f>
        <v>0</v>
      </c>
      <c r="D17" s="89">
        <f>SUMIFS('ООО "ГПНО"'!R:R,'ООО "ГПНО"'!N:N,Лист3!B17,'ООО "ГПНО"'!I:I,"&gt;="&amp;"01.01."&amp;$D$2,'ООО "ГПНО"'!I:I,"&lt;="&amp;"31.03."&amp;$D$2)</f>
        <v>0</v>
      </c>
      <c r="E17" s="93"/>
      <c r="F17" s="94">
        <f>SUMIFS('ООО "ГПНО"'!S:S,'ООО "ГПНО"'!N:N,Лист3!B17,'ООО "ГПНО"'!I:I,"&gt;="&amp;"01.01."&amp;$D$2,'ООО "ГПНО"'!I:I,"&lt;="&amp;"31.03."&amp;$D$2)</f>
        <v>0</v>
      </c>
      <c r="G17" s="93"/>
    </row>
    <row r="18" spans="1:7" ht="15.75" x14ac:dyDescent="0.25">
      <c r="A18" s="52">
        <v>15</v>
      </c>
      <c r="B18" s="91" t="s">
        <v>63</v>
      </c>
      <c r="C18" s="52">
        <f>SUMIFS('ООО "ГПНО"'!Q:Q,'ООО "ГПНО"'!N:N,Лист3!B18,'ООО "ГПНО"'!I:I,"&gt;="&amp;"01.01."&amp;$D$2,'ООО "ГПНО"'!I:I,"&lt;="&amp;"31.03."&amp;$D$2)</f>
        <v>0</v>
      </c>
      <c r="D18" s="89">
        <f>SUMIFS('ООО "ГПНО"'!R:R,'ООО "ГПНО"'!N:N,Лист3!B18,'ООО "ГПНО"'!I:I,"&gt;="&amp;"01.01."&amp;$D$2,'ООО "ГПНО"'!I:I,"&lt;="&amp;"31.03."&amp;$D$2)</f>
        <v>0</v>
      </c>
      <c r="E18" s="93"/>
      <c r="F18" s="94">
        <f>SUMIFS('ООО "ГПНО"'!S:S,'ООО "ГПНО"'!N:N,Лист3!B18,'ООО "ГПНО"'!I:I,"&gt;="&amp;"01.01."&amp;$D$2,'ООО "ГПНО"'!I:I,"&lt;="&amp;"31.03."&amp;$D$2)</f>
        <v>0</v>
      </c>
      <c r="G18" s="93"/>
    </row>
    <row r="19" spans="1:7" ht="15.75" x14ac:dyDescent="0.25">
      <c r="A19" s="52">
        <v>16</v>
      </c>
      <c r="B19" s="91" t="s">
        <v>112</v>
      </c>
      <c r="C19" s="52">
        <f>SUMIFS('ООО "ГПНО"'!Q:Q,'ООО "ГПНО"'!N:N,Лист3!B19,'ООО "ГПНО"'!I:I,"&gt;="&amp;"01.01."&amp;$D$2,'ООО "ГПНО"'!I:I,"&lt;="&amp;"31.03."&amp;$D$2)</f>
        <v>0</v>
      </c>
      <c r="D19" s="89">
        <f>SUMIFS('ООО "ГПНО"'!R:R,'ООО "ГПНО"'!N:N,Лист3!B19,'ООО "ГПНО"'!I:I,"&gt;="&amp;"01.01."&amp;$D$2,'ООО "ГПНО"'!I:I,"&lt;="&amp;"31.03."&amp;$D$2)</f>
        <v>0</v>
      </c>
      <c r="E19" s="93"/>
      <c r="F19" s="94">
        <f>SUMIFS('ООО "ГПНО"'!S:S,'ООО "ГПНО"'!N:N,Лист3!B19,'ООО "ГПНО"'!I:I,"&gt;="&amp;"01.01."&amp;$D$2,'ООО "ГПНО"'!I:I,"&lt;="&amp;"31.03."&amp;$D$2)</f>
        <v>0</v>
      </c>
      <c r="G19" s="93"/>
    </row>
    <row r="20" spans="1:7" ht="15.75" x14ac:dyDescent="0.25">
      <c r="A20" s="52">
        <v>17</v>
      </c>
      <c r="B20" s="90" t="s">
        <v>54</v>
      </c>
      <c r="C20" s="52">
        <f>SUMIFS('ООО "ГПНО"'!Q:Q,'ООО "ГПНО"'!N:N,Лист3!B20,'ООО "ГПНО"'!I:I,"&gt;="&amp;"01.01."&amp;$D$2,'ООО "ГПНО"'!I:I,"&lt;="&amp;"31.03."&amp;$D$2)</f>
        <v>0</v>
      </c>
      <c r="D20" s="89">
        <f>SUMIFS('ООО "ГПНО"'!R:R,'ООО "ГПНО"'!N:N,Лист3!B20,'ООО "ГПНО"'!I:I,"&gt;="&amp;"01.01."&amp;$D$2,'ООО "ГПНО"'!I:I,"&lt;="&amp;"31.03."&amp;$D$2)</f>
        <v>0</v>
      </c>
      <c r="E20" s="93"/>
      <c r="F20" s="94">
        <f>SUMIFS('ООО "ГПНО"'!S:S,'ООО "ГПНО"'!N:N,Лист3!B20,'ООО "ГПНО"'!I:I,"&gt;="&amp;"01.01."&amp;$D$2,'ООО "ГПНО"'!I:I,"&lt;="&amp;"31.03."&amp;$D$2)</f>
        <v>0</v>
      </c>
      <c r="G20" s="93"/>
    </row>
    <row r="21" spans="1:7" x14ac:dyDescent="0.2">
      <c r="C21">
        <f>SUM(C4:C20)</f>
        <v>24</v>
      </c>
      <c r="D21">
        <f>SUM(D4:D20)</f>
        <v>14</v>
      </c>
      <c r="F21">
        <f>SUM(F4:F20)</f>
        <v>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ООО "ГПНО"</vt:lpstr>
      <vt:lpstr>Лист1</vt:lpstr>
      <vt:lpstr>Лист2</vt:lpstr>
      <vt:lpstr>Лист3</vt:lpstr>
      <vt:lpstr>'ООО "ГПНО"'!Область_печати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msi2</cp:lastModifiedBy>
  <cp:lastPrinted>2016-03-17T11:09:23Z</cp:lastPrinted>
  <dcterms:created xsi:type="dcterms:W3CDTF">1996-10-08T23:32:33Z</dcterms:created>
  <dcterms:modified xsi:type="dcterms:W3CDTF">2019-03-14T12:44:17Z</dcterms:modified>
</cp:coreProperties>
</file>