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1"/>
  <bookViews>
    <workbookView xWindow="32767" yWindow="460" windowWidth="27320" windowHeight="13760" activeTab="0"/>
  </bookViews>
  <sheets>
    <sheet name="Июнь аванс" sheetId="1" r:id="rId1"/>
    <sheet name="Праздники" sheetId="2" r:id="rId2"/>
  </sheets>
  <externalReferences>
    <externalReference r:id="rId5"/>
  </externalReferences>
  <definedNames>
    <definedName name="_xlfn.IFERROR" hidden="1">#NAME?</definedName>
    <definedName name="_xlnm.Print_Area" localSheetId="0">'Июнь аванс'!$A$1:$AW$10</definedName>
    <definedName name="Праздники">'Праздники'!$A$2:$I$5</definedName>
    <definedName name="stavka">'[1]янв'!$E$50:$E$53</definedName>
  </definedNames>
  <calcPr fullCalcOnLoad="1"/>
</workbook>
</file>

<file path=xl/sharedStrings.xml><?xml version="1.0" encoding="utf-8"?>
<sst xmlns="http://schemas.openxmlformats.org/spreadsheetml/2006/main" count="35" uniqueCount="35">
  <si>
    <t>Табель учета использования рабочего времени</t>
  </si>
  <si>
    <t>за</t>
  </si>
  <si>
    <t>года</t>
  </si>
  <si>
    <t>Таб. №</t>
  </si>
  <si>
    <t>Фамилия. имя, отчество</t>
  </si>
  <si>
    <t>Должность</t>
  </si>
  <si>
    <t>Ставка</t>
  </si>
  <si>
    <t>раб. дней</t>
  </si>
  <si>
    <t>часы</t>
  </si>
  <si>
    <t>отпуск</t>
  </si>
  <si>
    <t>отпуск без сохр. ЗП</t>
  </si>
  <si>
    <t>командировки</t>
  </si>
  <si>
    <t>учеба</t>
  </si>
  <si>
    <t>б/л</t>
  </si>
  <si>
    <t>другие дни</t>
  </si>
  <si>
    <t>сверх нормы</t>
  </si>
  <si>
    <t>работа в субботы</t>
  </si>
  <si>
    <t>отработано часов в субботы</t>
  </si>
  <si>
    <t>№
п/п</t>
  </si>
  <si>
    <t>Новый год</t>
  </si>
  <si>
    <t>Рождество</t>
  </si>
  <si>
    <t xml:space="preserve"> 8 марта</t>
  </si>
  <si>
    <t>Радуница</t>
  </si>
  <si>
    <t>1 мая</t>
  </si>
  <si>
    <t>9 мая</t>
  </si>
  <si>
    <t>Независимости</t>
  </si>
  <si>
    <t>7 ноября</t>
  </si>
  <si>
    <t>Зам. нач</t>
  </si>
  <si>
    <t>Инженер по ОТ</t>
  </si>
  <si>
    <t>Гл. бухгалтер</t>
  </si>
  <si>
    <t>июнь</t>
  </si>
  <si>
    <t>Иванов</t>
  </si>
  <si>
    <t>Петров</t>
  </si>
  <si>
    <t>Сидоров</t>
  </si>
  <si>
    <t>Часы и доли часа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</si>
</sst>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ddd"/>
    <numFmt numFmtId="173" formatCode="[$-FC19]d\ mmmm\ yyyy\ &quot;г.&quot;"/>
    <numFmt numFmtId="174" formatCode="yyyy"/>
    <numFmt numFmtId="175" formatCode="[$-F419]yyyy\,\ mmmm;@"/>
    <numFmt numFmtId="176" formatCode="[$-F419]yyyy;\ @"/>
    <numFmt numFmtId="177" formatCode="0.0"/>
    <numFmt numFmtId="178" formatCode="[h]:mm"/>
    <numFmt numFmtId="179" formatCode="[$-FC19]dddd\,\ d\ mmmm\ yyyy\ &quot;г&quot;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4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35" fillId="0" borderId="0" xfId="0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178" fontId="45" fillId="0" borderId="10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/>
      <protection/>
    </xf>
    <xf numFmtId="178" fontId="4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2" fontId="44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M:\&#1058;&#1072;&#1073;&#1077;&#1083;&#1103;\&#1058;&#1072;&#1073;&#1077;&#1083;&#1100;_&#1061;&#1086;&#1079;_20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мощь"/>
      <sheetName val="TL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Таб_БЛ"/>
      <sheetName val="TBLs"/>
      <sheetName val="Табель_Хоз_2018"/>
    </sheetNames>
    <sheetDataSet>
      <sheetData sheetId="2">
        <row r="50">
          <cell r="E50" t="str">
            <v>0,25ст</v>
          </cell>
        </row>
        <row r="51">
          <cell r="E51" t="str">
            <v>0,5ст</v>
          </cell>
        </row>
        <row r="52">
          <cell r="E52" t="str">
            <v>0,75ст</v>
          </cell>
        </row>
        <row r="53">
          <cell r="E53" t="str">
            <v>1,0ст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W1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M7" sqref="AM7"/>
    </sheetView>
  </sheetViews>
  <sheetFormatPr defaultColWidth="11.421875" defaultRowHeight="15"/>
  <cols>
    <col min="1" max="2" width="4.421875" style="0" customWidth="1"/>
    <col min="3" max="3" width="15.140625" style="0" customWidth="1"/>
    <col min="4" max="4" width="13.140625" style="0" customWidth="1"/>
    <col min="5" max="5" width="5.421875" style="0" customWidth="1"/>
    <col min="6" max="35" width="4.28125" style="0" customWidth="1"/>
    <col min="36" max="36" width="4.28125" style="0" hidden="1" customWidth="1"/>
    <col min="37" max="37" width="4.28125" style="0" customWidth="1"/>
    <col min="38" max="39" width="7.28125" style="0" customWidth="1"/>
    <col min="40" max="48" width="3.7109375" style="0" customWidth="1"/>
    <col min="49" max="49" width="2.28125" style="0" customWidth="1"/>
    <col min="50" max="16384" width="8.8515625" style="0" customWidth="1"/>
  </cols>
  <sheetData>
    <row r="1" spans="2:49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  <c r="AF1" s="3"/>
      <c r="AG1" s="3"/>
      <c r="AH1" s="2"/>
      <c r="AJ1" s="4"/>
      <c r="AK1" s="2"/>
      <c r="AL1" s="2"/>
      <c r="AM1" s="2"/>
      <c r="AN1" s="2"/>
      <c r="AO1" s="2"/>
      <c r="AP1" s="2"/>
      <c r="AQ1" s="2"/>
      <c r="AR1" s="1"/>
      <c r="AS1" s="2"/>
      <c r="AT1" s="2"/>
      <c r="AU1" s="2"/>
      <c r="AV1" s="1"/>
      <c r="AW1" s="1"/>
    </row>
    <row r="2" spans="2:49" ht="15.7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"/>
    </row>
    <row r="3" spans="2:49" ht="15.75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S3" s="30" t="s">
        <v>1</v>
      </c>
      <c r="T3" s="40" t="s">
        <v>30</v>
      </c>
      <c r="U3" s="40"/>
      <c r="V3" s="40"/>
      <c r="W3" s="31">
        <v>2019</v>
      </c>
      <c r="X3" s="10"/>
      <c r="Y3" s="30" t="s">
        <v>2</v>
      </c>
      <c r="Z3" s="3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0.75" customHeight="1">
      <c r="B4" s="7"/>
      <c r="C4" s="5"/>
      <c r="D4" s="12">
        <f>MONTH("1 "&amp;T3)</f>
        <v>6</v>
      </c>
      <c r="E4" s="13">
        <f>W3</f>
        <v>2019</v>
      </c>
      <c r="F4" s="5"/>
      <c r="G4" s="5"/>
      <c r="H4" s="5"/>
      <c r="I4" s="5"/>
      <c r="J4" s="5"/>
      <c r="K4" s="5"/>
      <c r="L4" s="5"/>
      <c r="M4" s="5"/>
      <c r="N4" s="5"/>
      <c r="O4" s="5"/>
      <c r="P4" s="8"/>
      <c r="Q4" s="14"/>
      <c r="R4" s="14"/>
      <c r="S4" s="14"/>
      <c r="T4" s="9"/>
      <c r="U4" s="10"/>
      <c r="V4" s="8"/>
      <c r="W4" s="1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2:49" ht="18" customHeigh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14"/>
      <c r="R5" s="14"/>
      <c r="S5" s="14"/>
      <c r="T5" s="9"/>
      <c r="U5" s="10"/>
      <c r="V5" s="8"/>
      <c r="W5" s="1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6">
      <c r="A6" s="20" t="s">
        <v>18</v>
      </c>
      <c r="B6" s="24" t="s">
        <v>3</v>
      </c>
      <c r="C6" s="25" t="s">
        <v>4</v>
      </c>
      <c r="D6" s="24" t="s">
        <v>5</v>
      </c>
      <c r="E6" s="26" t="s">
        <v>6</v>
      </c>
      <c r="F6" s="26">
        <f>_xlfn.IFERROR(DATEVALUE(COLUMN()-COLUMN($E$6)&amp;"."&amp;$D$4&amp;"."&amp;$E$4),"")</f>
        <v>43617</v>
      </c>
      <c r="G6" s="26">
        <f aca="true" t="shared" si="0" ref="G6:AJ6">_xlfn.IFERROR(DATEVALUE(COLUMN()-COLUMN($E$6)&amp;"."&amp;$D$4&amp;"."&amp;$E$4),"")</f>
        <v>43618</v>
      </c>
      <c r="H6" s="26">
        <f t="shared" si="0"/>
        <v>43619</v>
      </c>
      <c r="I6" s="26">
        <f t="shared" si="0"/>
        <v>43620</v>
      </c>
      <c r="J6" s="26">
        <f t="shared" si="0"/>
        <v>43621</v>
      </c>
      <c r="K6" s="26">
        <f t="shared" si="0"/>
        <v>43622</v>
      </c>
      <c r="L6" s="26">
        <f t="shared" si="0"/>
        <v>43623</v>
      </c>
      <c r="M6" s="26">
        <f t="shared" si="0"/>
        <v>43624</v>
      </c>
      <c r="N6" s="26">
        <f t="shared" si="0"/>
        <v>43625</v>
      </c>
      <c r="O6" s="26">
        <f t="shared" si="0"/>
        <v>43626</v>
      </c>
      <c r="P6" s="26">
        <f t="shared" si="0"/>
        <v>43627</v>
      </c>
      <c r="Q6" s="26">
        <f t="shared" si="0"/>
        <v>43628</v>
      </c>
      <c r="R6" s="26">
        <f t="shared" si="0"/>
        <v>43629</v>
      </c>
      <c r="S6" s="26">
        <f t="shared" si="0"/>
        <v>43630</v>
      </c>
      <c r="T6" s="26">
        <f t="shared" si="0"/>
        <v>43631</v>
      </c>
      <c r="U6" s="26">
        <f t="shared" si="0"/>
        <v>43632</v>
      </c>
      <c r="V6" s="26">
        <f t="shared" si="0"/>
        <v>43633</v>
      </c>
      <c r="W6" s="26">
        <f t="shared" si="0"/>
        <v>43634</v>
      </c>
      <c r="X6" s="26">
        <f t="shared" si="0"/>
        <v>43635</v>
      </c>
      <c r="Y6" s="26">
        <f t="shared" si="0"/>
        <v>43636</v>
      </c>
      <c r="Z6" s="26">
        <f t="shared" si="0"/>
        <v>43637</v>
      </c>
      <c r="AA6" s="26">
        <f t="shared" si="0"/>
        <v>43638</v>
      </c>
      <c r="AB6" s="26">
        <f t="shared" si="0"/>
        <v>43639</v>
      </c>
      <c r="AC6" s="26">
        <f t="shared" si="0"/>
        <v>43640</v>
      </c>
      <c r="AD6" s="26">
        <f t="shared" si="0"/>
        <v>43641</v>
      </c>
      <c r="AE6" s="26">
        <f t="shared" si="0"/>
        <v>43642</v>
      </c>
      <c r="AF6" s="26">
        <f t="shared" si="0"/>
        <v>43643</v>
      </c>
      <c r="AG6" s="26">
        <f t="shared" si="0"/>
        <v>43644</v>
      </c>
      <c r="AH6" s="26">
        <f t="shared" si="0"/>
        <v>43645</v>
      </c>
      <c r="AI6" s="26">
        <f t="shared" si="0"/>
        <v>43646</v>
      </c>
      <c r="AJ6" s="26">
        <f t="shared" si="0"/>
      </c>
      <c r="AK6" s="27" t="s">
        <v>7</v>
      </c>
      <c r="AL6" s="26" t="s">
        <v>8</v>
      </c>
      <c r="AM6" s="26" t="s">
        <v>34</v>
      </c>
      <c r="AN6" s="28" t="s">
        <v>9</v>
      </c>
      <c r="AO6" s="28" t="s">
        <v>10</v>
      </c>
      <c r="AP6" s="28" t="s">
        <v>11</v>
      </c>
      <c r="AQ6" s="28" t="s">
        <v>12</v>
      </c>
      <c r="AR6" s="28" t="s">
        <v>13</v>
      </c>
      <c r="AS6" s="28" t="s">
        <v>14</v>
      </c>
      <c r="AT6" s="27" t="s">
        <v>15</v>
      </c>
      <c r="AU6" s="27" t="s">
        <v>16</v>
      </c>
      <c r="AV6" s="29" t="s">
        <v>17</v>
      </c>
      <c r="AW6" s="6"/>
    </row>
    <row r="7" spans="1:49" ht="15" customHeight="1">
      <c r="A7" s="21">
        <f>ROW()-ROW($A$6)</f>
        <v>1</v>
      </c>
      <c r="B7" s="15">
        <v>515</v>
      </c>
      <c r="C7" s="16" t="s">
        <v>31</v>
      </c>
      <c r="D7" s="17" t="s">
        <v>27</v>
      </c>
      <c r="E7" s="19">
        <v>1</v>
      </c>
      <c r="F7" s="35" t="str">
        <f aca="true" t="shared" si="1" ref="F7:G9">_xlfn.IFERROR(IF(OR(WEEKDAY(F$6,2)&gt;5,SUMPRODUCT(N(F$6=Праздники))&gt;0),"В",$E7*8),"")</f>
        <v>В</v>
      </c>
      <c r="G7" s="35" t="str">
        <f t="shared" si="1"/>
        <v>В</v>
      </c>
      <c r="H7" s="35">
        <v>0.3333333333333333</v>
      </c>
      <c r="I7" s="35">
        <v>0.3333333333333333</v>
      </c>
      <c r="J7" s="35">
        <v>0.3333333333333333</v>
      </c>
      <c r="K7" s="35">
        <v>0.3333333333333333</v>
      </c>
      <c r="L7" s="35">
        <v>0.3333333333333333</v>
      </c>
      <c r="M7" s="35" t="str">
        <f aca="true" t="shared" si="2" ref="M7:N9">_xlfn.IFERROR(IF(OR(WEEKDAY(M$6,2)&gt;5,SUMPRODUCT(N(M$6=Праздники))&gt;0),"В",$E7*8),"")</f>
        <v>В</v>
      </c>
      <c r="N7" s="35" t="str">
        <f t="shared" si="2"/>
        <v>В</v>
      </c>
      <c r="O7" s="35">
        <v>0.3333333333333333</v>
      </c>
      <c r="P7" s="35">
        <v>0.3333333333333333</v>
      </c>
      <c r="Q7" s="35">
        <v>0.3506944444444444</v>
      </c>
      <c r="R7" s="35">
        <v>0.3333333333333333</v>
      </c>
      <c r="S7" s="35">
        <v>0.3333333333333333</v>
      </c>
      <c r="T7" s="36" t="str">
        <f>_xlfn.IFERROR(IF(OR(WEEKDAY(T$6,2)&gt;5,SUMPRODUCT(N(T$6=Праздники))&gt;0),"В",$E7*8),"")</f>
        <v>В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7">
        <f>COUNT(F7:AJ7)</f>
        <v>10</v>
      </c>
      <c r="AL7" s="38">
        <f>SUM(F7:AJ7)-AV7</f>
        <v>3.3506944444444446</v>
      </c>
      <c r="AM7" s="41">
        <f>AL7*24</f>
        <v>80.41666666666667</v>
      </c>
      <c r="AN7" s="37">
        <f>COUNTIF(F7:AJ7,"О")</f>
        <v>0</v>
      </c>
      <c r="AO7" s="37">
        <f>COUNTIF(G7:AK7,"ОС")</f>
        <v>0</v>
      </c>
      <c r="AP7" s="37">
        <f>COUNTIF(H7:AL7,"К")</f>
        <v>0</v>
      </c>
      <c r="AQ7" s="37">
        <f>COUNTIF(I7:AN7,"У")</f>
        <v>0</v>
      </c>
      <c r="AR7" s="37">
        <f>COUNTIF(J7:AO7,"Б")</f>
        <v>0</v>
      </c>
      <c r="AS7" s="22"/>
      <c r="AT7" s="22"/>
      <c r="AU7" s="22"/>
      <c r="AV7" s="22"/>
      <c r="AW7" s="6"/>
    </row>
    <row r="8" spans="1:49" ht="15" customHeight="1">
      <c r="A8" s="21">
        <f>ROW()-ROW($A$6)</f>
        <v>2</v>
      </c>
      <c r="B8" s="15">
        <v>407</v>
      </c>
      <c r="C8" s="16" t="s">
        <v>32</v>
      </c>
      <c r="D8" s="17" t="s">
        <v>28</v>
      </c>
      <c r="E8" s="33">
        <v>0.5</v>
      </c>
      <c r="F8" s="35" t="str">
        <f t="shared" si="1"/>
        <v>В</v>
      </c>
      <c r="G8" s="35" t="str">
        <f t="shared" si="1"/>
        <v>В</v>
      </c>
      <c r="H8" s="35">
        <v>0.16666666666666666</v>
      </c>
      <c r="I8" s="35">
        <v>0.16666666666666666</v>
      </c>
      <c r="J8" s="35">
        <v>0.16666666666666666</v>
      </c>
      <c r="K8" s="35">
        <v>0.16666666666666666</v>
      </c>
      <c r="L8" s="35">
        <v>0.16666666666666666</v>
      </c>
      <c r="M8" s="35" t="str">
        <f t="shared" si="2"/>
        <v>В</v>
      </c>
      <c r="N8" s="35" t="str">
        <f t="shared" si="2"/>
        <v>В</v>
      </c>
      <c r="O8" s="35">
        <v>0.16666666666666666</v>
      </c>
      <c r="P8" s="35">
        <v>0.16666666666666666</v>
      </c>
      <c r="Q8" s="35">
        <v>0.16666666666666666</v>
      </c>
      <c r="R8" s="35">
        <v>0.16666666666666666</v>
      </c>
      <c r="S8" s="35">
        <v>0.14583333333333334</v>
      </c>
      <c r="T8" s="36" t="str">
        <f>_xlfn.IFERROR(IF(OR(WEEKDAY(T$6,2)&gt;5,SUMPRODUCT(N(T$6=Праздники))&gt;0),"В",$E8*8),"")</f>
        <v>В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7">
        <f>COUNT(F8:AJ8)</f>
        <v>10</v>
      </c>
      <c r="AL8" s="38">
        <f>SUM(F8:AJ8)-AV8</f>
        <v>1.6458333333333333</v>
      </c>
      <c r="AM8" s="41">
        <f>AL8*24</f>
        <v>39.5</v>
      </c>
      <c r="AN8" s="37">
        <f>COUNTIF(F8:AJ8,"О")</f>
        <v>0</v>
      </c>
      <c r="AO8" s="37">
        <f>COUNTIF(G8:AK8,"ОС")</f>
        <v>0</v>
      </c>
      <c r="AP8" s="37">
        <f>COUNTIF(H8:AL8,"К")</f>
        <v>0</v>
      </c>
      <c r="AQ8" s="37">
        <f>COUNTIF(I8:AN8,"У")</f>
        <v>0</v>
      </c>
      <c r="AR8" s="37">
        <f>COUNTIF(J8:AO8,"Б")</f>
        <v>0</v>
      </c>
      <c r="AS8" s="22"/>
      <c r="AT8" s="22"/>
      <c r="AU8" s="22"/>
      <c r="AV8" s="22"/>
      <c r="AW8" s="6"/>
    </row>
    <row r="9" spans="1:49" ht="15" customHeight="1">
      <c r="A9" s="21">
        <f>ROW()-ROW($A$6)</f>
        <v>3</v>
      </c>
      <c r="B9" s="15">
        <v>460</v>
      </c>
      <c r="C9" s="16" t="s">
        <v>33</v>
      </c>
      <c r="D9" s="17" t="s">
        <v>29</v>
      </c>
      <c r="E9" s="19">
        <v>1</v>
      </c>
      <c r="F9" s="35" t="str">
        <f t="shared" si="1"/>
        <v>В</v>
      </c>
      <c r="G9" s="35" t="str">
        <f t="shared" si="1"/>
        <v>В</v>
      </c>
      <c r="H9" s="35">
        <v>0.3333333333333333</v>
      </c>
      <c r="I9" s="35">
        <v>0.3333333333333333</v>
      </c>
      <c r="J9" s="35">
        <v>0.3333333333333333</v>
      </c>
      <c r="K9" s="35">
        <v>0.3333333333333333</v>
      </c>
      <c r="L9" s="35">
        <v>0.3333333333333333</v>
      </c>
      <c r="M9" s="35" t="str">
        <f t="shared" si="2"/>
        <v>В</v>
      </c>
      <c r="N9" s="35" t="str">
        <f t="shared" si="2"/>
        <v>В</v>
      </c>
      <c r="O9" s="35">
        <v>0.3333333333333333</v>
      </c>
      <c r="P9" s="35">
        <v>0.3055555555555555</v>
      </c>
      <c r="Q9" s="35">
        <v>0.3333333333333333</v>
      </c>
      <c r="R9" s="35">
        <v>0.3333333333333333</v>
      </c>
      <c r="S9" s="35">
        <v>0.3333333333333333</v>
      </c>
      <c r="T9" s="36" t="str">
        <f>_xlfn.IFERROR(IF(OR(WEEKDAY(T$6,2)&gt;5,SUMPRODUCT(N(T$6=Праздники))&gt;0),"В",$E9*8),"")</f>
        <v>В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7">
        <f>COUNT(F9:AJ9)</f>
        <v>10</v>
      </c>
      <c r="AL9" s="38">
        <f>SUM(F9:AJ9)-AV9</f>
        <v>3.305555555555556</v>
      </c>
      <c r="AM9" s="41">
        <f>AL9*24</f>
        <v>79.33333333333334</v>
      </c>
      <c r="AN9" s="37">
        <f>COUNTIF(F9:AJ9,"О")</f>
        <v>0</v>
      </c>
      <c r="AO9" s="37">
        <f>COUNTIF(G9:AK9,"ОС")</f>
        <v>0</v>
      </c>
      <c r="AP9" s="37">
        <f>COUNTIF(H9:AL9,"К")</f>
        <v>0</v>
      </c>
      <c r="AQ9" s="37">
        <f>COUNTIF(I9:AN9,"У")</f>
        <v>0</v>
      </c>
      <c r="AR9" s="37">
        <f>COUNTIF(J9:AO9,"Б")</f>
        <v>0</v>
      </c>
      <c r="AS9" s="22"/>
      <c r="AT9" s="22"/>
      <c r="AU9" s="22"/>
      <c r="AV9" s="22"/>
      <c r="AW9" s="6"/>
    </row>
    <row r="10" spans="2:49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</sheetData>
  <sheetProtection/>
  <mergeCells count="2">
    <mergeCell ref="B2:AV2"/>
    <mergeCell ref="T3:V3"/>
  </mergeCells>
  <conditionalFormatting sqref="F6:AJ6">
    <cfRule type="expression" priority="6" dxfId="1" stopIfTrue="1">
      <formula>"СУММПРОИЗВ(Ч(F$9=Праздники))&gt;0"</formula>
    </cfRule>
    <cfRule type="expression" priority="8" dxfId="1" stopIfTrue="1">
      <formula>SUMPRODUCT(N(F$6=Праздники))&gt;0</formula>
    </cfRule>
    <cfRule type="expression" priority="9" dxfId="1" stopIfTrue="1">
      <formula>WEEKDAY(F$6,2)&gt;5</formula>
    </cfRule>
  </conditionalFormatting>
  <conditionalFormatting sqref="F9:AJ9 F8:G8 M8:N8 T8:AJ8 F7:AJ7">
    <cfRule type="cellIs" priority="7" dxfId="1" operator="equal" stopIfTrue="1">
      <formula>"В"</formula>
    </cfRule>
  </conditionalFormatting>
  <conditionalFormatting sqref="H8:L8">
    <cfRule type="cellIs" priority="5" dxfId="1" operator="equal" stopIfTrue="1">
      <formula>"В"</formula>
    </cfRule>
  </conditionalFormatting>
  <conditionalFormatting sqref="O8:S8">
    <cfRule type="cellIs" priority="4" dxfId="1" operator="equal" stopIfTrue="1">
      <formula>"В"</formula>
    </cfRule>
  </conditionalFormatting>
  <conditionalFormatting sqref="AN7:AR9">
    <cfRule type="cellIs" priority="1" dxfId="7" operator="equal" stopIfTrue="1">
      <formula>0</formula>
    </cfRule>
  </conditionalFormatting>
  <dataValidations count="1">
    <dataValidation type="list" allowBlank="1" showInputMessage="1" showErrorMessage="1" sqref="T3 Q4:S5">
      <formula1>"январь,февраль,март,апрель,май,июнь,июль,август,сентябрь,октябрь,ноябрь,декабрь"</formula1>
    </dataValidation>
  </dataValidations>
  <printOptions/>
  <pageMargins left="0.1968503937007874" right="0.1968503937007874" top="0.1968503937007874" bottom="0.1968503937007874" header="0" footer="0"/>
  <pageSetup fitToHeight="5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9" width="15.7109375" style="0" customWidth="1"/>
    <col min="10" max="16384" width="8.8515625" style="0" customWidth="1"/>
  </cols>
  <sheetData>
    <row r="1" spans="1:8" ht="1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</row>
    <row r="2" spans="1:9" ht="15">
      <c r="A2" s="23">
        <v>43101</v>
      </c>
      <c r="B2" s="23">
        <v>43107</v>
      </c>
      <c r="C2" s="23">
        <v>43167</v>
      </c>
      <c r="D2" s="23">
        <v>43207</v>
      </c>
      <c r="E2" s="23">
        <v>43221</v>
      </c>
      <c r="F2" s="23">
        <v>43229</v>
      </c>
      <c r="G2" s="23">
        <v>43284</v>
      </c>
      <c r="H2" s="23">
        <v>43411</v>
      </c>
      <c r="I2" s="23">
        <v>43459</v>
      </c>
    </row>
    <row r="3" spans="1:9" ht="15">
      <c r="A3" s="23">
        <v>43466</v>
      </c>
      <c r="B3" s="23">
        <v>43472</v>
      </c>
      <c r="C3" s="23">
        <v>43532</v>
      </c>
      <c r="D3" s="23">
        <v>43592</v>
      </c>
      <c r="E3" s="23">
        <v>43586</v>
      </c>
      <c r="F3" s="23">
        <v>43594</v>
      </c>
      <c r="G3" s="23">
        <v>43649</v>
      </c>
      <c r="H3" s="23">
        <v>43776</v>
      </c>
      <c r="I3" s="23">
        <v>43824</v>
      </c>
    </row>
    <row r="4" spans="1:9" ht="15">
      <c r="A4" s="23">
        <v>43831</v>
      </c>
      <c r="B4" s="23">
        <v>43837</v>
      </c>
      <c r="C4" s="23">
        <v>43898</v>
      </c>
      <c r="D4" s="23">
        <v>43949</v>
      </c>
      <c r="E4" s="23">
        <v>43952</v>
      </c>
      <c r="F4" s="23">
        <v>43960</v>
      </c>
      <c r="G4" s="23">
        <v>44015</v>
      </c>
      <c r="H4" s="23">
        <v>44142</v>
      </c>
      <c r="I4" s="23">
        <v>44190</v>
      </c>
    </row>
    <row r="5" spans="1:9" ht="15">
      <c r="A5" s="23">
        <v>44197</v>
      </c>
      <c r="B5" s="23">
        <v>44203</v>
      </c>
      <c r="C5" s="23">
        <v>44263</v>
      </c>
      <c r="D5" s="23">
        <v>44327</v>
      </c>
      <c r="E5" s="23">
        <v>44317</v>
      </c>
      <c r="F5" s="23">
        <v>44325</v>
      </c>
      <c r="G5" s="23">
        <v>44380</v>
      </c>
      <c r="H5" s="23">
        <v>44507</v>
      </c>
      <c r="I5" s="23">
        <v>44555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Elena</cp:lastModifiedBy>
  <cp:lastPrinted>2019-01-14T07:08:00Z</cp:lastPrinted>
  <dcterms:created xsi:type="dcterms:W3CDTF">2018-10-10T07:54:25Z</dcterms:created>
  <dcterms:modified xsi:type="dcterms:W3CDTF">2019-04-01T06:09:01Z</dcterms:modified>
  <cp:category/>
  <cp:version/>
  <cp:contentType/>
  <cp:contentStatus/>
</cp:coreProperties>
</file>