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codeName="ЭтаКнига"/>
  <xr:revisionPtr revIDLastSave="0" documentId="13_ncr:1_{E0DA54E2-846B-4C4C-9AAB-E20E9083E5FF}" xr6:coauthVersionLast="37" xr6:coauthVersionMax="37" xr10:uidLastSave="{00000000-0000-0000-0000-000000000000}"/>
  <bookViews>
    <workbookView xWindow="0" yWindow="0" windowWidth="28770" windowHeight="12030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1" l="1"/>
  <c r="K8" i="1"/>
  <c r="K7" i="1"/>
  <c r="K12" i="1"/>
  <c r="V32" i="1"/>
  <c r="V31" i="1"/>
  <c r="V30" i="1"/>
  <c r="V29" i="1"/>
  <c r="V13" i="1" l="1"/>
  <c r="V18" i="1"/>
  <c r="V20" i="1"/>
  <c r="V19" i="1"/>
  <c r="V17" i="1"/>
  <c r="V16" i="1"/>
  <c r="V15" i="1"/>
  <c r="V14" i="1"/>
  <c r="K5" i="1"/>
  <c r="K4" i="1" s="1"/>
  <c r="Z26" i="1" s="1"/>
  <c r="K6" i="1" l="1"/>
  <c r="Z27" i="1" s="1"/>
  <c r="Z28" i="1" s="1"/>
  <c r="K13" i="1" s="1"/>
  <c r="V21" i="1"/>
  <c r="W30" i="1"/>
  <c r="W32" i="1" l="1"/>
  <c r="W31" i="1"/>
  <c r="W33" i="1" l="1"/>
  <c r="V33" i="1" s="1"/>
  <c r="Z14" i="1"/>
  <c r="Z13" i="1"/>
  <c r="V34" i="1" l="1"/>
  <c r="Z16" i="1"/>
  <c r="AA18" i="1" s="1"/>
  <c r="Z15" i="1"/>
  <c r="Z18" i="1" l="1"/>
  <c r="K11" i="1" s="1"/>
  <c r="K15" i="1" s="1"/>
  <c r="K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Z2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расчет стоимости по листам или объектам
ниже выбор максимальной суммы</t>
        </r>
      </text>
    </comment>
    <comment ref="AA2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Стоимость в рублях за миню сумма / за лист / за объект</t>
        </r>
      </text>
    </comment>
  </commentList>
</comments>
</file>

<file path=xl/sharedStrings.xml><?xml version="1.0" encoding="utf-8"?>
<sst xmlns="http://schemas.openxmlformats.org/spreadsheetml/2006/main" count="109" uniqueCount="83">
  <si>
    <t>4+0</t>
  </si>
  <si>
    <t>1+0</t>
  </si>
  <si>
    <t>Бумага</t>
  </si>
  <si>
    <t>А4 (210х297 мм)</t>
  </si>
  <si>
    <t>Формат</t>
  </si>
  <si>
    <t>Стоимость листа</t>
  </si>
  <si>
    <t>Снегурочка 80 гр/м2</t>
  </si>
  <si>
    <t>Меловка 150 гр/м2</t>
  </si>
  <si>
    <t>Меловка 300гр/м2</t>
  </si>
  <si>
    <t>Картон 300гр/м2</t>
  </si>
  <si>
    <t>Дизайнерский картон</t>
  </si>
  <si>
    <t>Лён 300 гр/м2</t>
  </si>
  <si>
    <t>Touche Cover 300гр/м2</t>
  </si>
  <si>
    <t>Цветность</t>
  </si>
  <si>
    <t>Стоимость А3+ (4+0)</t>
  </si>
  <si>
    <t>Стоимость А4 (4+0)</t>
  </si>
  <si>
    <t>Стоимость А3+ (1+0)</t>
  </si>
  <si>
    <t>Стоимость формата</t>
  </si>
  <si>
    <t>Стоимость А4 (1+0)</t>
  </si>
  <si>
    <t>Постпечать</t>
  </si>
  <si>
    <t>Стоимость бумаги</t>
  </si>
  <si>
    <t>Фольгирование</t>
  </si>
  <si>
    <t>Кругление углов</t>
  </si>
  <si>
    <t>Перфорация</t>
  </si>
  <si>
    <t>Биговка</t>
  </si>
  <si>
    <t>Ламинация</t>
  </si>
  <si>
    <t>Итого</t>
  </si>
  <si>
    <t>А3</t>
  </si>
  <si>
    <t>ламинация А3</t>
  </si>
  <si>
    <t>201+</t>
  </si>
  <si>
    <t>Прайс полиграфия на А3</t>
  </si>
  <si>
    <t>Итого пост</t>
  </si>
  <si>
    <t>Лист</t>
  </si>
  <si>
    <t>А3+ (325х470 мм)</t>
  </si>
  <si>
    <t>Листов (шт.)</t>
  </si>
  <si>
    <t>Объектов (шт.)</t>
  </si>
  <si>
    <t>Формат листа</t>
  </si>
  <si>
    <t>Стоимость объекта</t>
  </si>
  <si>
    <t>СМКЛ</t>
  </si>
  <si>
    <t>1+</t>
  </si>
  <si>
    <t>5+</t>
  </si>
  <si>
    <t>11+</t>
  </si>
  <si>
    <t>25+</t>
  </si>
  <si>
    <t>50+</t>
  </si>
  <si>
    <t>100+</t>
  </si>
  <si>
    <t>200+</t>
  </si>
  <si>
    <t>500+</t>
  </si>
  <si>
    <t>1000+</t>
  </si>
  <si>
    <t>СМКЛ (305х430 мм)</t>
  </si>
  <si>
    <t>A4</t>
  </si>
  <si>
    <t>2+</t>
  </si>
  <si>
    <t>31+</t>
  </si>
  <si>
    <t>101+</t>
  </si>
  <si>
    <t>Произвольный</t>
  </si>
  <si>
    <t>На листе  (шт.)</t>
  </si>
  <si>
    <t>Вводные данные</t>
  </si>
  <si>
    <t>Результат</t>
  </si>
  <si>
    <t>Резка</t>
  </si>
  <si>
    <t>Минимальная сумма</t>
  </si>
  <si>
    <t>Один крупный объект</t>
  </si>
  <si>
    <t>51+</t>
  </si>
  <si>
    <t>Ширина объекта</t>
  </si>
  <si>
    <t>Высота Объекта</t>
  </si>
  <si>
    <t>Ширина листа</t>
  </si>
  <si>
    <t>Высота листа</t>
  </si>
  <si>
    <t>от колва объектов</t>
  </si>
  <si>
    <t>Нет</t>
  </si>
  <si>
    <t>Полноцвет</t>
  </si>
  <si>
    <t>Черно-белая</t>
  </si>
  <si>
    <t>Сторона "А"</t>
  </si>
  <si>
    <t>Сторона "Б"</t>
  </si>
  <si>
    <t>Резка меток</t>
  </si>
  <si>
    <t>Мин сумма</t>
  </si>
  <si>
    <t>Один объект</t>
  </si>
  <si>
    <t xml:space="preserve">Резка по меткам </t>
  </si>
  <si>
    <t>итого:</t>
  </si>
  <si>
    <t>Резка по меткам</t>
  </si>
  <si>
    <t>Резка гильотина</t>
  </si>
  <si>
    <t>Стоимости печати</t>
  </si>
  <si>
    <t>Всего объектов</t>
  </si>
  <si>
    <t>руб.</t>
  </si>
  <si>
    <t>СМКЛ метки (250х340)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</si>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</sst>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m\m\m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entury Gothic"/>
      <family val="2"/>
      <charset val="204"/>
    </font>
    <font>
      <sz val="10"/>
      <name val="Century Gothic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Century Gothic"/>
      <family val="2"/>
      <charset val="204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1"/>
      <name val="Arial Cyr"/>
      <family val="2"/>
      <charset val="204"/>
    </font>
    <font>
      <b/>
      <sz val="11"/>
      <color rgb="FFFF0000"/>
      <name val="Calibri"/>
      <family val="2"/>
      <scheme val="minor"/>
    </font>
    <font>
      <sz val="10"/>
      <color theme="2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1"/>
      <name val="Century Gothic"/>
      <family val="2"/>
      <charset val="204"/>
    </font>
    <font>
      <sz val="12"/>
      <color theme="1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sz val="12"/>
      <color theme="0"/>
      <name val="Century Gothic"/>
      <family val="2"/>
      <charset val="204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13" fillId="3" borderId="0" applyNumberFormat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Protection="1">
      <protection locked="0"/>
    </xf>
    <xf numFmtId="0" fontId="1" fillId="0" borderId="0" xfId="0" applyFont="1"/>
    <xf numFmtId="0" fontId="0" fillId="7" borderId="0" xfId="0" applyFill="1" applyBorder="1" applyAlignment="1">
      <alignment horizontal="center"/>
    </xf>
    <xf numFmtId="0" fontId="15" fillId="0" borderId="0" xfId="0" applyFont="1"/>
    <xf numFmtId="0" fontId="15" fillId="0" borderId="0" xfId="0" applyFont="1" applyProtection="1">
      <protection locked="0"/>
    </xf>
    <xf numFmtId="0" fontId="15" fillId="7" borderId="17" xfId="0" applyFont="1" applyFill="1" applyBorder="1" applyProtection="1">
      <protection locked="0"/>
    </xf>
    <xf numFmtId="0" fontId="16" fillId="7" borderId="18" xfId="0" applyFont="1" applyFill="1" applyBorder="1"/>
    <xf numFmtId="0" fontId="15" fillId="7" borderId="18" xfId="0" applyFont="1" applyFill="1" applyBorder="1"/>
    <xf numFmtId="0" fontId="15" fillId="7" borderId="19" xfId="0" applyFont="1" applyFill="1" applyBorder="1"/>
    <xf numFmtId="0" fontId="15" fillId="7" borderId="20" xfId="0" applyFont="1" applyFill="1" applyBorder="1" applyProtection="1">
      <protection locked="0"/>
    </xf>
    <xf numFmtId="0" fontId="15" fillId="7" borderId="0" xfId="0" applyFont="1" applyFill="1" applyBorder="1"/>
    <xf numFmtId="0" fontId="15" fillId="7" borderId="21" xfId="0" applyFont="1" applyFill="1" applyBorder="1"/>
    <xf numFmtId="0" fontId="16" fillId="2" borderId="28" xfId="0" applyFont="1" applyFill="1" applyBorder="1" applyAlignment="1" applyProtection="1">
      <alignment horizontal="center"/>
    </xf>
    <xf numFmtId="0" fontId="16" fillId="2" borderId="29" xfId="0" applyFont="1" applyFill="1" applyBorder="1" applyAlignment="1">
      <alignment horizontal="center"/>
    </xf>
    <xf numFmtId="0" fontId="15" fillId="4" borderId="30" xfId="0" applyFont="1" applyFill="1" applyBorder="1" applyAlignment="1" applyProtection="1">
      <alignment horizontal="left"/>
      <protection locked="0"/>
    </xf>
    <xf numFmtId="0" fontId="15" fillId="4" borderId="31" xfId="0" applyFont="1" applyFill="1" applyBorder="1" applyAlignment="1" applyProtection="1">
      <alignment horizontal="left"/>
      <protection locked="0"/>
    </xf>
    <xf numFmtId="0" fontId="15" fillId="7" borderId="20" xfId="0" applyFont="1" applyFill="1" applyBorder="1" applyAlignment="1" applyProtection="1">
      <alignment horizontal="center"/>
      <protection locked="0"/>
    </xf>
    <xf numFmtId="0" fontId="16" fillId="2" borderId="28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5" fillId="4" borderId="30" xfId="0" applyFont="1" applyFill="1" applyBorder="1" applyProtection="1">
      <protection locked="0"/>
    </xf>
    <xf numFmtId="0" fontId="16" fillId="2" borderId="25" xfId="0" applyFont="1" applyFill="1" applyBorder="1"/>
    <xf numFmtId="0" fontId="15" fillId="6" borderId="27" xfId="0" applyFont="1" applyFill="1" applyBorder="1"/>
    <xf numFmtId="0" fontId="15" fillId="7" borderId="32" xfId="0" applyFont="1" applyFill="1" applyBorder="1"/>
    <xf numFmtId="0" fontId="18" fillId="7" borderId="21" xfId="0" applyFont="1" applyFill="1" applyBorder="1"/>
    <xf numFmtId="0" fontId="15" fillId="5" borderId="26" xfId="0" applyFont="1" applyFill="1" applyBorder="1"/>
    <xf numFmtId="0" fontId="15" fillId="7" borderId="22" xfId="0" applyFont="1" applyFill="1" applyBorder="1" applyProtection="1">
      <protection locked="0"/>
    </xf>
    <xf numFmtId="0" fontId="15" fillId="7" borderId="23" xfId="0" applyFont="1" applyFill="1" applyBorder="1"/>
    <xf numFmtId="0" fontId="15" fillId="7" borderId="24" xfId="0" applyFont="1" applyFill="1" applyBorder="1"/>
    <xf numFmtId="0" fontId="15" fillId="3" borderId="0" xfId="0" applyFont="1" applyFill="1" applyBorder="1"/>
    <xf numFmtId="0" fontId="16" fillId="2" borderId="25" xfId="0" applyFont="1" applyFill="1" applyBorder="1" applyAlignment="1">
      <alignment horizontal="center"/>
    </xf>
    <xf numFmtId="0" fontId="15" fillId="4" borderId="26" xfId="0" applyFont="1" applyFill="1" applyBorder="1" applyProtection="1">
      <protection locked="0"/>
    </xf>
    <xf numFmtId="0" fontId="16" fillId="3" borderId="9" xfId="0" applyFont="1" applyFill="1" applyBorder="1" applyProtection="1">
      <protection hidden="1"/>
    </xf>
    <xf numFmtId="0" fontId="15" fillId="3" borderId="9" xfId="0" applyFont="1" applyFill="1" applyBorder="1" applyProtection="1">
      <protection hidden="1"/>
    </xf>
    <xf numFmtId="0" fontId="15" fillId="3" borderId="1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5" fillId="3" borderId="12" xfId="0" applyFont="1" applyFill="1" applyBorder="1" applyProtection="1">
      <protection hidden="1"/>
    </xf>
    <xf numFmtId="0" fontId="18" fillId="8" borderId="2" xfId="0" applyFont="1" applyFill="1" applyBorder="1" applyAlignment="1" applyProtection="1">
      <alignment horizontal="left"/>
      <protection hidden="1"/>
    </xf>
    <xf numFmtId="0" fontId="18" fillId="4" borderId="3" xfId="0" applyFont="1" applyFill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left"/>
      <protection hidden="1"/>
    </xf>
    <xf numFmtId="0" fontId="18" fillId="8" borderId="6" xfId="0" applyFont="1" applyFill="1" applyBorder="1" applyAlignment="1" applyProtection="1">
      <alignment horizontal="left"/>
      <protection hidden="1"/>
    </xf>
    <xf numFmtId="0" fontId="15" fillId="8" borderId="2" xfId="0" applyFont="1" applyFill="1" applyBorder="1" applyProtection="1">
      <protection hidden="1"/>
    </xf>
    <xf numFmtId="0" fontId="15" fillId="8" borderId="6" xfId="0" applyFont="1" applyFill="1" applyBorder="1" applyProtection="1">
      <protection hidden="1"/>
    </xf>
    <xf numFmtId="0" fontId="19" fillId="9" borderId="0" xfId="0" applyFont="1" applyFill="1" applyBorder="1" applyProtection="1">
      <protection hidden="1"/>
    </xf>
    <xf numFmtId="0" fontId="15" fillId="3" borderId="14" xfId="0" applyFont="1" applyFill="1" applyBorder="1" applyProtection="1">
      <protection hidden="1"/>
    </xf>
    <xf numFmtId="0" fontId="15" fillId="3" borderId="15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shrinkToFi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0" fillId="3" borderId="1" xfId="0" applyFill="1" applyBorder="1" applyProtection="1">
      <protection hidden="1"/>
    </xf>
    <xf numFmtId="0" fontId="0" fillId="3" borderId="1" xfId="0" applyFill="1" applyBorder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8" fillId="3" borderId="1" xfId="0" applyFont="1" applyFill="1" applyBorder="1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15" fillId="3" borderId="8" xfId="0" applyFont="1" applyFill="1" applyBorder="1" applyProtection="1">
      <protection hidden="1"/>
    </xf>
    <xf numFmtId="0" fontId="15" fillId="3" borderId="11" xfId="0" applyFont="1" applyFill="1" applyBorder="1" applyProtection="1">
      <protection hidden="1"/>
    </xf>
    <xf numFmtId="0" fontId="15" fillId="3" borderId="13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15" fillId="4" borderId="35" xfId="0" applyFont="1" applyFill="1" applyBorder="1" applyAlignment="1" applyProtection="1">
      <alignment horizontal="left"/>
      <protection locked="0"/>
    </xf>
    <xf numFmtId="164" fontId="18" fillId="4" borderId="16" xfId="0" applyNumberFormat="1" applyFont="1" applyFill="1" applyBorder="1" applyAlignment="1" applyProtection="1">
      <alignment horizontal="left"/>
      <protection locked="0"/>
    </xf>
    <xf numFmtId="164" fontId="18" fillId="4" borderId="24" xfId="0" applyNumberFormat="1" applyFont="1" applyFill="1" applyBorder="1" applyAlignment="1" applyProtection="1">
      <alignment horizontal="left"/>
      <protection locked="0"/>
    </xf>
    <xf numFmtId="164" fontId="18" fillId="4" borderId="5" xfId="0" applyNumberFormat="1" applyFont="1" applyFill="1" applyBorder="1" applyAlignment="1" applyProtection="1">
      <alignment horizontal="left"/>
      <protection hidden="1"/>
    </xf>
    <xf numFmtId="164" fontId="18" fillId="4" borderId="7" xfId="0" applyNumberFormat="1" applyFont="1" applyFill="1" applyBorder="1" applyAlignment="1" applyProtection="1">
      <alignment horizontal="left"/>
      <protection hidden="1"/>
    </xf>
    <xf numFmtId="0" fontId="17" fillId="2" borderId="34" xfId="0" applyFont="1" applyFill="1" applyBorder="1" applyAlignment="1">
      <alignment horizontal="left"/>
    </xf>
    <xf numFmtId="0" fontId="17" fillId="2" borderId="33" xfId="0" applyFont="1" applyFill="1" applyBorder="1" applyAlignment="1">
      <alignment horizontal="left"/>
    </xf>
    <xf numFmtId="0" fontId="16" fillId="2" borderId="36" xfId="0" applyFont="1" applyFill="1" applyBorder="1" applyAlignment="1" applyProtection="1">
      <alignment horizontal="center"/>
    </xf>
    <xf numFmtId="0" fontId="15" fillId="5" borderId="37" xfId="0" applyFont="1" applyFill="1" applyBorder="1"/>
    <xf numFmtId="0" fontId="15" fillId="10" borderId="0" xfId="0" applyFont="1" applyFill="1"/>
    <xf numFmtId="0" fontId="15" fillId="10" borderId="0" xfId="0" applyFont="1" applyFill="1" applyProtection="1">
      <protection locked="0"/>
    </xf>
    <xf numFmtId="0" fontId="15" fillId="10" borderId="0" xfId="0" applyFont="1" applyFill="1" applyAlignment="1">
      <alignment horizontal="center"/>
    </xf>
    <xf numFmtId="0" fontId="15" fillId="10" borderId="0" xfId="0" applyFont="1" applyFill="1" applyBorder="1"/>
    <xf numFmtId="0" fontId="15" fillId="10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7" borderId="0" xfId="0" applyFill="1" applyProtection="1"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horizontal="center"/>
      <protection hidden="1"/>
    </xf>
    <xf numFmtId="0" fontId="4" fillId="7" borderId="0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49" fontId="13" fillId="3" borderId="1" xfId="0" applyNumberFormat="1" applyFont="1" applyFill="1" applyBorder="1" applyProtection="1">
      <protection hidden="1"/>
    </xf>
    <xf numFmtId="0" fontId="14" fillId="3" borderId="1" xfId="0" applyFont="1" applyFill="1" applyBorder="1" applyAlignment="1" applyProtection="1">
      <alignment horizontal="left" vertical="center" wrapText="1"/>
      <protection hidden="1"/>
    </xf>
    <xf numFmtId="0" fontId="18" fillId="3" borderId="1" xfId="0" applyFont="1" applyFill="1" applyBorder="1" applyAlignment="1" applyProtection="1">
      <alignment horizontal="left" vertical="center" wrapText="1"/>
      <protection hidden="1"/>
    </xf>
    <xf numFmtId="0" fontId="20" fillId="3" borderId="1" xfId="0" applyFont="1" applyFill="1" applyBorder="1" applyProtection="1">
      <protection hidden="1"/>
    </xf>
    <xf numFmtId="0" fontId="15" fillId="8" borderId="4" xfId="0" applyFont="1" applyFill="1" applyBorder="1"/>
    <xf numFmtId="0" fontId="15" fillId="0" borderId="5" xfId="0" applyFont="1" applyBorder="1" applyAlignment="1">
      <alignment horizontal="left"/>
    </xf>
    <xf numFmtId="2" fontId="15" fillId="0" borderId="3" xfId="0" applyNumberFormat="1" applyFont="1" applyBorder="1" applyAlignment="1" applyProtection="1">
      <alignment horizontal="left"/>
      <protection hidden="1"/>
    </xf>
    <xf numFmtId="2" fontId="15" fillId="0" borderId="5" xfId="0" applyNumberFormat="1" applyFont="1" applyBorder="1" applyAlignment="1" applyProtection="1">
      <alignment horizontal="left"/>
      <protection hidden="1"/>
    </xf>
    <xf numFmtId="2" fontId="15" fillId="4" borderId="7" xfId="0" applyNumberFormat="1" applyFont="1" applyFill="1" applyBorder="1" applyAlignment="1" applyProtection="1">
      <alignment horizontal="left"/>
      <protection hidden="1"/>
    </xf>
    <xf numFmtId="2" fontId="15" fillId="3" borderId="0" xfId="0" applyNumberFormat="1" applyFont="1" applyFill="1" applyBorder="1"/>
    <xf numFmtId="2" fontId="19" fillId="9" borderId="0" xfId="0" applyNumberFormat="1" applyFont="1" applyFill="1" applyBorder="1" applyAlignment="1" applyProtection="1">
      <alignment horizontal="left"/>
      <protection hidden="1"/>
    </xf>
    <xf numFmtId="0" fontId="15" fillId="0" borderId="0" xfId="0" applyFont="1" applyFill="1"/>
    <xf numFmtId="0" fontId="0" fillId="10" borderId="0" xfId="0" applyFill="1" applyProtection="1">
      <protection hidden="1"/>
    </xf>
    <xf numFmtId="0" fontId="0" fillId="10" borderId="0" xfId="0" applyFill="1" applyAlignment="1" applyProtection="1">
      <alignment horizontal="left"/>
      <protection hidden="1"/>
    </xf>
    <xf numFmtId="0" fontId="15" fillId="11" borderId="4" xfId="0" applyFont="1" applyFill="1" applyBorder="1" applyProtection="1">
      <protection hidden="1"/>
    </xf>
    <xf numFmtId="0" fontId="15" fillId="11" borderId="6" xfId="0" applyFont="1" applyFill="1" applyBorder="1" applyProtection="1">
      <protection hidden="1"/>
    </xf>
    <xf numFmtId="0" fontId="18" fillId="11" borderId="4" xfId="0" applyFont="1" applyFill="1" applyBorder="1" applyAlignment="1" applyProtection="1">
      <alignment horizontal="left"/>
      <protection hidden="1"/>
    </xf>
  </cellXfs>
  <cellStyles count="2">
    <cellStyle name="Нейтральный" xfId="1" builtinId="28" customBuiltin="1"/>
    <cellStyle name="Обычный" xfId="0" builtinId="0"/>
  </cellStyles>
  <dxfs count="0"/>
  <tableStyles count="0" defaultTableStyle="TableStyleMedium2" defaultPivotStyle="PivotStyleLight16"/>
  <colors>
    <mruColors>
      <color rgb="FFFF6109"/>
      <color rgb="FFF28A00"/>
      <color rgb="FFF68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29" noThreeD="1"/>
</file>

<file path=xl/ctrlProps/ctrlProp2.xml><?xml version="1.0" encoding="utf-8"?>
<formControlPr xmlns="http://schemas.microsoft.com/office/spreadsheetml/2009/9/main" objectType="CheckBox" fmlaLink="$T$30" lockText="1" noThreeD="1"/>
</file>

<file path=xl/ctrlProps/ctrlProp3.xml><?xml version="1.0" encoding="utf-8"?>
<formControlPr xmlns="http://schemas.microsoft.com/office/spreadsheetml/2009/9/main" objectType="CheckBox" fmlaLink="$T$31" lockText="1" noThreeD="1"/>
</file>

<file path=xl/ctrlProps/ctrlProp4.xml><?xml version="1.0" encoding="utf-8"?>
<formControlPr xmlns="http://schemas.microsoft.com/office/spreadsheetml/2009/9/main" objectType="CheckBox" fmlaLink="$T$32" lockText="1" noThreeD="1"/>
</file>

<file path=xl/ctrlProps/ctrlProp5.xml><?xml version="1.0" encoding="utf-8"?>
<formControlPr xmlns="http://schemas.microsoft.com/office/spreadsheetml/2009/9/main" objectType="CheckBox" fmlaLink="$T$33" lockText="1" noThreeD="1"/>
</file>

<file path=xl/ctrlProps/ctrlProp6.xml><?xml version="1.0" encoding="utf-8"?>
<formControlPr xmlns="http://schemas.microsoft.com/office/spreadsheetml/2009/9/main" objectType="CheckBox" fmlaLink="$Z$20" lockText="1" noThreeD="1"/>
</file>

<file path=xl/ctrlProps/ctrlProp7.xml><?xml version="1.0" encoding="utf-8"?>
<formControlPr xmlns="http://schemas.microsoft.com/office/spreadsheetml/2009/9/main" objectType="CheckBox" fmlaLink="$AA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0</xdr:rowOff>
        </xdr:from>
        <xdr:to>
          <xdr:col>1</xdr:col>
          <xdr:colOff>247650</xdr:colOff>
          <xdr:row>10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6E303EA-7E16-4C44-A7E2-DF9035B08A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1</xdr:col>
          <xdr:colOff>247650</xdr:colOff>
          <xdr:row>11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C876D42-ACDB-4494-AC8E-F1F007589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1</xdr:col>
          <xdr:colOff>247650</xdr:colOff>
          <xdr:row>12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28F7CAF-95C0-4471-9BB7-0DC174880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1</xdr:col>
          <xdr:colOff>247650</xdr:colOff>
          <xdr:row>13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A1E9B91-F8E9-470A-9476-AB9C8736CE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1</xdr:col>
          <xdr:colOff>247650</xdr:colOff>
          <xdr:row>14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BE35789-63DD-4967-B951-390834386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28575</xdr:rowOff>
        </xdr:from>
        <xdr:to>
          <xdr:col>1</xdr:col>
          <xdr:colOff>238125</xdr:colOff>
          <xdr:row>15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373261C-A5A2-4214-B8D3-523776447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</xdr:rowOff>
        </xdr:from>
        <xdr:to>
          <xdr:col>1</xdr:col>
          <xdr:colOff>247650</xdr:colOff>
          <xdr:row>16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F75C213-7089-48BB-B2C4-17D2FB86E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428626</xdr:colOff>
      <xdr:row>2</xdr:row>
      <xdr:rowOff>180974</xdr:rowOff>
    </xdr:from>
    <xdr:to>
      <xdr:col>18</xdr:col>
      <xdr:colOff>247650</xdr:colOff>
      <xdr:row>15</xdr:row>
      <xdr:rowOff>104775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861121EB-EE89-49A5-BC0B-1768C592B008}"/>
            </a:ext>
          </a:extLst>
        </xdr:cNvPr>
        <xdr:cNvSpPr/>
      </xdr:nvSpPr>
      <xdr:spPr>
        <a:xfrm>
          <a:off x="10706101" y="676274"/>
          <a:ext cx="2257424" cy="31432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Поле для раскладки.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O45"/>
  <sheetViews>
    <sheetView tabSelected="1" zoomScaleNormal="100" workbookViewId="0">
      <selection activeCell="K26" sqref="K26"/>
    </sheetView>
  </sheetViews>
  <sheetFormatPr defaultRowHeight="20.100000000000001" customHeight="1" outlineLevelCol="1" x14ac:dyDescent="0.3"/>
  <cols>
    <col min="1" max="1" width="4.5703125" style="5" customWidth="1"/>
    <col min="2" max="2" width="3.85546875" style="6" customWidth="1"/>
    <col min="3" max="3" width="29.28515625" style="5" customWidth="1"/>
    <col min="4" max="4" width="29.85546875" style="5" customWidth="1"/>
    <col min="5" max="5" width="12.5703125" style="5" customWidth="1"/>
    <col min="6" max="6" width="8.140625" style="5" customWidth="1"/>
    <col min="7" max="7" width="4.42578125" style="5" customWidth="1"/>
    <col min="8" max="9" width="4" style="47" customWidth="1"/>
    <col min="10" max="10" width="26" style="47" customWidth="1"/>
    <col min="11" max="11" width="14" style="48" customWidth="1"/>
    <col min="12" max="12" width="6.7109375" style="48" customWidth="1"/>
    <col min="13" max="13" width="2.85546875" style="48" customWidth="1"/>
    <col min="14" max="14" width="3.85546875" style="47" customWidth="1"/>
    <col min="15" max="19" width="9.140625" style="47" customWidth="1"/>
    <col min="20" max="20" width="9.140625" style="47" customWidth="1" outlineLevel="1"/>
    <col min="21" max="21" width="25.42578125" style="47" customWidth="1" outlineLevel="1"/>
    <col min="22" max="22" width="11.140625" style="47" customWidth="1" outlineLevel="1"/>
    <col min="23" max="23" width="6.140625" style="47" customWidth="1" outlineLevel="1"/>
    <col min="24" max="24" width="9.5703125" style="47" customWidth="1" outlineLevel="1"/>
    <col min="25" max="25" width="25.7109375" style="47" customWidth="1" outlineLevel="1"/>
    <col min="26" max="26" width="12.28515625" style="47" customWidth="1" outlineLevel="1"/>
    <col min="27" max="27" width="9.140625" style="47" customWidth="1" outlineLevel="1"/>
    <col min="28" max="34" width="9.140625" customWidth="1" outlineLevel="1"/>
  </cols>
  <sheetData>
    <row r="1" spans="1:34" ht="20.100000000000001" customHeight="1" thickBot="1" x14ac:dyDescent="0.35">
      <c r="A1" s="86"/>
      <c r="B1" s="87"/>
      <c r="C1" s="86"/>
      <c r="D1" s="86"/>
      <c r="E1" s="86"/>
      <c r="F1" s="86"/>
      <c r="G1" s="86"/>
      <c r="H1" s="90"/>
      <c r="I1" s="90"/>
      <c r="J1" s="90"/>
      <c r="K1" s="90"/>
      <c r="L1" s="90"/>
      <c r="M1" s="90"/>
      <c r="N1" s="90"/>
      <c r="V1" s="48"/>
      <c r="W1" s="48"/>
      <c r="X1" s="48"/>
      <c r="AB1" s="47"/>
      <c r="AC1" s="47"/>
      <c r="AD1" s="47"/>
      <c r="AE1" s="47"/>
      <c r="AF1" s="47"/>
      <c r="AG1" s="47"/>
      <c r="AH1" s="47"/>
    </row>
    <row r="2" spans="1:34" ht="20.100000000000001" customHeight="1" x14ac:dyDescent="0.3">
      <c r="A2" s="86"/>
      <c r="B2" s="7"/>
      <c r="C2" s="8" t="s">
        <v>55</v>
      </c>
      <c r="D2" s="9"/>
      <c r="E2" s="9"/>
      <c r="F2" s="10"/>
      <c r="G2" s="86"/>
      <c r="H2" s="90"/>
      <c r="I2" s="73"/>
      <c r="J2" s="33" t="s">
        <v>56</v>
      </c>
      <c r="K2" s="34"/>
      <c r="L2" s="34"/>
      <c r="M2" s="35"/>
      <c r="N2" s="90"/>
      <c r="V2" s="48"/>
      <c r="W2" s="48"/>
      <c r="X2" s="48"/>
      <c r="AB2" s="47"/>
      <c r="AC2" s="47"/>
      <c r="AD2" s="47"/>
      <c r="AE2" s="47"/>
      <c r="AF2" s="47"/>
      <c r="AG2" s="47"/>
      <c r="AH2" s="47"/>
    </row>
    <row r="3" spans="1:34" ht="20.100000000000001" customHeight="1" thickBot="1" x14ac:dyDescent="0.35">
      <c r="A3" s="86"/>
      <c r="B3" s="11"/>
      <c r="C3" s="12"/>
      <c r="D3" s="12"/>
      <c r="E3" s="12"/>
      <c r="F3" s="13"/>
      <c r="G3" s="86"/>
      <c r="H3" s="90"/>
      <c r="I3" s="74"/>
      <c r="J3" s="36"/>
      <c r="K3" s="36"/>
      <c r="L3" s="36"/>
      <c r="M3" s="37"/>
      <c r="N3" s="90"/>
      <c r="V3" s="48"/>
      <c r="W3" s="48"/>
      <c r="X3" s="48"/>
      <c r="Y3" s="94"/>
      <c r="AB3" s="47"/>
      <c r="AC3" s="47"/>
      <c r="AD3" s="47"/>
      <c r="AE3" s="47"/>
      <c r="AF3" s="47"/>
      <c r="AG3" s="47"/>
      <c r="AH3" s="47"/>
    </row>
    <row r="4" spans="1:34" ht="20.100000000000001" customHeight="1" x14ac:dyDescent="0.3">
      <c r="A4" s="86"/>
      <c r="B4" s="11"/>
      <c r="C4" s="14" t="s">
        <v>36</v>
      </c>
      <c r="D4" s="15" t="s">
        <v>2</v>
      </c>
      <c r="E4" s="12"/>
      <c r="F4" s="13"/>
      <c r="G4" s="86"/>
      <c r="H4" s="90"/>
      <c r="I4" s="74"/>
      <c r="J4" s="38" t="s">
        <v>34</v>
      </c>
      <c r="K4" s="39">
        <f>ROUNDUP(E16/K5,)</f>
        <v>2</v>
      </c>
      <c r="L4" s="36"/>
      <c r="M4" s="37"/>
      <c r="N4" s="90"/>
      <c r="U4" s="50" t="s">
        <v>4</v>
      </c>
      <c r="V4" s="50"/>
      <c r="W4" s="50"/>
      <c r="X4" s="50"/>
      <c r="Y4" s="96" t="s">
        <v>28</v>
      </c>
      <c r="Z4" s="51" t="s">
        <v>39</v>
      </c>
      <c r="AA4" s="51" t="s">
        <v>50</v>
      </c>
      <c r="AB4" s="51" t="s">
        <v>41</v>
      </c>
      <c r="AC4" s="51" t="s">
        <v>51</v>
      </c>
      <c r="AD4" s="51" t="s">
        <v>60</v>
      </c>
      <c r="AE4" s="51" t="s">
        <v>52</v>
      </c>
      <c r="AF4" s="51" t="s">
        <v>29</v>
      </c>
      <c r="AG4" s="47"/>
      <c r="AH4" s="47"/>
    </row>
    <row r="5" spans="1:34" ht="20.100000000000001" customHeight="1" thickBot="1" x14ac:dyDescent="0.35">
      <c r="A5" s="86"/>
      <c r="B5" s="11"/>
      <c r="C5" s="16" t="s">
        <v>33</v>
      </c>
      <c r="D5" s="17" t="s">
        <v>6</v>
      </c>
      <c r="E5" s="12"/>
      <c r="F5" s="13"/>
      <c r="G5" s="86"/>
      <c r="H5" s="90"/>
      <c r="I5" s="74"/>
      <c r="J5" s="118" t="s">
        <v>54</v>
      </c>
      <c r="K5" s="40">
        <f>MAX(TRUNC(K$7/E10)*TRUNC(K$8/E11),TRUNC(K$7/E11)*TRUNC(K$8/E10))</f>
        <v>75</v>
      </c>
      <c r="L5" s="36"/>
      <c r="M5" s="37"/>
      <c r="N5" s="90"/>
      <c r="U5" s="102" t="s">
        <v>3</v>
      </c>
      <c r="V5" s="48"/>
      <c r="W5" s="48"/>
      <c r="X5" s="48"/>
      <c r="Y5" s="97"/>
      <c r="Z5" s="98">
        <v>100</v>
      </c>
      <c r="AA5" s="98">
        <v>70</v>
      </c>
      <c r="AB5" s="98">
        <v>40</v>
      </c>
      <c r="AC5" s="98">
        <v>30</v>
      </c>
      <c r="AD5" s="98">
        <v>20</v>
      </c>
      <c r="AE5" s="99">
        <v>15</v>
      </c>
      <c r="AF5" s="99">
        <v>15</v>
      </c>
      <c r="AG5" s="47"/>
      <c r="AH5" s="47"/>
    </row>
    <row r="6" spans="1:34" ht="20.100000000000001" customHeight="1" thickBot="1" x14ac:dyDescent="0.35">
      <c r="A6" s="86"/>
      <c r="B6" s="11"/>
      <c r="C6" s="12"/>
      <c r="D6" s="12"/>
      <c r="E6" s="12"/>
      <c r="F6" s="13"/>
      <c r="G6" s="86"/>
      <c r="H6" s="90"/>
      <c r="I6" s="74"/>
      <c r="J6" s="106" t="s">
        <v>79</v>
      </c>
      <c r="K6" s="107">
        <f>K5*K4</f>
        <v>150</v>
      </c>
      <c r="L6" s="36"/>
      <c r="M6" s="37"/>
      <c r="N6" s="90"/>
      <c r="U6" s="102" t="s">
        <v>33</v>
      </c>
      <c r="V6" s="54"/>
      <c r="W6" s="54"/>
      <c r="X6" s="54"/>
      <c r="Y6" s="101"/>
      <c r="Z6" s="101"/>
      <c r="AA6" s="101"/>
      <c r="AB6" s="101"/>
      <c r="AC6" s="101"/>
      <c r="AD6" s="101"/>
      <c r="AE6" s="101"/>
      <c r="AF6" s="101"/>
      <c r="AG6" s="47"/>
      <c r="AH6" s="47"/>
    </row>
    <row r="7" spans="1:34" s="1" customFormat="1" ht="20.100000000000001" customHeight="1" x14ac:dyDescent="0.3">
      <c r="A7" s="86"/>
      <c r="B7" s="18"/>
      <c r="C7" s="19" t="s">
        <v>69</v>
      </c>
      <c r="D7" s="31" t="s">
        <v>70</v>
      </c>
      <c r="E7" s="4"/>
      <c r="F7" s="20"/>
      <c r="G7" s="88"/>
      <c r="H7" s="90"/>
      <c r="I7" s="74"/>
      <c r="J7" s="118" t="s">
        <v>63</v>
      </c>
      <c r="K7" s="80">
        <f>IF(C5=U5,210,IF(C5=U6,319,IF(C5=U7,299,IF(C5=U8,250,E13))))</f>
        <v>319</v>
      </c>
      <c r="L7" s="36"/>
      <c r="M7" s="37"/>
      <c r="N7" s="90"/>
      <c r="T7" s="47"/>
      <c r="U7" s="102" t="s">
        <v>48</v>
      </c>
      <c r="V7" s="54"/>
      <c r="W7" s="54"/>
      <c r="X7" s="54"/>
      <c r="Y7" s="95" t="s">
        <v>30</v>
      </c>
      <c r="Z7" s="51" t="s">
        <v>39</v>
      </c>
      <c r="AA7" s="51" t="s">
        <v>40</v>
      </c>
      <c r="AB7" s="51" t="s">
        <v>41</v>
      </c>
      <c r="AC7" s="51" t="s">
        <v>42</v>
      </c>
      <c r="AD7" s="51" t="s">
        <v>43</v>
      </c>
      <c r="AE7" s="51" t="s">
        <v>44</v>
      </c>
      <c r="AF7" s="51" t="s">
        <v>45</v>
      </c>
      <c r="AG7" s="51" t="s">
        <v>46</v>
      </c>
      <c r="AH7" s="51" t="s">
        <v>47</v>
      </c>
    </row>
    <row r="8" spans="1:34" ht="20.100000000000001" customHeight="1" thickBot="1" x14ac:dyDescent="0.35">
      <c r="A8" s="86"/>
      <c r="B8" s="11"/>
      <c r="C8" s="21" t="s">
        <v>67</v>
      </c>
      <c r="D8" s="32" t="s">
        <v>66</v>
      </c>
      <c r="E8" s="12"/>
      <c r="F8" s="13"/>
      <c r="G8" s="86"/>
      <c r="H8" s="90"/>
      <c r="I8" s="74"/>
      <c r="J8" s="41" t="s">
        <v>64</v>
      </c>
      <c r="K8" s="81">
        <f>IF(C5=U5,297,IF(C5=U6,464,IF(C5=U7,424,IF(C5=U8,340,E14))))</f>
        <v>464</v>
      </c>
      <c r="L8" s="36"/>
      <c r="M8" s="37"/>
      <c r="N8" s="90"/>
      <c r="U8" s="102" t="s">
        <v>81</v>
      </c>
      <c r="V8" s="54"/>
      <c r="W8" s="54"/>
      <c r="X8" s="54"/>
      <c r="Y8" s="100" t="s">
        <v>0</v>
      </c>
      <c r="Z8" s="98">
        <v>80</v>
      </c>
      <c r="AA8" s="98">
        <v>70</v>
      </c>
      <c r="AB8" s="98">
        <v>60</v>
      </c>
      <c r="AC8" s="98">
        <v>40</v>
      </c>
      <c r="AD8" s="98">
        <v>36</v>
      </c>
      <c r="AE8" s="98">
        <v>26</v>
      </c>
      <c r="AF8" s="98">
        <v>20</v>
      </c>
      <c r="AG8" s="98">
        <v>15</v>
      </c>
      <c r="AH8" s="98">
        <v>12</v>
      </c>
    </row>
    <row r="9" spans="1:34" ht="20.100000000000001" customHeight="1" thickBot="1" x14ac:dyDescent="0.35">
      <c r="A9" s="86"/>
      <c r="B9" s="11"/>
      <c r="C9" s="12"/>
      <c r="D9" s="12"/>
      <c r="E9" s="12"/>
      <c r="F9" s="13"/>
      <c r="G9" s="86"/>
      <c r="H9" s="90"/>
      <c r="I9" s="74"/>
      <c r="J9" s="30"/>
      <c r="K9" s="30"/>
      <c r="L9" s="36"/>
      <c r="M9" s="37"/>
      <c r="N9" s="90"/>
      <c r="U9" s="103" t="s">
        <v>53</v>
      </c>
      <c r="V9" s="54"/>
      <c r="W9" s="54"/>
      <c r="X9" s="54"/>
      <c r="Y9" s="100" t="s">
        <v>1</v>
      </c>
      <c r="Z9" s="98">
        <v>30</v>
      </c>
      <c r="AA9" s="98">
        <v>20</v>
      </c>
      <c r="AB9" s="98">
        <v>15</v>
      </c>
      <c r="AC9" s="98">
        <v>12</v>
      </c>
      <c r="AD9" s="98">
        <v>10</v>
      </c>
      <c r="AE9" s="98">
        <v>9</v>
      </c>
      <c r="AF9" s="98">
        <v>8</v>
      </c>
      <c r="AG9" s="98">
        <v>7</v>
      </c>
      <c r="AH9" s="98">
        <v>6</v>
      </c>
    </row>
    <row r="10" spans="1:34" ht="20.100000000000001" customHeight="1" thickBot="1" x14ac:dyDescent="0.35">
      <c r="A10" s="86"/>
      <c r="B10" s="11"/>
      <c r="C10" s="22" t="s">
        <v>19</v>
      </c>
      <c r="D10" s="82" t="s">
        <v>61</v>
      </c>
      <c r="E10" s="78">
        <v>90</v>
      </c>
      <c r="F10" s="13"/>
      <c r="G10" s="86"/>
      <c r="H10" s="90"/>
      <c r="I10" s="74"/>
      <c r="J10" s="42" t="s">
        <v>37</v>
      </c>
      <c r="K10" s="108">
        <f>K15/E16</f>
        <v>1.6</v>
      </c>
      <c r="L10" s="36" t="s">
        <v>80</v>
      </c>
      <c r="M10" s="37"/>
      <c r="N10" s="90"/>
      <c r="V10" s="54"/>
      <c r="W10" s="54"/>
      <c r="X10" s="54"/>
      <c r="Y10" s="55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ht="20.100000000000001" customHeight="1" thickBot="1" x14ac:dyDescent="0.35">
      <c r="A11" s="86"/>
      <c r="B11" s="11"/>
      <c r="C11" s="23" t="s">
        <v>21</v>
      </c>
      <c r="D11" s="83" t="s">
        <v>62</v>
      </c>
      <c r="E11" s="79">
        <v>20</v>
      </c>
      <c r="F11" s="13"/>
      <c r="G11" s="86"/>
      <c r="H11" s="90"/>
      <c r="I11" s="74"/>
      <c r="J11" s="116" t="s">
        <v>5</v>
      </c>
      <c r="K11" s="109">
        <f>IF(C8=U24,Z18,IF(C8=U25,AA18,0))+IF(D8=U24,Z18,IF(D8=U25,AA18,0))+V21+V34</f>
        <v>80</v>
      </c>
      <c r="L11" s="36" t="s">
        <v>80</v>
      </c>
      <c r="M11" s="37"/>
      <c r="N11" s="90"/>
      <c r="U11" s="56"/>
      <c r="V11" s="48"/>
      <c r="W11" s="48"/>
      <c r="X11" s="48"/>
      <c r="Y11" s="49"/>
      <c r="Z11" s="57"/>
      <c r="AA11" s="57"/>
      <c r="AB11" s="57"/>
      <c r="AC11" s="57"/>
      <c r="AD11" s="57"/>
      <c r="AE11" s="57"/>
      <c r="AF11" s="57"/>
      <c r="AG11" s="57"/>
      <c r="AH11" s="55"/>
    </row>
    <row r="12" spans="1:34" ht="20.100000000000001" customHeight="1" thickBot="1" x14ac:dyDescent="0.35">
      <c r="A12" s="86"/>
      <c r="B12" s="11"/>
      <c r="C12" s="23" t="s">
        <v>22</v>
      </c>
      <c r="D12" s="24"/>
      <c r="E12" s="24"/>
      <c r="F12" s="13"/>
      <c r="G12" s="89"/>
      <c r="H12" s="90"/>
      <c r="I12" s="74"/>
      <c r="J12" s="43" t="s">
        <v>77</v>
      </c>
      <c r="K12" s="110">
        <f>IF(Z20=TRUE,E16*Z22+Z21,0)</f>
        <v>0</v>
      </c>
      <c r="L12" s="36" t="s">
        <v>80</v>
      </c>
      <c r="M12" s="37"/>
      <c r="N12" s="90"/>
      <c r="U12" s="50" t="s">
        <v>20</v>
      </c>
      <c r="V12" s="50"/>
      <c r="W12" s="50" t="s">
        <v>27</v>
      </c>
      <c r="X12" s="50" t="s">
        <v>49</v>
      </c>
      <c r="Y12" s="76" t="s">
        <v>78</v>
      </c>
      <c r="AB12" s="47"/>
      <c r="AC12" s="47"/>
      <c r="AD12" s="47"/>
      <c r="AE12" s="53"/>
      <c r="AF12" s="53"/>
      <c r="AG12" s="61"/>
      <c r="AH12" s="47"/>
    </row>
    <row r="13" spans="1:34" ht="20.100000000000001" customHeight="1" thickBot="1" x14ac:dyDescent="0.35">
      <c r="A13" s="86"/>
      <c r="B13" s="11"/>
      <c r="C13" s="23" t="s">
        <v>23</v>
      </c>
      <c r="D13" s="82" t="s">
        <v>63</v>
      </c>
      <c r="E13" s="78"/>
      <c r="F13" s="13"/>
      <c r="G13" s="89"/>
      <c r="H13" s="90"/>
      <c r="I13" s="74"/>
      <c r="J13" s="117" t="s">
        <v>74</v>
      </c>
      <c r="K13" s="110">
        <f>IF(AA24=TRUE,Z28,0)</f>
        <v>0</v>
      </c>
      <c r="L13" s="36" t="s">
        <v>80</v>
      </c>
      <c r="M13" s="37"/>
      <c r="N13" s="90"/>
      <c r="T13" s="62"/>
      <c r="U13" s="63" t="s">
        <v>6</v>
      </c>
      <c r="V13" s="63">
        <f>IF(C5=U5,X13,W13)</f>
        <v>0</v>
      </c>
      <c r="W13" s="64">
        <v>0</v>
      </c>
      <c r="X13" s="64">
        <v>0</v>
      </c>
      <c r="Y13" s="59" t="s">
        <v>14</v>
      </c>
      <c r="Z13" s="60">
        <f>IF(K4&lt;5,Z8,IF(K4&lt;11,AA8,IF(K4&lt;25,AB8,IF(K4&lt;50,AC8,IF(K4&lt;100,AD8,IF(K4&lt;200,AE8,IF(K4&lt;500,AF8,IF(K4&lt;1000,AG8,AH8))))))))</f>
        <v>80</v>
      </c>
      <c r="AB13" s="47"/>
      <c r="AC13" s="47"/>
      <c r="AD13" s="47"/>
      <c r="AE13" s="53"/>
      <c r="AF13" s="53"/>
      <c r="AG13" s="61"/>
      <c r="AH13" s="47"/>
    </row>
    <row r="14" spans="1:34" ht="20.100000000000001" customHeight="1" thickBot="1" x14ac:dyDescent="0.35">
      <c r="A14" s="86"/>
      <c r="B14" s="11"/>
      <c r="C14" s="23" t="s">
        <v>24</v>
      </c>
      <c r="D14" s="83" t="s">
        <v>64</v>
      </c>
      <c r="E14" s="79"/>
      <c r="F14" s="25"/>
      <c r="G14" s="89"/>
      <c r="H14" s="90"/>
      <c r="I14" s="74"/>
      <c r="J14" s="30"/>
      <c r="K14" s="111"/>
      <c r="L14" s="36"/>
      <c r="M14" s="37"/>
      <c r="N14" s="90"/>
      <c r="U14" s="63" t="s">
        <v>7</v>
      </c>
      <c r="V14" s="63">
        <f>IF(C5=U5,X14,W14)</f>
        <v>3</v>
      </c>
      <c r="W14" s="64">
        <v>3</v>
      </c>
      <c r="X14" s="64">
        <v>2</v>
      </c>
      <c r="Y14" s="59" t="s">
        <v>16</v>
      </c>
      <c r="Z14" s="60">
        <f>IF(K4&lt;5,Z9,IF(K4&lt;11,AA9,IF(K4&lt;25,AB9,IF(K4&lt;50,AC9,IF(K4&lt;100,AD9,IF(K4&lt;200,AE9,IF(K4&lt;500,AF9,IF(K4&lt;1000,AG9,AH9))))))))</f>
        <v>30</v>
      </c>
      <c r="AB14" s="47"/>
      <c r="AC14" s="47"/>
      <c r="AD14" s="47"/>
      <c r="AE14" s="47"/>
      <c r="AF14" s="47"/>
      <c r="AG14" s="47"/>
      <c r="AH14" s="47"/>
    </row>
    <row r="15" spans="1:34" ht="20.100000000000001" customHeight="1" thickBot="1" x14ac:dyDescent="0.35">
      <c r="A15" s="86"/>
      <c r="B15" s="11"/>
      <c r="C15" s="23" t="s">
        <v>25</v>
      </c>
      <c r="D15" s="12"/>
      <c r="E15" s="12"/>
      <c r="F15" s="13"/>
      <c r="G15" s="86"/>
      <c r="H15" s="90"/>
      <c r="I15" s="74"/>
      <c r="J15" s="44" t="s">
        <v>26</v>
      </c>
      <c r="K15" s="112">
        <f>K11*K4+K12+K13</f>
        <v>160</v>
      </c>
      <c r="L15" s="36" t="s">
        <v>80</v>
      </c>
      <c r="M15" s="37"/>
      <c r="N15" s="90"/>
      <c r="U15" s="63" t="s">
        <v>8</v>
      </c>
      <c r="V15" s="63">
        <f>IF(C5=U5,X15,W15)</f>
        <v>7</v>
      </c>
      <c r="W15" s="64">
        <v>7</v>
      </c>
      <c r="X15" s="64">
        <v>5</v>
      </c>
      <c r="Y15" s="59" t="s">
        <v>15</v>
      </c>
      <c r="Z15" s="60">
        <f>Z13/2</f>
        <v>40</v>
      </c>
      <c r="AB15" s="47"/>
      <c r="AC15" s="47"/>
      <c r="AD15" s="47"/>
      <c r="AE15" s="47"/>
      <c r="AF15" s="47"/>
      <c r="AG15" s="47"/>
      <c r="AH15" s="47"/>
    </row>
    <row r="16" spans="1:34" ht="20.100000000000001" customHeight="1" thickBot="1" x14ac:dyDescent="0.35">
      <c r="A16" s="86"/>
      <c r="B16" s="11"/>
      <c r="C16" s="85" t="s">
        <v>57</v>
      </c>
      <c r="D16" s="84" t="s">
        <v>35</v>
      </c>
      <c r="E16" s="77">
        <v>100</v>
      </c>
      <c r="F16" s="13"/>
      <c r="G16" s="86"/>
      <c r="H16" s="90"/>
      <c r="I16" s="75"/>
      <c r="J16" s="45"/>
      <c r="K16" s="45"/>
      <c r="L16" s="45"/>
      <c r="M16" s="46"/>
      <c r="N16" s="90"/>
      <c r="U16" s="63" t="s">
        <v>9</v>
      </c>
      <c r="V16" s="63">
        <f>IF(C5=U5,X16,W16)</f>
        <v>9</v>
      </c>
      <c r="W16" s="64">
        <v>9</v>
      </c>
      <c r="X16" s="64">
        <v>6</v>
      </c>
      <c r="Y16" s="59" t="s">
        <v>18</v>
      </c>
      <c r="Z16" s="60">
        <f>Z14/2</f>
        <v>15</v>
      </c>
      <c r="AB16" s="47"/>
      <c r="AC16" s="47"/>
      <c r="AD16" s="47"/>
      <c r="AE16" s="47"/>
      <c r="AF16" s="47"/>
      <c r="AG16" s="47"/>
      <c r="AH16" s="47"/>
    </row>
    <row r="17" spans="1:34" ht="20.100000000000001" customHeight="1" thickBot="1" x14ac:dyDescent="0.35">
      <c r="A17" s="86"/>
      <c r="B17" s="11"/>
      <c r="C17" s="26" t="s">
        <v>76</v>
      </c>
      <c r="D17" s="12"/>
      <c r="E17" s="12"/>
      <c r="F17" s="13"/>
      <c r="G17" s="86"/>
      <c r="H17" s="90"/>
      <c r="I17" s="90"/>
      <c r="J17" s="90"/>
      <c r="K17" s="90"/>
      <c r="L17" s="90"/>
      <c r="M17" s="90"/>
      <c r="N17" s="90"/>
      <c r="U17" s="63" t="s">
        <v>10</v>
      </c>
      <c r="V17" s="63">
        <f>IF(C5=U5,X17,W17)</f>
        <v>75</v>
      </c>
      <c r="W17" s="64">
        <v>75</v>
      </c>
      <c r="X17" s="64">
        <v>50</v>
      </c>
      <c r="Y17" s="59" t="s">
        <v>17</v>
      </c>
      <c r="Z17" s="65" t="s">
        <v>0</v>
      </c>
      <c r="AA17" s="66" t="s">
        <v>1</v>
      </c>
      <c r="AB17" s="47"/>
      <c r="AC17" s="47"/>
      <c r="AD17" s="47"/>
      <c r="AE17" s="47"/>
      <c r="AF17" s="47"/>
      <c r="AG17" s="47"/>
      <c r="AH17" s="47"/>
    </row>
    <row r="18" spans="1:34" ht="20.100000000000001" customHeight="1" thickBot="1" x14ac:dyDescent="0.35">
      <c r="A18" s="86"/>
      <c r="B18" s="27"/>
      <c r="C18" s="28"/>
      <c r="D18" s="28"/>
      <c r="E18" s="28"/>
      <c r="F18" s="29"/>
      <c r="G18" s="86"/>
      <c r="H18" s="86"/>
      <c r="I18" s="87"/>
      <c r="J18" s="86"/>
      <c r="K18" s="86"/>
      <c r="L18" s="86"/>
      <c r="M18" s="86"/>
      <c r="N18" s="86"/>
      <c r="U18" s="63" t="s">
        <v>11</v>
      </c>
      <c r="V18" s="63">
        <f>IF(C5=U5,X18,W18)</f>
        <v>30</v>
      </c>
      <c r="W18" s="64">
        <v>30</v>
      </c>
      <c r="X18" s="64">
        <v>20</v>
      </c>
      <c r="Z18" s="60">
        <f>IF(C5=U5,Z15,Z13)</f>
        <v>80</v>
      </c>
      <c r="AA18" s="60">
        <f>IF(C5=U5,Z16,Z14)</f>
        <v>30</v>
      </c>
      <c r="AB18" s="47"/>
      <c r="AC18" s="47"/>
      <c r="AD18" s="47"/>
      <c r="AE18" s="47"/>
      <c r="AF18" s="47"/>
      <c r="AG18" s="47"/>
      <c r="AH18" s="47"/>
    </row>
    <row r="19" spans="1:34" ht="20.100000000000001" customHeight="1" x14ac:dyDescent="0.3">
      <c r="A19" s="90"/>
      <c r="B19" s="90"/>
      <c r="C19" s="90"/>
      <c r="D19" s="90"/>
      <c r="E19" s="90"/>
      <c r="F19" s="90"/>
      <c r="G19" s="90"/>
      <c r="H19" s="114"/>
      <c r="I19" s="114"/>
      <c r="J19" s="114"/>
      <c r="K19" s="115"/>
      <c r="L19" s="115"/>
      <c r="M19" s="115"/>
      <c r="N19" s="114"/>
      <c r="U19" s="63" t="s">
        <v>12</v>
      </c>
      <c r="V19" s="63">
        <f>IF(C5=U5,X19,W19)</f>
        <v>150</v>
      </c>
      <c r="W19" s="64">
        <v>150</v>
      </c>
      <c r="X19" s="64">
        <v>80</v>
      </c>
      <c r="AB19" s="47"/>
      <c r="AC19" s="47"/>
      <c r="AD19" s="47"/>
      <c r="AE19" s="47"/>
      <c r="AF19" s="47"/>
      <c r="AG19" s="47"/>
      <c r="AH19" s="47"/>
    </row>
    <row r="20" spans="1:34" ht="20.100000000000001" customHeight="1" x14ac:dyDescent="0.3">
      <c r="U20" s="63" t="s">
        <v>38</v>
      </c>
      <c r="V20" s="63">
        <f>IF(C5=U5,X20,W20)</f>
        <v>15</v>
      </c>
      <c r="W20" s="64">
        <v>15</v>
      </c>
      <c r="X20" s="64">
        <v>10</v>
      </c>
      <c r="Y20" s="3" t="s">
        <v>57</v>
      </c>
      <c r="Z20" s="2" t="b">
        <v>0</v>
      </c>
      <c r="AB20" s="47"/>
      <c r="AC20" s="47"/>
      <c r="AD20" s="47"/>
      <c r="AE20" s="47"/>
      <c r="AF20" s="47"/>
      <c r="AG20" s="47"/>
      <c r="AH20" s="47"/>
    </row>
    <row r="21" spans="1:34" ht="20.100000000000001" customHeight="1" x14ac:dyDescent="0.3">
      <c r="U21" s="64" t="s">
        <v>20</v>
      </c>
      <c r="V21" s="93">
        <f>IF(D5=U13,V13,IF(D5=U14,V14,IF(D5=U15,V15,IF(D5=U16,V16,IF(D5=U17,V17,IF(D5=U18,V18,IF(D5=U19,V19,IF(D5=U20,V20,0))))))))</f>
        <v>0</v>
      </c>
      <c r="W21" s="48"/>
      <c r="X21" s="48"/>
      <c r="Y21" s="68" t="s">
        <v>58</v>
      </c>
      <c r="Z21" s="91">
        <v>100</v>
      </c>
      <c r="AB21" s="47"/>
      <c r="AC21" s="47"/>
      <c r="AD21" s="47"/>
      <c r="AE21" s="47"/>
      <c r="AF21" s="47"/>
      <c r="AG21" s="47"/>
      <c r="AH21" s="47"/>
    </row>
    <row r="22" spans="1:34" ht="20.100000000000001" customHeight="1" x14ac:dyDescent="0.3">
      <c r="V22" s="48"/>
      <c r="W22" s="48"/>
      <c r="X22" s="48"/>
      <c r="Y22" s="68" t="s">
        <v>59</v>
      </c>
      <c r="Z22" s="91">
        <v>0.25</v>
      </c>
      <c r="AB22" s="47"/>
      <c r="AC22" s="47"/>
      <c r="AD22" s="47"/>
      <c r="AE22" s="47"/>
      <c r="AF22" s="47"/>
      <c r="AG22" s="47"/>
      <c r="AH22" s="47"/>
    </row>
    <row r="23" spans="1:34" ht="20.100000000000001" customHeight="1" x14ac:dyDescent="0.3">
      <c r="U23" s="49" t="s">
        <v>13</v>
      </c>
      <c r="V23" s="48"/>
      <c r="W23" s="50"/>
      <c r="X23" s="50"/>
      <c r="AB23" s="47"/>
      <c r="AC23" s="47"/>
      <c r="AD23" s="47"/>
      <c r="AE23" s="47"/>
      <c r="AF23" s="47"/>
      <c r="AG23" s="47"/>
      <c r="AH23" s="47"/>
    </row>
    <row r="24" spans="1:34" ht="20.100000000000001" customHeight="1" x14ac:dyDescent="0.3">
      <c r="U24" s="104" t="s">
        <v>67</v>
      </c>
      <c r="V24" s="50"/>
      <c r="W24" s="54"/>
      <c r="X24" s="54"/>
      <c r="Y24" s="76" t="s">
        <v>71</v>
      </c>
      <c r="Z24" s="47" t="s">
        <v>82</v>
      </c>
      <c r="AA24" s="2" t="b">
        <v>0</v>
      </c>
      <c r="AB24" s="47"/>
      <c r="AC24" s="47"/>
      <c r="AD24" s="47"/>
      <c r="AE24" s="47"/>
      <c r="AF24" s="47"/>
      <c r="AG24" s="47"/>
      <c r="AH24" s="47"/>
    </row>
    <row r="25" spans="1:34" ht="20.100000000000001" customHeight="1" x14ac:dyDescent="0.3">
      <c r="U25" s="104" t="s">
        <v>68</v>
      </c>
      <c r="V25" s="54"/>
      <c r="W25" s="54"/>
      <c r="X25" s="54"/>
      <c r="Y25" s="68" t="s">
        <v>72</v>
      </c>
      <c r="Z25" s="68">
        <f>AA25</f>
        <v>300</v>
      </c>
      <c r="AA25" s="91">
        <v>300</v>
      </c>
      <c r="AB25" s="47"/>
      <c r="AC25" s="47"/>
      <c r="AD25" s="47"/>
      <c r="AE25" s="47"/>
      <c r="AF25" s="47"/>
      <c r="AG25" s="47"/>
      <c r="AH25" s="47"/>
    </row>
    <row r="26" spans="1:34" ht="20.100000000000001" customHeight="1" x14ac:dyDescent="0.3">
      <c r="U26" s="105" t="s">
        <v>66</v>
      </c>
      <c r="V26" s="54"/>
      <c r="W26" s="54"/>
      <c r="X26" s="54"/>
      <c r="Y26" s="68" t="s">
        <v>32</v>
      </c>
      <c r="Z26" s="68">
        <f>AA26*K4</f>
        <v>100</v>
      </c>
      <c r="AA26" s="91">
        <v>50</v>
      </c>
      <c r="AB26" s="47"/>
      <c r="AC26" s="47"/>
      <c r="AD26" s="47"/>
      <c r="AE26" s="47"/>
      <c r="AF26" s="47"/>
      <c r="AG26" s="47"/>
      <c r="AH26" s="47"/>
    </row>
    <row r="27" spans="1:34" ht="20.100000000000001" customHeight="1" x14ac:dyDescent="0.3">
      <c r="V27" s="54"/>
      <c r="W27" s="54"/>
      <c r="X27" s="54"/>
      <c r="Y27" s="68" t="s">
        <v>73</v>
      </c>
      <c r="Z27" s="68">
        <f>AA27*K6</f>
        <v>150</v>
      </c>
      <c r="AA27" s="91">
        <v>1</v>
      </c>
      <c r="AB27" s="47"/>
      <c r="AC27" s="47"/>
      <c r="AD27" s="47"/>
      <c r="AE27" s="47"/>
      <c r="AF27" s="47"/>
      <c r="AG27" s="47"/>
      <c r="AH27" s="47"/>
    </row>
    <row r="28" spans="1:34" ht="20.100000000000001" customHeight="1" x14ac:dyDescent="0.3">
      <c r="U28" s="49" t="s">
        <v>19</v>
      </c>
      <c r="V28" s="48"/>
      <c r="W28" s="48"/>
      <c r="X28" s="48"/>
      <c r="Y28" s="52" t="s">
        <v>75</v>
      </c>
      <c r="Z28" s="91">
        <f>LARGE(Z25:Z27,1)</f>
        <v>300</v>
      </c>
      <c r="AB28" s="47"/>
      <c r="AC28" s="47"/>
      <c r="AD28" s="47"/>
      <c r="AE28" s="47"/>
      <c r="AF28" s="47"/>
      <c r="AG28" s="47"/>
      <c r="AH28" s="47"/>
    </row>
    <row r="29" spans="1:34" ht="20.100000000000001" customHeight="1" x14ac:dyDescent="0.3">
      <c r="T29" s="2" t="b">
        <v>0</v>
      </c>
      <c r="U29" s="68" t="s">
        <v>21</v>
      </c>
      <c r="V29" s="69">
        <f>IF(T29=TRUE,IF(C5=U5,W29/2,W29),0)</f>
        <v>0</v>
      </c>
      <c r="W29" s="70">
        <v>150</v>
      </c>
      <c r="X29" s="48" t="s">
        <v>27</v>
      </c>
      <c r="AB29" s="47"/>
      <c r="AC29" s="47"/>
      <c r="AD29" s="47"/>
      <c r="AE29" s="47"/>
      <c r="AF29" s="47"/>
      <c r="AG29" s="47"/>
      <c r="AH29" s="47"/>
    </row>
    <row r="30" spans="1:34" ht="20.100000000000001" customHeight="1" x14ac:dyDescent="0.3">
      <c r="T30" s="2" t="b">
        <v>0</v>
      </c>
      <c r="U30" s="68" t="s">
        <v>22</v>
      </c>
      <c r="V30" s="69">
        <f>IF(T30=TRUE,IF(C5=U5,W30/2,W30),0)</f>
        <v>0</v>
      </c>
      <c r="W30" s="70">
        <f>K5*1</f>
        <v>75</v>
      </c>
      <c r="X30" s="48" t="s">
        <v>65</v>
      </c>
      <c r="AA30" s="52"/>
      <c r="AB30" s="91"/>
      <c r="AC30" s="47"/>
      <c r="AD30" s="47"/>
      <c r="AE30" s="47"/>
      <c r="AF30" s="47"/>
      <c r="AG30" s="47"/>
      <c r="AH30" s="47"/>
    </row>
    <row r="31" spans="1:34" ht="20.100000000000001" customHeight="1" x14ac:dyDescent="0.3">
      <c r="T31" s="2" t="b">
        <v>0</v>
      </c>
      <c r="U31" s="68" t="s">
        <v>23</v>
      </c>
      <c r="V31" s="69">
        <f>IF(T31=TRUE,IF(C5=U5,W31/2,W31),0)</f>
        <v>0</v>
      </c>
      <c r="W31" s="70">
        <f>K5*3</f>
        <v>225</v>
      </c>
      <c r="X31" s="48" t="s">
        <v>65</v>
      </c>
      <c r="AB31" s="47"/>
      <c r="AC31" s="47"/>
      <c r="AD31" s="47"/>
      <c r="AE31" s="47"/>
      <c r="AF31" s="47"/>
      <c r="AG31" s="47"/>
      <c r="AH31" s="47"/>
    </row>
    <row r="32" spans="1:34" ht="20.100000000000001" customHeight="1" x14ac:dyDescent="0.3">
      <c r="T32" s="2" t="b">
        <v>0</v>
      </c>
      <c r="U32" s="68" t="s">
        <v>24</v>
      </c>
      <c r="V32" s="69">
        <f>IF(T32=TRUE,IF(C5=U5,W32/2,W32),0)</f>
        <v>0</v>
      </c>
      <c r="W32" s="70">
        <f>K5*3</f>
        <v>225</v>
      </c>
      <c r="X32" s="48" t="s">
        <v>65</v>
      </c>
      <c r="AB32" s="47"/>
      <c r="AC32" s="47"/>
      <c r="AD32" s="47"/>
      <c r="AE32" s="47"/>
      <c r="AF32" s="47"/>
      <c r="AG32" s="47"/>
      <c r="AH32" s="47"/>
    </row>
    <row r="33" spans="6:41" ht="20.100000000000001" customHeight="1" x14ac:dyDescent="0.3">
      <c r="T33" s="2" t="b">
        <v>0</v>
      </c>
      <c r="U33" s="68" t="s">
        <v>25</v>
      </c>
      <c r="V33" s="69">
        <f>IF(T33=TRUE,IF(C5=U5,W33/2,W33),0)</f>
        <v>0</v>
      </c>
      <c r="W33" s="71">
        <f>IF(K4&lt;2,Z5,IF(K4&lt;11,AA5,IF(K4&lt;31,AB5,IF(K4&lt;51,AC5,IF(K4&lt;101,AD5,IF(K4&lt;201,AE5,AF5))))))</f>
        <v>70</v>
      </c>
      <c r="X33" s="48" t="s">
        <v>27</v>
      </c>
      <c r="AB33" s="47"/>
      <c r="AC33" s="47"/>
      <c r="AD33" s="47"/>
      <c r="AE33" s="47"/>
      <c r="AF33" s="47"/>
      <c r="AG33" s="47"/>
      <c r="AH33" s="47"/>
    </row>
    <row r="34" spans="6:41" ht="20.100000000000001" customHeight="1" x14ac:dyDescent="0.3">
      <c r="T34" s="67"/>
      <c r="U34" s="91" t="s">
        <v>31</v>
      </c>
      <c r="V34" s="92">
        <f>SUM(V29:V33)</f>
        <v>0</v>
      </c>
      <c r="W34" s="48"/>
      <c r="X34" s="48"/>
      <c r="AB34" s="47"/>
      <c r="AC34" s="47"/>
      <c r="AD34" s="47"/>
      <c r="AE34" s="47"/>
      <c r="AF34" s="47"/>
      <c r="AG34" s="47"/>
      <c r="AH34" s="47"/>
    </row>
    <row r="35" spans="6:41" ht="20.100000000000001" customHeight="1" x14ac:dyDescent="0.3">
      <c r="AB35" s="47"/>
      <c r="AC35" s="48"/>
      <c r="AD35" s="48"/>
      <c r="AE35" s="48"/>
      <c r="AF35" s="47"/>
      <c r="AG35" s="47"/>
      <c r="AH35" s="47"/>
      <c r="AI35" s="47"/>
      <c r="AJ35" s="47"/>
      <c r="AK35" s="47"/>
      <c r="AL35" s="47"/>
      <c r="AM35" s="47"/>
      <c r="AN35" s="47"/>
      <c r="AO35" s="47"/>
    </row>
    <row r="36" spans="6:41" ht="20.100000000000001" customHeight="1" x14ac:dyDescent="0.3">
      <c r="AB36" s="47"/>
      <c r="AC36" s="48"/>
      <c r="AD36" s="48"/>
      <c r="AE36" s="48"/>
      <c r="AF36" s="47"/>
      <c r="AG36" s="47"/>
      <c r="AH36" s="47"/>
      <c r="AI36" s="47"/>
      <c r="AJ36" s="47"/>
      <c r="AK36" s="47"/>
      <c r="AL36" s="47"/>
      <c r="AM36" s="47"/>
      <c r="AN36" s="47"/>
      <c r="AO36" s="47"/>
    </row>
    <row r="37" spans="6:41" ht="20.100000000000001" customHeight="1" x14ac:dyDescent="0.3"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6:41" ht="20.100000000000001" customHeight="1" x14ac:dyDescent="0.3">
      <c r="F38" s="113"/>
      <c r="N38" s="58"/>
      <c r="O38" s="57"/>
      <c r="P38" s="57"/>
      <c r="Q38" s="57"/>
      <c r="R38" s="57"/>
      <c r="S38" s="57"/>
      <c r="T38" s="57"/>
      <c r="U38" s="57"/>
      <c r="V38" s="72"/>
      <c r="W38" s="58"/>
      <c r="X38" s="58"/>
      <c r="Y38" s="58"/>
      <c r="Z38" s="58"/>
    </row>
    <row r="39" spans="6:41" ht="20.100000000000001" customHeight="1" x14ac:dyDescent="0.3">
      <c r="N39" s="57"/>
      <c r="O39" s="57"/>
      <c r="P39" s="57"/>
      <c r="Q39" s="57"/>
      <c r="R39" s="57"/>
      <c r="S39" s="57"/>
      <c r="T39" s="57"/>
      <c r="U39" s="57"/>
      <c r="V39" s="72"/>
      <c r="W39" s="58"/>
      <c r="X39" s="58"/>
      <c r="Y39" s="58"/>
      <c r="Z39" s="58"/>
    </row>
    <row r="40" spans="6:41" ht="20.100000000000001" customHeight="1" x14ac:dyDescent="0.3">
      <c r="N40" s="55"/>
      <c r="O40" s="55"/>
      <c r="P40" s="55"/>
      <c r="Q40" s="55"/>
      <c r="R40" s="55"/>
      <c r="S40" s="55"/>
      <c r="T40" s="55"/>
      <c r="U40" s="55"/>
      <c r="V40" s="55"/>
      <c r="W40" s="58"/>
      <c r="X40" s="58"/>
      <c r="Y40" s="58"/>
      <c r="Z40" s="58"/>
    </row>
    <row r="41" spans="6:41" ht="20.100000000000001" customHeight="1" x14ac:dyDescent="0.3">
      <c r="N41" s="55"/>
      <c r="O41" s="55"/>
      <c r="P41" s="55"/>
      <c r="Q41" s="55"/>
      <c r="R41" s="55"/>
      <c r="S41" s="55"/>
      <c r="T41" s="55"/>
      <c r="U41" s="55"/>
      <c r="V41" s="55"/>
      <c r="W41" s="58"/>
      <c r="X41" s="72"/>
      <c r="Y41" s="58"/>
      <c r="Z41" s="58"/>
    </row>
    <row r="42" spans="6:41" ht="20.100000000000001" customHeight="1" x14ac:dyDescent="0.3">
      <c r="N42" s="55"/>
      <c r="O42" s="55"/>
      <c r="P42" s="55"/>
      <c r="Q42" s="55"/>
      <c r="R42" s="55"/>
      <c r="S42" s="55"/>
      <c r="T42" s="55"/>
      <c r="U42" s="55"/>
      <c r="V42" s="55"/>
      <c r="W42" s="57"/>
      <c r="X42" s="57"/>
      <c r="Y42" s="58"/>
      <c r="Z42" s="58"/>
    </row>
    <row r="43" spans="6:41" ht="20.100000000000001" customHeight="1" x14ac:dyDescent="0.3">
      <c r="W43" s="55"/>
      <c r="X43" s="55"/>
      <c r="Y43" s="58"/>
      <c r="Z43" s="58"/>
    </row>
    <row r="44" spans="6:41" ht="20.100000000000001" customHeight="1" x14ac:dyDescent="0.3">
      <c r="W44" s="55"/>
      <c r="X44" s="55"/>
      <c r="Y44" s="58"/>
      <c r="Z44" s="58"/>
    </row>
    <row r="45" spans="6:41" ht="20.100000000000001" customHeight="1" x14ac:dyDescent="0.3">
      <c r="W45" s="58"/>
      <c r="X45" s="58"/>
      <c r="Y45" s="58"/>
      <c r="Z45" s="58"/>
    </row>
  </sheetData>
  <sheetProtection selectLockedCells="1"/>
  <dataValidations count="4">
    <dataValidation type="list" allowBlank="1" showInputMessage="1" showErrorMessage="1" sqref="D5" xr:uid="{00000000-0002-0000-0000-000000000000}">
      <formula1>$U$13:$U$20</formula1>
    </dataValidation>
    <dataValidation type="list" allowBlank="1" showErrorMessage="1" promptTitle="Формат полиграфической продукции" prompt="Значение" sqref="C5" xr:uid="{00000000-0002-0000-0000-000001000000}">
      <formula1>$U$6:$U$9</formula1>
    </dataValidation>
    <dataValidation type="list" allowBlank="1" showInputMessage="1" showErrorMessage="1" sqref="C8" xr:uid="{00000000-0002-0000-0000-000002000000}">
      <formula1>$U$24:$U$25</formula1>
    </dataValidation>
    <dataValidation type="list" allowBlank="1" showInputMessage="1" showErrorMessage="1" sqref="D8" xr:uid="{00000000-0002-0000-0000-000003000000}">
      <formula1>$U$24:$U$26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0</xdr:rowOff>
                  </from>
                  <to>
                    <xdr:col>1</xdr:col>
                    <xdr:colOff>247650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1</xdr:col>
                    <xdr:colOff>247650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1</xdr:col>
                    <xdr:colOff>247650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1</xdr:col>
                    <xdr:colOff>247650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1</xdr:col>
                    <xdr:colOff>247650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28575</xdr:rowOff>
                  </from>
                  <to>
                    <xdr:col>1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19050</xdr:rowOff>
                  </from>
                  <to>
                    <xdr:col>1</xdr:col>
                    <xdr:colOff>247650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2021-01-26T07:14:35Z</dcterms:modified>
</cp:coreProperties>
</file>