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34857589-5FC0-4C2E-9A1D-ABBBFA8CB92F}" xr6:coauthVersionLast="43" xr6:coauthVersionMax="43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81029"/>
  <pivotCaches>
    <pivotCache cacheId="3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1" i="1" l="1"/>
  <c r="I4" i="1"/>
  <c r="I9" i="1" l="1"/>
</calcChain>
</file>

<file path=xl/sharedStrings.xml><?xml version="1.0" encoding="utf-8"?>
<sst xmlns="http://schemas.openxmlformats.org/spreadsheetml/2006/main" count="51" uniqueCount="18">
  <si>
    <t>черный</t>
  </si>
  <si>
    <t>желтый</t>
  </si>
  <si>
    <t>красный</t>
  </si>
  <si>
    <t>Пластмассовая</t>
  </si>
  <si>
    <t>металлическая</t>
  </si>
  <si>
    <t>общая</t>
  </si>
  <si>
    <t>ученическая</t>
  </si>
  <si>
    <t>ручка</t>
  </si>
  <si>
    <t>карандаш</t>
  </si>
  <si>
    <t>тетрадь</t>
  </si>
  <si>
    <t>должно быть</t>
  </si>
  <si>
    <t>нотная</t>
  </si>
  <si>
    <t>дверная</t>
  </si>
  <si>
    <t>ТОВАР</t>
  </si>
  <si>
    <t>СОРТ</t>
  </si>
  <si>
    <t>ДАТА</t>
  </si>
  <si>
    <t>Общий итог</t>
  </si>
  <si>
    <t>Максимум по полю 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</si>
</sst>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14" fontId="0" fillId="0" borderId="0" xfId="0" applyNumberFormat="1"/>
    <xf numFmtId="0" fontId="1" fillId="4" borderId="0" xfId="0" applyFont="1" applyFill="1" applyAlignment="1">
      <alignment horizontal="center" vertical="center"/>
    </xf>
    <xf numFmtId="0" fontId="0" fillId="0" borderId="1" xfId="0" applyBorder="1"/>
    <xf numFmtId="0" fontId="0" fillId="0" borderId="2" xfId="0" applyBorder="1"/>
    <xf numFmtId="14" fontId="0" fillId="0" borderId="3" xfId="0" applyNumberFormat="1" applyBorder="1"/>
    <xf numFmtId="0" fontId="0" fillId="0" borderId="4" xfId="0" applyBorder="1"/>
    <xf numFmtId="0" fontId="0" fillId="0" borderId="5" xfId="0" applyBorder="1"/>
    <xf numFmtId="14" fontId="0" fillId="0" borderId="6" xfId="0" applyNumberFormat="1" applyBorder="1"/>
    <xf numFmtId="0" fontId="0" fillId="0" borderId="7" xfId="0" applyBorder="1"/>
    <xf numFmtId="0" fontId="0" fillId="0" borderId="8" xfId="0" applyBorder="1"/>
    <xf numFmtId="14" fontId="0" fillId="0" borderId="9" xfId="0" applyNumberFormat="1" applyBorder="1"/>
    <xf numFmtId="0" fontId="0" fillId="3" borderId="0" xfId="0" applyFill="1" applyAlignment="1">
      <alignment horizontal="center"/>
    </xf>
    <xf numFmtId="0" fontId="0" fillId="0" borderId="0" xfId="0" pivotButt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14</xdr:row>
      <xdr:rowOff>47625</xdr:rowOff>
    </xdr:from>
    <xdr:to>
      <xdr:col>14</xdr:col>
      <xdr:colOff>514350</xdr:colOff>
      <xdr:row>18</xdr:row>
      <xdr:rowOff>104775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152900" y="2714625"/>
          <a:ext cx="6286500" cy="819150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ru-RU" sz="1800"/>
            <a:t>по выбору из желтых</a:t>
          </a:r>
          <a:r>
            <a:rPr lang="ru-RU" sz="1800" baseline="0"/>
            <a:t> ячеек, в соседних должны отображаться</a:t>
          </a:r>
        </a:p>
        <a:p>
          <a:pPr algn="l"/>
          <a:r>
            <a:rPr lang="ru-RU" sz="1800" baseline="0"/>
            <a:t>их СОРТ на самую последнюю дату.</a:t>
          </a:r>
          <a:endParaRPr lang="ru-RU" sz="18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lena" refreshedDate="43559.746388657404" createdVersion="6" refreshedVersion="6" minRefreshableVersion="3" recordCount="14" xr:uid="{12457DE7-700C-42CD-8271-BA30C452D01D}">
  <cacheSource type="worksheet">
    <worksheetSource ref="B3:D17" sheet="Лист1"/>
  </cacheSource>
  <cacheFields count="3">
    <cacheField name="ТОВАР" numFmtId="0">
      <sharedItems count="3">
        <s v="карандаш"/>
        <s v="ручка"/>
        <s v="тетрадь"/>
      </sharedItems>
    </cacheField>
    <cacheField name="СОРТ" numFmtId="0">
      <sharedItems count="9">
        <s v="черный"/>
        <s v="желтый"/>
        <s v="красный"/>
        <s v="Пластмассовая"/>
        <s v="дверная"/>
        <s v="металлическая"/>
        <s v="общая"/>
        <s v="нотная"/>
        <s v="ученическая"/>
      </sharedItems>
    </cacheField>
    <cacheField name="ДАТА" numFmtId="14">
      <sharedItems containsSemiMixedTypes="0" containsNonDate="0" containsDate="1" containsString="0" minDate="2019-01-01T00:00:00" maxDate="2019-12-02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x v="0"/>
    <x v="0"/>
    <d v="2019-01-01T00:00:00"/>
  </r>
  <r>
    <x v="0"/>
    <x v="0"/>
    <d v="2019-01-01T00:00:00"/>
  </r>
  <r>
    <x v="0"/>
    <x v="1"/>
    <d v="2019-08-01T00:00:00"/>
  </r>
  <r>
    <x v="0"/>
    <x v="2"/>
    <d v="2019-02-01T00:00:00"/>
  </r>
  <r>
    <x v="0"/>
    <x v="2"/>
    <d v="2019-03-01T00:00:00"/>
  </r>
  <r>
    <x v="1"/>
    <x v="3"/>
    <d v="2019-01-01T00:00:00"/>
  </r>
  <r>
    <x v="1"/>
    <x v="4"/>
    <d v="2019-11-01T00:00:00"/>
  </r>
  <r>
    <x v="1"/>
    <x v="3"/>
    <d v="2019-08-01T00:00:00"/>
  </r>
  <r>
    <x v="1"/>
    <x v="3"/>
    <d v="2019-01-01T00:00:00"/>
  </r>
  <r>
    <x v="1"/>
    <x v="5"/>
    <d v="2019-01-01T00:00:00"/>
  </r>
  <r>
    <x v="2"/>
    <x v="6"/>
    <d v="2019-10-01T00:00:00"/>
  </r>
  <r>
    <x v="2"/>
    <x v="7"/>
    <d v="2019-12-01T00:00:00"/>
  </r>
  <r>
    <x v="2"/>
    <x v="6"/>
    <d v="2019-01-01T00:00:00"/>
  </r>
  <r>
    <x v="2"/>
    <x v="8"/>
    <d v="2019-08-01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74BCF98-1809-4757-9C1F-76478ECB2CFE}" name="Сводная таблица1" cacheId="3" applyNumberFormats="0" applyBorderFormats="0" applyFontFormats="0" applyPatternFormats="0" applyAlignmentFormats="0" applyWidthHeightFormats="1" dataCaption="Значения" updatedVersion="6" minRefreshableVersion="3" showDrill="0" useAutoFormatting="1" itemPrintTitles="1" createdVersion="6" indent="0" compact="0" compactData="0" multipleFieldFilters="0">
  <location ref="P4:R8" firstHeaderRow="1" firstDataRow="1" firstDataCol="2"/>
  <pivotFields count="3">
    <pivotField axis="axisRow" compact="0" outline="0" showAll="0" defaultSubtotal="0">
      <items count="3">
        <item x="0"/>
        <item x="1"/>
        <item x="2"/>
      </items>
    </pivotField>
    <pivotField axis="axisRow" compact="0" outline="0" showAll="0" measureFilter="1" defaultSubtotal="0">
      <items count="9">
        <item x="4"/>
        <item x="1"/>
        <item x="2"/>
        <item x="5"/>
        <item x="7"/>
        <item x="6"/>
        <item x="3"/>
        <item x="8"/>
        <item x="0"/>
      </items>
    </pivotField>
    <pivotField dataField="1" compact="0" numFmtId="14" outline="0" showAll="0" defaultSubtotal="0"/>
  </pivotFields>
  <rowFields count="2">
    <field x="0"/>
    <field x="1"/>
  </rowFields>
  <rowItems count="4">
    <i>
      <x/>
      <x v="1"/>
    </i>
    <i>
      <x v="1"/>
      <x/>
    </i>
    <i>
      <x v="2"/>
      <x v="4"/>
    </i>
    <i t="grand">
      <x/>
    </i>
  </rowItems>
  <colItems count="1">
    <i/>
  </colItems>
  <dataFields count="1">
    <dataField name="Максимум по полю ДАТА" fld="2" subtotal="max" baseField="1" baseItem="1" numFmtId="14"/>
  </dataFields>
  <pivotTableStyleInfo name="PivotStyleLight16" showRowHeaders="1" showColHeaders="1" showRowStripes="0" showColStripes="0" showLastColumn="1"/>
  <filters count="1">
    <filter fld="1" type="count" evalOrder="-1" id="1" iMeasureFld="0">
      <autoFilter ref="A1">
        <filterColumn colId="0">
          <top10 val="1" filterVal="1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17"/>
  <sheetViews>
    <sheetView tabSelected="1" workbookViewId="0">
      <selection activeCell="P4" sqref="P4"/>
    </sheetView>
  </sheetViews>
  <sheetFormatPr defaultRowHeight="15" x14ac:dyDescent="0.25"/>
  <cols>
    <col min="2" max="2" width="10.140625" bestFit="1" customWidth="1"/>
    <col min="3" max="3" width="18.28515625" customWidth="1"/>
    <col min="4" max="4" width="10.140625" bestFit="1" customWidth="1"/>
    <col min="8" max="8" width="11.5703125" customWidth="1"/>
    <col min="9" max="9" width="14.5703125" bestFit="1" customWidth="1"/>
    <col min="11" max="11" width="10.140625" bestFit="1" customWidth="1"/>
    <col min="12" max="12" width="10" bestFit="1" customWidth="1"/>
    <col min="16" max="16" width="18.7109375" bestFit="1" customWidth="1"/>
    <col min="17" max="17" width="8.5703125" bestFit="1" customWidth="1"/>
    <col min="18" max="18" width="25" bestFit="1" customWidth="1"/>
  </cols>
  <sheetData>
    <row r="2" spans="2:18" x14ac:dyDescent="0.25">
      <c r="L2" s="13" t="s">
        <v>10</v>
      </c>
      <c r="M2" s="13"/>
    </row>
    <row r="3" spans="2:18" x14ac:dyDescent="0.25">
      <c r="B3" s="3" t="s">
        <v>13</v>
      </c>
      <c r="C3" s="3" t="s">
        <v>14</v>
      </c>
      <c r="D3" s="3" t="s">
        <v>15</v>
      </c>
    </row>
    <row r="4" spans="2:18" x14ac:dyDescent="0.25">
      <c r="B4" s="4" t="s">
        <v>8</v>
      </c>
      <c r="C4" s="5" t="s">
        <v>0</v>
      </c>
      <c r="D4" s="6">
        <v>43466</v>
      </c>
      <c r="H4" s="1" t="s">
        <v>9</v>
      </c>
      <c r="I4" t="e">
        <f>LOOKUP(H4,C4:C17,MAX(D4:D17))</f>
        <v>#N/A</v>
      </c>
      <c r="L4" t="s">
        <v>9</v>
      </c>
      <c r="M4" t="s">
        <v>11</v>
      </c>
      <c r="P4" s="14" t="s">
        <v>13</v>
      </c>
      <c r="Q4" s="14" t="s">
        <v>14</v>
      </c>
      <c r="R4" t="s">
        <v>17</v>
      </c>
    </row>
    <row r="5" spans="2:18" x14ac:dyDescent="0.25">
      <c r="B5" s="7" t="s">
        <v>8</v>
      </c>
      <c r="C5" s="8" t="s">
        <v>0</v>
      </c>
      <c r="D5" s="9">
        <v>43466</v>
      </c>
      <c r="P5" t="s">
        <v>8</v>
      </c>
      <c r="Q5" t="s">
        <v>1</v>
      </c>
      <c r="R5" s="2">
        <v>43678</v>
      </c>
    </row>
    <row r="6" spans="2:18" x14ac:dyDescent="0.25">
      <c r="B6" s="7" t="s">
        <v>8</v>
      </c>
      <c r="C6" s="8" t="s">
        <v>1</v>
      </c>
      <c r="D6" s="9">
        <v>43678</v>
      </c>
      <c r="P6" t="s">
        <v>7</v>
      </c>
      <c r="Q6" t="s">
        <v>12</v>
      </c>
      <c r="R6" s="2">
        <v>43770</v>
      </c>
    </row>
    <row r="7" spans="2:18" x14ac:dyDescent="0.25">
      <c r="B7" s="7" t="s">
        <v>8</v>
      </c>
      <c r="C7" s="8" t="s">
        <v>2</v>
      </c>
      <c r="D7" s="9">
        <v>43497</v>
      </c>
      <c r="P7" t="s">
        <v>9</v>
      </c>
      <c r="Q7" t="s">
        <v>11</v>
      </c>
      <c r="R7" s="2">
        <v>43800</v>
      </c>
    </row>
    <row r="8" spans="2:18" x14ac:dyDescent="0.25">
      <c r="B8" s="7" t="s">
        <v>8</v>
      </c>
      <c r="C8" s="8" t="s">
        <v>2</v>
      </c>
      <c r="D8" s="9">
        <v>43525</v>
      </c>
      <c r="P8" t="s">
        <v>16</v>
      </c>
      <c r="R8" s="2">
        <v>43800</v>
      </c>
    </row>
    <row r="9" spans="2:18" x14ac:dyDescent="0.25">
      <c r="B9" s="7" t="s">
        <v>7</v>
      </c>
      <c r="C9" s="8" t="s">
        <v>3</v>
      </c>
      <c r="D9" s="9">
        <v>43466</v>
      </c>
      <c r="H9" s="1" t="s">
        <v>7</v>
      </c>
      <c r="I9" s="2">
        <f>LARGE(D4:D17,1)</f>
        <v>43800</v>
      </c>
      <c r="L9" t="s">
        <v>7</v>
      </c>
      <c r="M9" t="s">
        <v>12</v>
      </c>
    </row>
    <row r="10" spans="2:18" x14ac:dyDescent="0.25">
      <c r="B10" s="7" t="s">
        <v>7</v>
      </c>
      <c r="C10" s="8" t="s">
        <v>12</v>
      </c>
      <c r="D10" s="9">
        <v>43770</v>
      </c>
    </row>
    <row r="11" spans="2:18" x14ac:dyDescent="0.25">
      <c r="B11" s="7" t="s">
        <v>7</v>
      </c>
      <c r="C11" s="8" t="s">
        <v>3</v>
      </c>
      <c r="D11" s="9">
        <v>43678</v>
      </c>
      <c r="H11" s="1" t="s">
        <v>8</v>
      </c>
      <c r="I11" t="str">
        <f>INDEX(B4:D17,MATCH(LARGE(D4:D17,1),D4:D17,0),2)</f>
        <v>нотная</v>
      </c>
      <c r="L11" t="s">
        <v>8</v>
      </c>
      <c r="M11" t="s">
        <v>1</v>
      </c>
    </row>
    <row r="12" spans="2:18" x14ac:dyDescent="0.25">
      <c r="B12" s="7" t="s">
        <v>7</v>
      </c>
      <c r="C12" s="8" t="s">
        <v>3</v>
      </c>
      <c r="D12" s="9">
        <v>43466</v>
      </c>
    </row>
    <row r="13" spans="2:18" x14ac:dyDescent="0.25">
      <c r="B13" s="7" t="s">
        <v>7</v>
      </c>
      <c r="C13" s="8" t="s">
        <v>4</v>
      </c>
      <c r="D13" s="9">
        <v>43466</v>
      </c>
    </row>
    <row r="14" spans="2:18" x14ac:dyDescent="0.25">
      <c r="B14" s="7" t="s">
        <v>9</v>
      </c>
      <c r="C14" s="8" t="s">
        <v>5</v>
      </c>
      <c r="D14" s="9">
        <v>43739</v>
      </c>
    </row>
    <row r="15" spans="2:18" x14ac:dyDescent="0.25">
      <c r="B15" s="7" t="s">
        <v>9</v>
      </c>
      <c r="C15" s="8" t="s">
        <v>11</v>
      </c>
      <c r="D15" s="9">
        <v>43800</v>
      </c>
    </row>
    <row r="16" spans="2:18" x14ac:dyDescent="0.25">
      <c r="B16" s="7" t="s">
        <v>9</v>
      </c>
      <c r="C16" s="8" t="s">
        <v>5</v>
      </c>
      <c r="D16" s="9">
        <v>43466</v>
      </c>
    </row>
    <row r="17" spans="2:4" x14ac:dyDescent="0.25">
      <c r="B17" s="10" t="s">
        <v>9</v>
      </c>
      <c r="C17" s="11" t="s">
        <v>6</v>
      </c>
      <c r="D17" s="12">
        <v>43678</v>
      </c>
    </row>
  </sheetData>
  <mergeCells count="1">
    <mergeCell ref="L2:M2"/>
  </mergeCells>
  <dataValidations count="1">
    <dataValidation type="list" allowBlank="1" showInputMessage="1" showErrorMessage="1" sqref="H4 H11 H9" xr:uid="{00000000-0002-0000-0000-000000000000}">
      <formula1>"карандаш,ручка,тетрадь"</formula1>
    </dataValidation>
  </dataValidation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Нишон Н</dc:creator>
  <cp:lastModifiedBy>Elena</cp:lastModifiedBy>
  <dcterms:created xsi:type="dcterms:W3CDTF">2019-04-04T13:51:12Z</dcterms:created>
  <dcterms:modified xsi:type="dcterms:W3CDTF">2019-04-04T14:56:58Z</dcterms:modified>
</cp:coreProperties>
</file>