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80" yWindow="1425" windowWidth="27435" windowHeight="15300"/>
  </bookViews>
  <sheets>
    <sheet name="ОБЩАЯ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" l="1"/>
  <c r="P8" i="1"/>
  <c r="P9" i="1"/>
  <c r="P10" i="1"/>
  <c r="P11" i="1"/>
  <c r="P12" i="1"/>
  <c r="P13" i="1"/>
  <c r="P6" i="1"/>
  <c r="N7" i="1" a="1"/>
  <c r="N7" i="1"/>
  <c r="N8" i="1" a="1"/>
  <c r="N8" i="1"/>
  <c r="N9" i="1" a="1"/>
  <c r="N9" i="1"/>
  <c r="N10" i="1" a="1"/>
  <c r="N10" i="1"/>
  <c r="N11" i="1" a="1"/>
  <c r="N11" i="1"/>
  <c r="N12" i="1" a="1"/>
  <c r="N12" i="1"/>
  <c r="N13" i="1" a="1"/>
  <c r="N13" i="1" s="1"/>
  <c r="N6" i="1" a="1"/>
  <c r="N6" i="1" s="1"/>
  <c r="O7" i="1"/>
  <c r="O8" i="1"/>
  <c r="O9" i="1"/>
  <c r="O10" i="1"/>
  <c r="O11" i="1"/>
  <c r="O12" i="1"/>
  <c r="O13" i="1"/>
  <c r="O6" i="1"/>
  <c r="E4" i="1" l="1"/>
</calcChain>
</file>

<file path=xl/sharedStrings.xml><?xml version="1.0" encoding="utf-8"?>
<sst xmlns="http://schemas.openxmlformats.org/spreadsheetml/2006/main" count="64" uniqueCount="45">
  <si>
    <t>Номер счета</t>
  </si>
  <si>
    <t>Дата счета</t>
  </si>
  <si>
    <t>Контрагент</t>
  </si>
  <si>
    <t>Сумма</t>
  </si>
  <si>
    <t>АВ-17</t>
  </si>
  <si>
    <t>123-65</t>
  </si>
  <si>
    <t>АР-19/1</t>
  </si>
  <si>
    <t>0000987</t>
  </si>
  <si>
    <t>НЕРО_76-11</t>
  </si>
  <si>
    <t>ЛАК-19-32</t>
  </si>
  <si>
    <t>876</t>
  </si>
  <si>
    <t>Хоттабыч</t>
  </si>
  <si>
    <t>Мир красок</t>
  </si>
  <si>
    <t>Самовоз</t>
  </si>
  <si>
    <t>Всего затрат:</t>
  </si>
  <si>
    <t>Стройарена</t>
  </si>
  <si>
    <t>Монтажник</t>
  </si>
  <si>
    <t>Мебель двор</t>
  </si>
  <si>
    <t>Инн</t>
  </si>
  <si>
    <t>ДАННЫЕ БАНКА ДЛЯ ПРОВЕРКИ</t>
  </si>
  <si>
    <t>7709952859</t>
  </si>
  <si>
    <t>7704879620</t>
  </si>
  <si>
    <t>503210846334</t>
  </si>
  <si>
    <t>561920023960</t>
  </si>
  <si>
    <t>7714536018</t>
  </si>
  <si>
    <t>773688472507</t>
  </si>
  <si>
    <t>7724999124</t>
  </si>
  <si>
    <t>HEPO_76-11</t>
  </si>
  <si>
    <t>AP-19/1</t>
  </si>
  <si>
    <t>Ошибка</t>
  </si>
  <si>
    <t>Пров ном сч</t>
  </si>
  <si>
    <t>000987</t>
  </si>
  <si>
    <t>Пров нов сч</t>
  </si>
  <si>
    <t>НОВЫЙ</t>
  </si>
  <si>
    <t>Генеральная задача: Сравнить данные из правой таблицы с данными из левой</t>
  </si>
  <si>
    <t>Сам не совсем понимаю, как это лучше отобразить и какие ошибки могут встречаться, но, как смог, продумал.</t>
  </si>
  <si>
    <t>Подробно:</t>
  </si>
  <si>
    <t>Все, что дальше пишу - это мое видение и, если кто-то подскажет более грамотное решение, то буду очень признателен.</t>
  </si>
  <si>
    <t>Как понимаю, уникальными являются пара Инн и Дата счета и доп элемент - Сумма, которая в подавляющем большинстве случаев, будет совпадать.</t>
  </si>
  <si>
    <t>Поэтому, наверное, надо сравнивать 3 элемента массива (Инн, Дата счета, Сумма)</t>
  </si>
  <si>
    <t>ОК</t>
  </si>
  <si>
    <t>За исключением случаев, когда счет был оплачен частично (красным выделены суммы)</t>
  </si>
  <si>
    <t>При полном совпадении справа пишется ОК, а вот если не совпала сумма, то как лучше? Слово СУММА вместо ОК или цветом сумму выделить?</t>
  </si>
  <si>
    <t>Если полное несовпадение, то пишет НОВЫЙ. Если при этом еще как-то можно выделить несовпадение номера счета, то буду невероятно благодарен.</t>
  </si>
  <si>
    <t>Где красное в номерах счета, там я специально в одном не добил 1 ноль, а в других сделал буквы латиницей. Думаю, это самые распространенные ошибки.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</si>
</sst>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0" fillId="0" borderId="0" xfId="0" applyNumberFormat="1"/>
    <xf numFmtId="14" fontId="0" fillId="0" borderId="0" xfId="0" applyNumberFormat="1"/>
    <xf numFmtId="43" fontId="0" fillId="0" borderId="0" xfId="1" applyFont="1"/>
    <xf numFmtId="0" fontId="2" fillId="0" borderId="0" xfId="0" applyFont="1"/>
    <xf numFmtId="49" fontId="2" fillId="0" borderId="0" xfId="0" applyNumberFormat="1" applyFont="1"/>
    <xf numFmtId="3" fontId="0" fillId="0" borderId="0" xfId="0" applyNumberFormat="1"/>
    <xf numFmtId="0" fontId="0" fillId="0" borderId="0" xfId="0" applyNumberFormat="1" applyAlignment="1">
      <alignment horizontal="left"/>
    </xf>
  </cellXfs>
  <cellStyles count="2">
    <cellStyle name="Обычный" xfId="0" builtinId="0"/>
    <cellStyle name="Финансовый" xfId="1" builtinId="3"/>
  </cellStyles>
  <dxfs count="3">
    <dxf>
      <numFmt numFmtId="30" formatCode="@"/>
    </dxf>
    <dxf>
      <numFmt numFmtId="19" formatCode="dd/mm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E11" totalsRowShown="0">
  <autoFilter ref="A5:E11"/>
  <tableColumns count="5">
    <tableColumn id="1" name="Номер счета" dataDxfId="2"/>
    <tableColumn id="2" name="Дата счета" dataDxfId="1"/>
    <tableColumn id="3" name="Контрагент"/>
    <tableColumn id="4" name="Инн" dataDxfId="0"/>
    <tableColumn id="5" name="Сумма" dataCellStyle="Финансов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5"/>
  <sheetViews>
    <sheetView tabSelected="1" workbookViewId="0">
      <selection activeCell="P6" sqref="P6"/>
    </sheetView>
  </sheetViews>
  <sheetFormatPr defaultColWidth="11" defaultRowHeight="15.75" x14ac:dyDescent="0.25"/>
  <cols>
    <col min="1" max="1" width="15.375" customWidth="1"/>
    <col min="2" max="2" width="13" customWidth="1"/>
    <col min="3" max="3" width="13.875" customWidth="1"/>
    <col min="4" max="4" width="14.875" bestFit="1" customWidth="1"/>
    <col min="5" max="5" width="13" bestFit="1" customWidth="1"/>
    <col min="6" max="6" width="6.5" customWidth="1"/>
    <col min="7" max="7" width="6.625" customWidth="1"/>
    <col min="8" max="8" width="13.375" customWidth="1"/>
    <col min="10" max="10" width="12.625" customWidth="1"/>
    <col min="14" max="14" width="19.375" customWidth="1"/>
    <col min="15" max="15" width="16.125" bestFit="1" customWidth="1"/>
  </cols>
  <sheetData>
    <row r="3" spans="1:16" x14ac:dyDescent="0.25">
      <c r="H3" t="s">
        <v>19</v>
      </c>
    </row>
    <row r="4" spans="1:16" x14ac:dyDescent="0.25">
      <c r="D4" t="s">
        <v>14</v>
      </c>
      <c r="E4" s="3">
        <f>SUM(Таблица1[Сумма])</f>
        <v>114400</v>
      </c>
    </row>
    <row r="5" spans="1:16" x14ac:dyDescent="0.25">
      <c r="A5" t="s">
        <v>0</v>
      </c>
      <c r="B5" t="s">
        <v>1</v>
      </c>
      <c r="C5" t="s">
        <v>2</v>
      </c>
      <c r="D5" t="s">
        <v>18</v>
      </c>
      <c r="E5" t="s">
        <v>3</v>
      </c>
      <c r="H5" t="s">
        <v>18</v>
      </c>
      <c r="I5" t="s">
        <v>3</v>
      </c>
      <c r="J5" t="s">
        <v>0</v>
      </c>
      <c r="K5" t="s">
        <v>1</v>
      </c>
      <c r="L5" t="s">
        <v>30</v>
      </c>
      <c r="M5" t="s">
        <v>32</v>
      </c>
    </row>
    <row r="6" spans="1:16" x14ac:dyDescent="0.25">
      <c r="A6" s="1">
        <v>1652</v>
      </c>
      <c r="B6" s="2">
        <v>43553</v>
      </c>
      <c r="C6" t="s">
        <v>11</v>
      </c>
      <c r="D6" s="1">
        <v>5024166321</v>
      </c>
      <c r="E6" s="3">
        <v>30000</v>
      </c>
      <c r="H6" s="1">
        <v>5024166321</v>
      </c>
      <c r="I6">
        <v>30000</v>
      </c>
      <c r="J6" s="1">
        <v>1652</v>
      </c>
      <c r="K6" s="2">
        <v>43553</v>
      </c>
      <c r="M6" t="s">
        <v>40</v>
      </c>
      <c r="N6" s="7" t="str">
        <f t="array" ref="N6">TEXT(IFERROR(MATCH(H6&amp;K6&amp;I6&amp;J6,Таблица1[Инн]&amp;Таблица1[Дата счета]&amp;Таблица1[Сумма]&amp;Таблица1[Номер счета],),IFERROR(-MATCH(H6&amp;K6&amp;I6,Таблица1[Инн]&amp;Таблица1[Дата счета]&amp;Таблица1[Сумма],),IFERROR(0*MATCH(H6&amp;K6&amp;J6,Таблица1[Инн]&amp;Таблица1[Дата счета]&amp;Таблица1[Номер счета],),IF(ISNUMBER(MATCH(H6&amp;K6,Таблица1[Инн]&amp;Таблица1[Дата счета],)),"Инн, дата","Новый")))),"ОК;""ИНН, дата, сумма"";""ИНН, дата, счет"";@")</f>
        <v>ОК</v>
      </c>
      <c r="O6" s="6" t="str">
        <f>TEXT(IFERROR(-LOOKUP(,-1/(H6&amp;K6&amp;I6&amp;J6=Таблица1[Инн]&amp;Таблица1[Дата счета]&amp;Таблица1[Сумма]&amp;Таблица1[Номер счета])),IFERROR(LOOKUP(,-1/(H6&amp;K6&amp;I6=Таблица1[Инн]&amp;Таблица1[Дата счета]&amp;Таблица1[Сумма])),IFERROR(0*LOOKUP(,-1/(H6&amp;K6&amp;J6=Таблица1[Инн]&amp;Таблица1[Дата счета]&amp;Таблица1[Номер счета])),IF(ISNUMBER(LOOKUP(,-1/(H6&amp;K6=Таблица1[Инн]&amp;Таблица1[Дата счета]))),"Инн, дата","Новый")))),"ОК;""ИНН, дата, сумма"";""ИНН, дата, счет"";@")</f>
        <v>ОК</v>
      </c>
      <c r="P6" t="str">
        <f>CHOOSE(IFERROR(-LOOKUP(,-1/(H6&amp;K6&amp;I6&amp;J6=Таблица1[Инн]&amp;Таблица1[Дата счета]&amp;Таблица1[Сумма]&amp;Таблица1[Номер счета])),IFERROR(-2*LOOKUP(,-1/(H6&amp;K6&amp;I6=Таблица1[Инн]&amp;Таблица1[Дата счета]&amp;Таблица1[Сумма])),IFERROR(-3*LOOKUP(,-1/(H6&amp;K6&amp;J6=Таблица1[Инн]&amp;Таблица1[Дата счета]&amp;Таблица1[Номер счета])),IFERROR(-4*LOOKUP(,-1/(H6&amp;K6=Таблица1[Инн]&amp;Таблица1[Дата счета])),5)))),"ОК","ИНН, дата, сумма","ИНН, дата, счет","Инн, дата","Новый")</f>
        <v>ОК</v>
      </c>
    </row>
    <row r="7" spans="1:16" x14ac:dyDescent="0.25">
      <c r="A7" s="1" t="s">
        <v>5</v>
      </c>
      <c r="B7" s="2">
        <v>43555</v>
      </c>
      <c r="C7" t="s">
        <v>15</v>
      </c>
      <c r="D7" s="1" t="s">
        <v>21</v>
      </c>
      <c r="E7" s="3">
        <v>25000</v>
      </c>
      <c r="H7" t="s">
        <v>20</v>
      </c>
      <c r="I7">
        <v>40000</v>
      </c>
      <c r="J7" s="1" t="s">
        <v>4</v>
      </c>
      <c r="K7" s="2">
        <v>43554</v>
      </c>
      <c r="M7" t="s">
        <v>33</v>
      </c>
      <c r="N7" s="7" t="str">
        <f t="array" ref="N7">TEXT(IFERROR(MATCH(H7&amp;K7&amp;I7&amp;J7,Таблица1[Инн]&amp;Таблица1[Дата счета]&amp;Таблица1[Сумма]&amp;Таблица1[Номер счета],),IFERROR(-MATCH(H7&amp;K7&amp;I7,Таблица1[Инн]&amp;Таблица1[Дата счета]&amp;Таблица1[Сумма],),IFERROR(0*MATCH(H7&amp;K7&amp;J7,Таблица1[Инн]&amp;Таблица1[Дата счета]&amp;Таблица1[Номер счета],),IF(ISNUMBER(MATCH(H7&amp;K7,Таблица1[Инн]&amp;Таблица1[Дата счета],)),"Инн, дата","Новый")))),"ОК;""ИНН, дата, сумма"";""ИНН, дата, счет"";@")</f>
        <v>Новый</v>
      </c>
      <c r="O7" s="6" t="str">
        <f>TEXT(IFERROR(-LOOKUP(,-1/(H7&amp;K7&amp;I7&amp;J7=Таблица1[Инн]&amp;Таблица1[Дата счета]&amp;Таблица1[Сумма]&amp;Таблица1[Номер счета])),IFERROR(LOOKUP(,-1/(H7&amp;K7&amp;I7=Таблица1[Инн]&amp;Таблица1[Дата счета]&amp;Таблица1[Сумма])),IFERROR(0*LOOKUP(,-1/(H7&amp;K7&amp;J7=Таблица1[Инн]&amp;Таблица1[Дата счета]&amp;Таблица1[Номер счета])),IF(ISNUMBER(LOOKUP(,-1/(H7&amp;K7=Таблица1[Инн]&amp;Таблица1[Дата счета]))),"Инн, дата","Новый")))),"ОК;""ИНН, дата, сумма"";""ИНН, дата, счет"";@")</f>
        <v>Новый</v>
      </c>
      <c r="P7" t="str">
        <f>CHOOSE(IFERROR(-LOOKUP(,-1/(H7&amp;K7&amp;I7&amp;J7=Таблица1[Инн]&amp;Таблица1[Дата счета]&amp;Таблица1[Сумма]&amp;Таблица1[Номер счета])),IFERROR(-2*LOOKUP(,-1/(H7&amp;K7&amp;I7=Таблица1[Инн]&amp;Таблица1[Дата счета]&amp;Таблица1[Сумма])),IFERROR(-3*LOOKUP(,-1/(H7&amp;K7&amp;J7=Таблица1[Инн]&amp;Таблица1[Дата счета]&amp;Таблица1[Номер счета])),IFERROR(-4*LOOKUP(,-1/(H7&amp;K7=Таблица1[Инн]&amp;Таблица1[Дата счета])),5)))),"ОК","ИНН, дата, сумма","ИНН, дата, счет","Инн, дата","Новый")</f>
        <v>Новый</v>
      </c>
    </row>
    <row r="8" spans="1:16" x14ac:dyDescent="0.25">
      <c r="A8" s="1" t="s">
        <v>6</v>
      </c>
      <c r="B8" s="2">
        <v>43556</v>
      </c>
      <c r="C8" t="s">
        <v>17</v>
      </c>
      <c r="D8" s="1" t="s">
        <v>22</v>
      </c>
      <c r="E8" s="3">
        <v>17000</v>
      </c>
      <c r="H8" t="s">
        <v>21</v>
      </c>
      <c r="I8" s="4">
        <v>10000</v>
      </c>
      <c r="J8" s="1" t="s">
        <v>5</v>
      </c>
      <c r="K8" s="2">
        <v>43555</v>
      </c>
      <c r="M8" t="s">
        <v>40</v>
      </c>
      <c r="N8" s="7" t="str">
        <f t="array" ref="N8">TEXT(IFERROR(MATCH(H8&amp;K8&amp;I8&amp;J8,Таблица1[Инн]&amp;Таблица1[Дата счета]&amp;Таблица1[Сумма]&amp;Таблица1[Номер счета],),IFERROR(-MATCH(H8&amp;K8&amp;I8,Таблица1[Инн]&amp;Таблица1[Дата счета]&amp;Таблица1[Сумма],),IFERROR(0*MATCH(H8&amp;K8&amp;J8,Таблица1[Инн]&amp;Таблица1[Дата счета]&amp;Таблица1[Номер счета],),IF(ISNUMBER(MATCH(H8&amp;K8,Таблица1[Инн]&amp;Таблица1[Дата счета],)),"Инн, дата","Новый")))),"ОК;""ИНН, дата, сумма"";""ИНН, дата, счет"";@")</f>
        <v>ИНН, дата, счет</v>
      </c>
      <c r="O8" s="6" t="str">
        <f>TEXT(IFERROR(-LOOKUP(,-1/(H8&amp;K8&amp;I8&amp;J8=Таблица1[Инн]&amp;Таблица1[Дата счета]&amp;Таблица1[Сумма]&amp;Таблица1[Номер счета])),IFERROR(LOOKUP(,-1/(H8&amp;K8&amp;I8=Таблица1[Инн]&amp;Таблица1[Дата счета]&amp;Таблица1[Сумма])),IFERROR(0*LOOKUP(,-1/(H8&amp;K8&amp;J8=Таблица1[Инн]&amp;Таблица1[Дата счета]&amp;Таблица1[Номер счета])),IF(ISNUMBER(LOOKUP(,-1/(H8&amp;K8=Таблица1[Инн]&amp;Таблица1[Дата счета]))),"Инн, дата","Новый")))),"ОК;""ИНН, дата, сумма"";""ИНН, дата, счет"";@")</f>
        <v>ИНН, дата, счет</v>
      </c>
      <c r="P8" t="str">
        <f>CHOOSE(IFERROR(-LOOKUP(,-1/(H8&amp;K8&amp;I8&amp;J8=Таблица1[Инн]&amp;Таблица1[Дата счета]&amp;Таблица1[Сумма]&amp;Таблица1[Номер счета])),IFERROR(-2*LOOKUP(,-1/(H8&amp;K8&amp;I8=Таблица1[Инн]&amp;Таблица1[Дата счета]&amp;Таблица1[Сумма])),IFERROR(-3*LOOKUP(,-1/(H8&amp;K8&amp;J8=Таблица1[Инн]&amp;Таблица1[Дата счета]&amp;Таблица1[Номер счета])),IFERROR(-4*LOOKUP(,-1/(H8&amp;K8=Таблица1[Инн]&amp;Таблица1[Дата счета])),5)))),"ОК","ИНН, дата, сумма","ИНН, дата, счет","Инн, дата","Новый")</f>
        <v>ИНН, дата, счет</v>
      </c>
    </row>
    <row r="9" spans="1:16" x14ac:dyDescent="0.25">
      <c r="A9" s="1" t="s">
        <v>7</v>
      </c>
      <c r="B9" s="2">
        <v>43556</v>
      </c>
      <c r="C9" t="s">
        <v>13</v>
      </c>
      <c r="D9" s="1" t="s">
        <v>23</v>
      </c>
      <c r="E9" s="3">
        <v>9500</v>
      </c>
      <c r="H9" t="s">
        <v>22</v>
      </c>
      <c r="I9">
        <v>17000</v>
      </c>
      <c r="J9" s="5" t="s">
        <v>28</v>
      </c>
      <c r="K9" s="2">
        <v>43556</v>
      </c>
      <c r="L9" t="s">
        <v>29</v>
      </c>
      <c r="M9" t="s">
        <v>40</v>
      </c>
      <c r="N9" s="7" t="str">
        <f t="array" ref="N9">TEXT(IFERROR(MATCH(H9&amp;K9&amp;I9&amp;J9,Таблица1[Инн]&amp;Таблица1[Дата счета]&amp;Таблица1[Сумма]&amp;Таблица1[Номер счета],),IFERROR(-MATCH(H9&amp;K9&amp;I9,Таблица1[Инн]&amp;Таблица1[Дата счета]&amp;Таблица1[Сумма],),IFERROR(0*MATCH(H9&amp;K9&amp;J9,Таблица1[Инн]&amp;Таблица1[Дата счета]&amp;Таблица1[Номер счета],),IF(ISNUMBER(MATCH(H9&amp;K9,Таблица1[Инн]&amp;Таблица1[Дата счета],)),"Инн, дата","Новый")))),"ОК;""ИНН, дата, сумма"";""ИНН, дата, счет"";@")</f>
        <v>ИНН, дата, сумма</v>
      </c>
      <c r="O9" s="6" t="str">
        <f>TEXT(IFERROR(-LOOKUP(,-1/(H9&amp;K9&amp;I9&amp;J9=Таблица1[Инн]&amp;Таблица1[Дата счета]&amp;Таблица1[Сумма]&amp;Таблица1[Номер счета])),IFERROR(LOOKUP(,-1/(H9&amp;K9&amp;I9=Таблица1[Инн]&amp;Таблица1[Дата счета]&amp;Таблица1[Сумма])),IFERROR(0*LOOKUP(,-1/(H9&amp;K9&amp;J9=Таблица1[Инн]&amp;Таблица1[Дата счета]&amp;Таблица1[Номер счета])),IF(ISNUMBER(LOOKUP(,-1/(H9&amp;K9=Таблица1[Инн]&amp;Таблица1[Дата счета]))),"Инн, дата","Новый")))),"ОК;""ИНН, дата, сумма"";""ИНН, дата, счет"";@")</f>
        <v>ИНН, дата, сумма</v>
      </c>
      <c r="P9" t="str">
        <f>CHOOSE(IFERROR(-LOOKUP(,-1/(H9&amp;K9&amp;I9&amp;J9=Таблица1[Инн]&amp;Таблица1[Дата счета]&amp;Таблица1[Сумма]&amp;Таблица1[Номер счета])),IFERROR(-2*LOOKUP(,-1/(H9&amp;K9&amp;I9=Таблица1[Инн]&amp;Таблица1[Дата счета]&amp;Таблица1[Сумма])),IFERROR(-3*LOOKUP(,-1/(H9&amp;K9&amp;J9=Таблица1[Инн]&amp;Таблица1[Дата счета]&amp;Таблица1[Номер счета])),IFERROR(-4*LOOKUP(,-1/(H9&amp;K9=Таблица1[Инн]&amp;Таблица1[Дата счета])),5)))),"ОК","ИНН, дата, сумма","ИНН, дата, счет","Инн, дата","Новый")</f>
        <v>ИНН, дата, сумма</v>
      </c>
    </row>
    <row r="10" spans="1:16" x14ac:dyDescent="0.25">
      <c r="A10" s="1" t="s">
        <v>8</v>
      </c>
      <c r="B10" s="2">
        <v>43556</v>
      </c>
      <c r="C10" t="s">
        <v>16</v>
      </c>
      <c r="D10" s="1" t="s">
        <v>24</v>
      </c>
      <c r="E10" s="3">
        <v>13700</v>
      </c>
      <c r="H10" t="s">
        <v>23</v>
      </c>
      <c r="I10">
        <v>9500</v>
      </c>
      <c r="J10" s="5" t="s">
        <v>31</v>
      </c>
      <c r="K10" s="2">
        <v>43556</v>
      </c>
      <c r="L10" t="s">
        <v>29</v>
      </c>
      <c r="M10" t="s">
        <v>40</v>
      </c>
      <c r="N10" s="7" t="str">
        <f t="array" ref="N10">TEXT(IFERROR(MATCH(H10&amp;K10&amp;I10&amp;J10,Таблица1[Инн]&amp;Таблица1[Дата счета]&amp;Таблица1[Сумма]&amp;Таблица1[Номер счета],),IFERROR(-MATCH(H10&amp;K10&amp;I10,Таблица1[Инн]&amp;Таблица1[Дата счета]&amp;Таблица1[Сумма],),IFERROR(0*MATCH(H10&amp;K10&amp;J10,Таблица1[Инн]&amp;Таблица1[Дата счета]&amp;Таблица1[Номер счета],),IF(ISNUMBER(MATCH(H10&amp;K10,Таблица1[Инн]&amp;Таблица1[Дата счета],)),"Инн, дата","Новый")))),"ОК;""ИНН, дата, сумма"";""ИНН, дата, счет"";@")</f>
        <v>ИНН, дата, сумма</v>
      </c>
      <c r="O10" s="6" t="str">
        <f>TEXT(IFERROR(-LOOKUP(,-1/(H10&amp;K10&amp;I10&amp;J10=Таблица1[Инн]&amp;Таблица1[Дата счета]&amp;Таблица1[Сумма]&amp;Таблица1[Номер счета])),IFERROR(LOOKUP(,-1/(H10&amp;K10&amp;I10=Таблица1[Инн]&amp;Таблица1[Дата счета]&amp;Таблица1[Сумма])),IFERROR(0*LOOKUP(,-1/(H10&amp;K10&amp;J10=Таблица1[Инн]&amp;Таблица1[Дата счета]&amp;Таблица1[Номер счета])),IF(ISNUMBER(LOOKUP(,-1/(H10&amp;K10=Таблица1[Инн]&amp;Таблица1[Дата счета]))),"Инн, дата","Новый")))),"ОК;""ИНН, дата, сумма"";""ИНН, дата, счет"";@")</f>
        <v>ИНН, дата, сумма</v>
      </c>
      <c r="P10" t="str">
        <f>CHOOSE(IFERROR(-LOOKUP(,-1/(H10&amp;K10&amp;I10&amp;J10=Таблица1[Инн]&amp;Таблица1[Дата счета]&amp;Таблица1[Сумма]&amp;Таблица1[Номер счета])),IFERROR(-2*LOOKUP(,-1/(H10&amp;K10&amp;I10=Таблица1[Инн]&amp;Таблица1[Дата счета]&amp;Таблица1[Сумма])),IFERROR(-3*LOOKUP(,-1/(H10&amp;K10&amp;J10=Таблица1[Инн]&amp;Таблица1[Дата счета]&amp;Таблица1[Номер счета])),IFERROR(-4*LOOKUP(,-1/(H10&amp;K10=Таблица1[Инн]&amp;Таблица1[Дата счета])),5)))),"ОК","ИНН, дата, сумма","ИНН, дата, счет","Инн, дата","Новый")</f>
        <v>ИНН, дата, сумма</v>
      </c>
    </row>
    <row r="11" spans="1:16" x14ac:dyDescent="0.25">
      <c r="A11" s="1" t="s">
        <v>9</v>
      </c>
      <c r="B11" s="2">
        <v>43556</v>
      </c>
      <c r="C11" t="s">
        <v>12</v>
      </c>
      <c r="D11" s="1" t="s">
        <v>25</v>
      </c>
      <c r="E11" s="3">
        <v>19200</v>
      </c>
      <c r="H11" t="s">
        <v>24</v>
      </c>
      <c r="I11" s="4">
        <v>9700</v>
      </c>
      <c r="J11" s="5" t="s">
        <v>27</v>
      </c>
      <c r="K11" s="2">
        <v>43556</v>
      </c>
      <c r="L11" t="s">
        <v>29</v>
      </c>
      <c r="M11" t="s">
        <v>40</v>
      </c>
      <c r="N11" s="7" t="str">
        <f t="array" ref="N11">TEXT(IFERROR(MATCH(H11&amp;K11&amp;I11&amp;J11,Таблица1[Инн]&amp;Таблица1[Дата счета]&amp;Таблица1[Сумма]&amp;Таблица1[Номер счета],),IFERROR(-MATCH(H11&amp;K11&amp;I11,Таблица1[Инн]&amp;Таблица1[Дата счета]&amp;Таблица1[Сумма],),IFERROR(0*MATCH(H11&amp;K11&amp;J11,Таблица1[Инн]&amp;Таблица1[Дата счета]&amp;Таблица1[Номер счета],),IF(ISNUMBER(MATCH(H11&amp;K11,Таблица1[Инн]&amp;Таблица1[Дата счета],)),"Инн, дата","Новый")))),"ОК;""ИНН, дата, сумма"";""ИНН, дата, счет"";@")</f>
        <v>Инн, дата</v>
      </c>
      <c r="O11" s="6" t="str">
        <f>TEXT(IFERROR(-LOOKUP(,-1/(H11&amp;K11&amp;I11&amp;J11=Таблица1[Инн]&amp;Таблица1[Дата счета]&amp;Таблица1[Сумма]&amp;Таблица1[Номер счета])),IFERROR(LOOKUP(,-1/(H11&amp;K11&amp;I11=Таблица1[Инн]&amp;Таблица1[Дата счета]&amp;Таблица1[Сумма])),IFERROR(0*LOOKUP(,-1/(H11&amp;K11&amp;J11=Таблица1[Инн]&amp;Таблица1[Дата счета]&amp;Таблица1[Номер счета])),IF(ISNUMBER(LOOKUP(,-1/(H11&amp;K11=Таблица1[Инн]&amp;Таблица1[Дата счета]))),"Инн, дата","Новый")))),"ОК;""ИНН, дата, сумма"";""ИНН, дата, счет"";@")</f>
        <v>Инн, дата</v>
      </c>
      <c r="P11" t="str">
        <f>CHOOSE(IFERROR(-LOOKUP(,-1/(H11&amp;K11&amp;I11&amp;J11=Таблица1[Инн]&amp;Таблица1[Дата счета]&amp;Таблица1[Сумма]&amp;Таблица1[Номер счета])),IFERROR(-2*LOOKUP(,-1/(H11&amp;K11&amp;I11=Таблица1[Инн]&amp;Таблица1[Дата счета]&amp;Таблица1[Сумма])),IFERROR(-3*LOOKUP(,-1/(H11&amp;K11&amp;J11=Таблица1[Инн]&amp;Таблица1[Дата счета]&amp;Таблица1[Номер счета])),IFERROR(-4*LOOKUP(,-1/(H11&amp;K11=Таблица1[Инн]&amp;Таблица1[Дата счета])),5)))),"ОК","ИНН, дата, сумма","ИНН, дата, счет","Инн, дата","Новый")</f>
        <v>Инн, дата</v>
      </c>
    </row>
    <row r="12" spans="1:16" x14ac:dyDescent="0.25">
      <c r="A12" s="1"/>
      <c r="B12" s="2"/>
      <c r="E12" s="3"/>
      <c r="H12" t="s">
        <v>25</v>
      </c>
      <c r="I12">
        <v>19200</v>
      </c>
      <c r="J12" s="1" t="s">
        <v>9</v>
      </c>
      <c r="K12" s="2">
        <v>43556</v>
      </c>
      <c r="M12" t="s">
        <v>40</v>
      </c>
      <c r="N12" s="7" t="str">
        <f t="array" ref="N12">TEXT(IFERROR(MATCH(H12&amp;K12&amp;I12&amp;J12,Таблица1[Инн]&amp;Таблица1[Дата счета]&amp;Таблица1[Сумма]&amp;Таблица1[Номер счета],),IFERROR(-MATCH(H12&amp;K12&amp;I12,Таблица1[Инн]&amp;Таблица1[Дата счета]&amp;Таблица1[Сумма],),IFERROR(0*MATCH(H12&amp;K12&amp;J12,Таблица1[Инн]&amp;Таблица1[Дата счета]&amp;Таблица1[Номер счета],),IF(ISNUMBER(MATCH(H12&amp;K12,Таблица1[Инн]&amp;Таблица1[Дата счета],)),"Инн, дата","Новый")))),"ОК;""ИНН, дата, сумма"";""ИНН, дата, счет"";@")</f>
        <v>ОК</v>
      </c>
      <c r="O12" s="6" t="str">
        <f>TEXT(IFERROR(-LOOKUP(,-1/(H12&amp;K12&amp;I12&amp;J12=Таблица1[Инн]&amp;Таблица1[Дата счета]&amp;Таблица1[Сумма]&amp;Таблица1[Номер счета])),IFERROR(LOOKUP(,-1/(H12&amp;K12&amp;I12=Таблица1[Инн]&amp;Таблица1[Дата счета]&amp;Таблица1[Сумма])),IFERROR(0*LOOKUP(,-1/(H12&amp;K12&amp;J12=Таблица1[Инн]&amp;Таблица1[Дата счета]&amp;Таблица1[Номер счета])),IF(ISNUMBER(LOOKUP(,-1/(H12&amp;K12=Таблица1[Инн]&amp;Таблица1[Дата счета]))),"Инн, дата","Новый")))),"ОК;""ИНН, дата, сумма"";""ИНН, дата, счет"";@")</f>
        <v>ОК</v>
      </c>
      <c r="P12" t="str">
        <f>CHOOSE(IFERROR(-LOOKUP(,-1/(H12&amp;K12&amp;I12&amp;J12=Таблица1[Инн]&amp;Таблица1[Дата счета]&amp;Таблица1[Сумма]&amp;Таблица1[Номер счета])),IFERROR(-2*LOOKUP(,-1/(H12&amp;K12&amp;I12=Таблица1[Инн]&amp;Таблица1[Дата счета]&amp;Таблица1[Сумма])),IFERROR(-3*LOOKUP(,-1/(H12&amp;K12&amp;J12=Таблица1[Инн]&amp;Таблица1[Дата счета]&amp;Таблица1[Номер счета])),IFERROR(-4*LOOKUP(,-1/(H12&amp;K12=Таблица1[Инн]&amp;Таблица1[Дата счета])),5)))),"ОК","ИНН, дата, сумма","ИНН, дата, счет","Инн, дата","Новый")</f>
        <v>ОК</v>
      </c>
    </row>
    <row r="13" spans="1:16" x14ac:dyDescent="0.25">
      <c r="H13" t="s">
        <v>26</v>
      </c>
      <c r="I13">
        <v>4000</v>
      </c>
      <c r="J13" s="1" t="s">
        <v>10</v>
      </c>
      <c r="K13" s="2">
        <v>43556</v>
      </c>
      <c r="M13" t="s">
        <v>33</v>
      </c>
      <c r="N13" s="7" t="str">
        <f t="array" ref="N13">TEXT(IFERROR(MATCH(H13&amp;K13&amp;I13&amp;J13,Таблица1[Инн]&amp;Таблица1[Дата счета]&amp;Таблица1[Сумма]&amp;Таблица1[Номер счета],),IFERROR(-MATCH(H13&amp;K13&amp;I13,Таблица1[Инн]&amp;Таблица1[Дата счета]&amp;Таблица1[Сумма],),IFERROR(0*MATCH(H13&amp;K13&amp;J13,Таблица1[Инн]&amp;Таблица1[Дата счета]&amp;Таблица1[Номер счета],),IF(ISNUMBER(MATCH(H13&amp;K13,Таблица1[Инн]&amp;Таблица1[Дата счета],)),"Инн, дата","Новый")))),"ОК;""ИНН, дата, сумма"";""ИНН, дата, счет"";@")</f>
        <v>Новый</v>
      </c>
      <c r="O13" s="6" t="str">
        <f>TEXT(IFERROR(-LOOKUP(,-1/(H13&amp;K13&amp;I13&amp;J13=Таблица1[Инн]&amp;Таблица1[Дата счета]&amp;Таблица1[Сумма]&amp;Таблица1[Номер счета])),IFERROR(LOOKUP(,-1/(H13&amp;K13&amp;I13=Таблица1[Инн]&amp;Таблица1[Дата счета]&amp;Таблица1[Сумма])),IFERROR(0*LOOKUP(,-1/(H13&amp;K13&amp;J13=Таблица1[Инн]&amp;Таблица1[Дата счета]&amp;Таблица1[Номер счета])),IF(ISNUMBER(LOOKUP(,-1/(H13&amp;K13=Таблица1[Инн]&amp;Таблица1[Дата счета]))),"Инн, дата","Новый")))),"ОК;""ИНН, дата, сумма"";""ИНН, дата, счет"";@")</f>
        <v>Новый</v>
      </c>
      <c r="P13" t="str">
        <f>CHOOSE(IFERROR(-LOOKUP(,-1/(H13&amp;K13&amp;I13&amp;J13=Таблица1[Инн]&amp;Таблица1[Дата счета]&amp;Таблица1[Сумма]&amp;Таблица1[Номер счета])),IFERROR(-2*LOOKUP(,-1/(H13&amp;K13&amp;I13=Таблица1[Инн]&amp;Таблица1[Дата счета]&amp;Таблица1[Сумма])),IFERROR(-3*LOOKUP(,-1/(H13&amp;K13&amp;J13=Таблица1[Инн]&amp;Таблица1[Дата счета]&amp;Таблица1[Номер счета])),IFERROR(-4*LOOKUP(,-1/(H13&amp;K13=Таблица1[Инн]&amp;Таблица1[Дата счета])),5)))),"ОК","ИНН, дата, сумма","ИНН, дата, счет","Инн, дата","Новый")</f>
        <v>Новый</v>
      </c>
    </row>
    <row r="16" spans="1:16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37</v>
      </c>
    </row>
    <row r="19" spans="1:1" x14ac:dyDescent="0.25">
      <c r="A19" t="s">
        <v>36</v>
      </c>
    </row>
    <row r="20" spans="1:1" x14ac:dyDescent="0.25">
      <c r="A20" t="s">
        <v>38</v>
      </c>
    </row>
    <row r="21" spans="1:1" x14ac:dyDescent="0.25">
      <c r="A21" t="s">
        <v>41</v>
      </c>
    </row>
    <row r="22" spans="1:1" x14ac:dyDescent="0.25">
      <c r="A22" t="s">
        <v>39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</sheetData>
  <sortState ref="H6:L13">
    <sortCondition ref="K6:K13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VTB24 VTB</dc:creator>
  <cp:lastModifiedBy>Boroda</cp:lastModifiedBy>
  <dcterms:created xsi:type="dcterms:W3CDTF">2019-04-01T13:31:41Z</dcterms:created>
  <dcterms:modified xsi:type="dcterms:W3CDTF">2019-04-05T16:45:58Z</dcterms:modified>
</cp:coreProperties>
</file>