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38" yWindow="100" windowWidth="14801" windowHeight="8014"/>
  </bookViews>
  <sheets>
    <sheet name="Лист1" sheetId="1" r:id="rId1"/>
    <sheet name="Лист2" sheetId="2" r:id="rId2"/>
    <sheet name="Лист3" sheetId="3" r:id="rId3"/>
  </sheets>
  <definedNames>
    <definedName name="Сида">Лист3!$N$6</definedName>
    <definedName name="Сила">Лист2!$H$11:$I$11</definedName>
  </definedNames>
  <calcPr calcId="145621"/>
</workbook>
</file>

<file path=xl/calcChain.xml><?xml version="1.0" encoding="utf-8"?>
<calcChain xmlns="http://schemas.openxmlformats.org/spreadsheetml/2006/main">
  <c r="K17" i="1" l="1"/>
  <c r="AK38" i="3"/>
  <c r="AK37" i="3"/>
  <c r="AK36" i="3"/>
  <c r="AK35" i="3"/>
  <c r="AK34" i="3"/>
  <c r="AK33" i="3"/>
  <c r="AK32" i="3"/>
  <c r="AK31" i="3"/>
  <c r="AK30" i="3"/>
  <c r="AK29" i="3"/>
  <c r="AK28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AK14" i="3"/>
  <c r="K20" i="1" s="1"/>
  <c r="AK13" i="3"/>
  <c r="AK12" i="3"/>
  <c r="K23" i="1"/>
  <c r="K24" i="1"/>
  <c r="K25" i="1"/>
  <c r="K26" i="1"/>
  <c r="K27" i="1"/>
  <c r="K28" i="1"/>
  <c r="K29" i="1"/>
  <c r="K18" i="1"/>
  <c r="K19" i="1"/>
  <c r="K21" i="1"/>
  <c r="K22" i="1"/>
  <c r="K30" i="1"/>
  <c r="K31" i="1"/>
  <c r="K32" i="1"/>
  <c r="K33" i="1"/>
  <c r="K37" i="1"/>
  <c r="K41" i="1"/>
  <c r="AJ10" i="3"/>
  <c r="K34" i="1"/>
  <c r="K35" i="1"/>
  <c r="K36" i="1"/>
  <c r="K38" i="1"/>
  <c r="K39" i="1"/>
  <c r="K40" i="1"/>
  <c r="K42" i="1"/>
  <c r="K43" i="1"/>
  <c r="K44" i="1"/>
  <c r="O11" i="3"/>
  <c r="O12" i="3"/>
  <c r="O13" i="3"/>
  <c r="O18" i="3"/>
  <c r="O19" i="3"/>
  <c r="O20" i="3"/>
  <c r="O22" i="3"/>
  <c r="O27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11" i="3"/>
  <c r="AK11" i="3" s="1"/>
  <c r="N10" i="3"/>
  <c r="AB12" i="2"/>
  <c r="F20" i="3"/>
  <c r="E18" i="3"/>
  <c r="E19" i="3"/>
  <c r="E20" i="3"/>
  <c r="E38" i="3"/>
  <c r="F38" i="3" s="1"/>
  <c r="O38" i="3" s="1"/>
  <c r="F18" i="3"/>
  <c r="F19" i="3"/>
  <c r="F21" i="3"/>
  <c r="O21" i="3" s="1"/>
  <c r="F22" i="3"/>
  <c r="F23" i="3"/>
  <c r="O23" i="3" s="1"/>
  <c r="F24" i="3"/>
  <c r="O24" i="3" s="1"/>
  <c r="F25" i="3"/>
  <c r="O25" i="3" s="1"/>
  <c r="F26" i="3"/>
  <c r="O26" i="3" s="1"/>
  <c r="F27" i="3"/>
  <c r="F28" i="3"/>
  <c r="O28" i="3" s="1"/>
  <c r="F29" i="3"/>
  <c r="O29" i="3" s="1"/>
  <c r="F30" i="3"/>
  <c r="O30" i="3" s="1"/>
  <c r="F31" i="3"/>
  <c r="O31" i="3" s="1"/>
  <c r="F32" i="3"/>
  <c r="O32" i="3" s="1"/>
  <c r="F33" i="3"/>
  <c r="O33" i="3" s="1"/>
  <c r="F34" i="3"/>
  <c r="O34" i="3" s="1"/>
  <c r="F35" i="3"/>
  <c r="O35" i="3" s="1"/>
  <c r="F36" i="3"/>
  <c r="O36" i="3" s="1"/>
  <c r="F37" i="3"/>
  <c r="O37" i="3" s="1"/>
  <c r="F13" i="3"/>
  <c r="F14" i="3"/>
  <c r="O14" i="3" s="1"/>
  <c r="F15" i="3"/>
  <c r="O15" i="3" s="1"/>
  <c r="F16" i="3"/>
  <c r="O16" i="3" s="1"/>
  <c r="F17" i="3"/>
  <c r="O17" i="3" s="1"/>
  <c r="F11" i="3"/>
  <c r="E11" i="3"/>
  <c r="D10" i="3"/>
  <c r="E10" i="3" s="1"/>
  <c r="F10" i="3" s="1"/>
  <c r="L10" i="3" s="1"/>
  <c r="F16" i="1" s="1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17" i="3"/>
  <c r="E16" i="3"/>
  <c r="E15" i="3"/>
  <c r="E14" i="3"/>
  <c r="E13" i="3"/>
  <c r="E12" i="3"/>
  <c r="F12" i="3" s="1"/>
  <c r="AK10" i="3" l="1"/>
  <c r="O10" i="3"/>
  <c r="E54" i="2"/>
  <c r="AF40" i="2"/>
  <c r="AE40" i="2"/>
  <c r="AD40" i="2"/>
  <c r="K40" i="2" s="1"/>
  <c r="AC40" i="2"/>
  <c r="AB40" i="2"/>
  <c r="AA40" i="2"/>
  <c r="Y40" i="2"/>
  <c r="X40" i="2"/>
  <c r="M40" i="2"/>
  <c r="I40" i="2"/>
  <c r="AG40" i="2" s="1"/>
  <c r="N40" i="2" s="1"/>
  <c r="O40" i="2" s="1"/>
  <c r="AF37" i="2"/>
  <c r="M37" i="2" s="1"/>
  <c r="AE37" i="2"/>
  <c r="AD37" i="2"/>
  <c r="K37" i="2" s="1"/>
  <c r="AC37" i="2"/>
  <c r="AB37" i="2"/>
  <c r="AA37" i="2"/>
  <c r="Y37" i="2"/>
  <c r="X37" i="2"/>
  <c r="I37" i="2"/>
  <c r="AG37" i="2" s="1"/>
  <c r="N37" i="2" s="1"/>
  <c r="O37" i="2" s="1"/>
  <c r="AF36" i="2"/>
  <c r="AE36" i="2"/>
  <c r="AD36" i="2"/>
  <c r="K36" i="2" s="1"/>
  <c r="AC36" i="2"/>
  <c r="AB36" i="2"/>
  <c r="AA36" i="2"/>
  <c r="Y36" i="2"/>
  <c r="X36" i="2"/>
  <c r="M36" i="2"/>
  <c r="I36" i="2"/>
  <c r="AF35" i="2"/>
  <c r="M35" i="2" s="1"/>
  <c r="AE35" i="2"/>
  <c r="AD35" i="2"/>
  <c r="K35" i="2" s="1"/>
  <c r="AC35" i="2"/>
  <c r="AB35" i="2"/>
  <c r="AA35" i="2"/>
  <c r="Y35" i="2"/>
  <c r="X35" i="2"/>
  <c r="I35" i="2"/>
  <c r="AG35" i="2" s="1"/>
  <c r="N35" i="2" s="1"/>
  <c r="O35" i="2" s="1"/>
  <c r="AF34" i="2"/>
  <c r="AE34" i="2"/>
  <c r="AD34" i="2"/>
  <c r="K34" i="2" s="1"/>
  <c r="AC34" i="2"/>
  <c r="AB34" i="2"/>
  <c r="AA34" i="2"/>
  <c r="Y34" i="2"/>
  <c r="X34" i="2"/>
  <c r="M34" i="2"/>
  <c r="I34" i="2"/>
  <c r="AG34" i="2" s="1"/>
  <c r="N34" i="2" s="1"/>
  <c r="O34" i="2" s="1"/>
  <c r="AF33" i="2"/>
  <c r="M33" i="2" s="1"/>
  <c r="AE33" i="2"/>
  <c r="AD33" i="2"/>
  <c r="K33" i="2" s="1"/>
  <c r="AC33" i="2"/>
  <c r="AB33" i="2"/>
  <c r="AA33" i="2"/>
  <c r="Y33" i="2"/>
  <c r="X33" i="2"/>
  <c r="I33" i="2"/>
  <c r="AF32" i="2"/>
  <c r="AE32" i="2"/>
  <c r="AD32" i="2"/>
  <c r="K32" i="2" s="1"/>
  <c r="AC32" i="2"/>
  <c r="AB32" i="2"/>
  <c r="AA32" i="2"/>
  <c r="Y32" i="2"/>
  <c r="X32" i="2"/>
  <c r="M32" i="2"/>
  <c r="I32" i="2"/>
  <c r="AF31" i="2"/>
  <c r="M31" i="2" s="1"/>
  <c r="AE31" i="2"/>
  <c r="AD31" i="2"/>
  <c r="K31" i="2" s="1"/>
  <c r="AC31" i="2"/>
  <c r="AB31" i="2"/>
  <c r="AA31" i="2"/>
  <c r="Y31" i="2"/>
  <c r="X31" i="2"/>
  <c r="I31" i="2"/>
  <c r="AG30" i="2"/>
  <c r="AF30" i="2"/>
  <c r="AE30" i="2"/>
  <c r="AD30" i="2"/>
  <c r="AC30" i="2"/>
  <c r="AB30" i="2"/>
  <c r="AA30" i="2"/>
  <c r="Y30" i="2"/>
  <c r="X30" i="2"/>
  <c r="AF29" i="2"/>
  <c r="M29" i="2" s="1"/>
  <c r="AE29" i="2"/>
  <c r="AD29" i="2"/>
  <c r="AC29" i="2"/>
  <c r="AB29" i="2"/>
  <c r="AA29" i="2"/>
  <c r="Y29" i="2"/>
  <c r="X29" i="2"/>
  <c r="K29" i="2"/>
  <c r="AG29" i="2" s="1"/>
  <c r="N29" i="2" s="1"/>
  <c r="O29" i="2" s="1"/>
  <c r="I29" i="2"/>
  <c r="AF28" i="2"/>
  <c r="AE28" i="2"/>
  <c r="AD28" i="2"/>
  <c r="AC28" i="2"/>
  <c r="AB28" i="2"/>
  <c r="AA28" i="2"/>
  <c r="Y28" i="2"/>
  <c r="X28" i="2"/>
  <c r="M28" i="2"/>
  <c r="K28" i="2"/>
  <c r="AG28" i="2" s="1"/>
  <c r="N28" i="2" s="1"/>
  <c r="O28" i="2" s="1"/>
  <c r="I28" i="2"/>
  <c r="AG27" i="2"/>
  <c r="AF27" i="2"/>
  <c r="AE27" i="2"/>
  <c r="AD27" i="2"/>
  <c r="AC27" i="2"/>
  <c r="AB27" i="2"/>
  <c r="AA27" i="2"/>
  <c r="Y27" i="2"/>
  <c r="X27" i="2"/>
  <c r="AF26" i="2"/>
  <c r="M26" i="2" s="1"/>
  <c r="AE26" i="2"/>
  <c r="AD26" i="2"/>
  <c r="K26" i="2" s="1"/>
  <c r="AC26" i="2"/>
  <c r="AB26" i="2"/>
  <c r="AA26" i="2"/>
  <c r="Y26" i="2"/>
  <c r="X26" i="2"/>
  <c r="I26" i="2"/>
  <c r="AF25" i="2"/>
  <c r="AE25" i="2"/>
  <c r="AD25" i="2"/>
  <c r="K25" i="2" s="1"/>
  <c r="AC25" i="2"/>
  <c r="AB25" i="2"/>
  <c r="I25" i="2" s="1"/>
  <c r="AA25" i="2"/>
  <c r="Y25" i="2"/>
  <c r="X25" i="2"/>
  <c r="M25" i="2"/>
  <c r="AF24" i="2"/>
  <c r="M24" i="2" s="1"/>
  <c r="AE24" i="2"/>
  <c r="AD24" i="2"/>
  <c r="K24" i="2" s="1"/>
  <c r="AC24" i="2"/>
  <c r="AB24" i="2"/>
  <c r="I24" i="2" s="1"/>
  <c r="AG24" i="2" s="1"/>
  <c r="N24" i="2" s="1"/>
  <c r="O24" i="2" s="1"/>
  <c r="AA24" i="2"/>
  <c r="Y24" i="2"/>
  <c r="X24" i="2"/>
  <c r="AF23" i="2"/>
  <c r="AE23" i="2"/>
  <c r="AD23" i="2"/>
  <c r="K23" i="2" s="1"/>
  <c r="AC23" i="2"/>
  <c r="AB23" i="2"/>
  <c r="I23" i="2" s="1"/>
  <c r="AG23" i="2" s="1"/>
  <c r="N23" i="2" s="1"/>
  <c r="O23" i="2" s="1"/>
  <c r="AA23" i="2"/>
  <c r="Y23" i="2"/>
  <c r="X23" i="2"/>
  <c r="M23" i="2"/>
  <c r="AG22" i="2"/>
  <c r="AF22" i="2"/>
  <c r="AE22" i="2"/>
  <c r="AD22" i="2"/>
  <c r="AC22" i="2"/>
  <c r="AB22" i="2"/>
  <c r="AA22" i="2"/>
  <c r="Y22" i="2"/>
  <c r="X22" i="2"/>
  <c r="AF21" i="2"/>
  <c r="AE21" i="2"/>
  <c r="AD21" i="2"/>
  <c r="AC21" i="2"/>
  <c r="AB21" i="2"/>
  <c r="AA21" i="2"/>
  <c r="Y21" i="2"/>
  <c r="X21" i="2"/>
  <c r="M21" i="2"/>
  <c r="K21" i="2"/>
  <c r="AG21" i="2" s="1"/>
  <c r="N21" i="2" s="1"/>
  <c r="O21" i="2" s="1"/>
  <c r="I21" i="2"/>
  <c r="AF19" i="2"/>
  <c r="M19" i="2" s="1"/>
  <c r="AE19" i="2"/>
  <c r="AD19" i="2"/>
  <c r="AC19" i="2"/>
  <c r="AB19" i="2"/>
  <c r="AA19" i="2"/>
  <c r="Y19" i="2"/>
  <c r="X19" i="2"/>
  <c r="K19" i="2"/>
  <c r="AG19" i="2" s="1"/>
  <c r="N19" i="2" s="1"/>
  <c r="O19" i="2" s="1"/>
  <c r="I19" i="2"/>
  <c r="AF18" i="2"/>
  <c r="AE18" i="2"/>
  <c r="AD18" i="2"/>
  <c r="AC18" i="2"/>
  <c r="AB18" i="2"/>
  <c r="AA18" i="2"/>
  <c r="Y18" i="2"/>
  <c r="X18" i="2"/>
  <c r="M18" i="2"/>
  <c r="K18" i="2"/>
  <c r="AG18" i="2" s="1"/>
  <c r="N18" i="2" s="1"/>
  <c r="O18" i="2" s="1"/>
  <c r="I18" i="2"/>
  <c r="AF17" i="2"/>
  <c r="M17" i="2" s="1"/>
  <c r="AE17" i="2"/>
  <c r="AD17" i="2"/>
  <c r="AC17" i="2"/>
  <c r="AB17" i="2"/>
  <c r="AA17" i="2"/>
  <c r="Y17" i="2"/>
  <c r="X17" i="2"/>
  <c r="K17" i="2"/>
  <c r="AG17" i="2" s="1"/>
  <c r="N17" i="2" s="1"/>
  <c r="O17" i="2" s="1"/>
  <c r="I17" i="2"/>
  <c r="AF16" i="2"/>
  <c r="AE16" i="2"/>
  <c r="AD16" i="2"/>
  <c r="AC16" i="2"/>
  <c r="AB16" i="2"/>
  <c r="AA16" i="2"/>
  <c r="Y16" i="2"/>
  <c r="X16" i="2"/>
  <c r="M16" i="2"/>
  <c r="K16" i="2"/>
  <c r="AG16" i="2" s="1"/>
  <c r="N16" i="2" s="1"/>
  <c r="O16" i="2" s="1"/>
  <c r="I16" i="2"/>
  <c r="AF15" i="2"/>
  <c r="M15" i="2" s="1"/>
  <c r="AE15" i="2"/>
  <c r="AD15" i="2"/>
  <c r="AC15" i="2"/>
  <c r="AB15" i="2"/>
  <c r="AA15" i="2"/>
  <c r="Y15" i="2"/>
  <c r="X15" i="2"/>
  <c r="K15" i="2"/>
  <c r="AG15" i="2" s="1"/>
  <c r="N15" i="2" s="1"/>
  <c r="O15" i="2" s="1"/>
  <c r="I15" i="2"/>
  <c r="AF14" i="2"/>
  <c r="AE14" i="2"/>
  <c r="AD14" i="2"/>
  <c r="AC14" i="2"/>
  <c r="AB14" i="2"/>
  <c r="AA14" i="2"/>
  <c r="Y14" i="2"/>
  <c r="X14" i="2"/>
  <c r="M14" i="2"/>
  <c r="K14" i="2"/>
  <c r="AG14" i="2" s="1"/>
  <c r="N14" i="2" s="1"/>
  <c r="O14" i="2" s="1"/>
  <c r="I14" i="2"/>
  <c r="AF13" i="2"/>
  <c r="M13" i="2" s="1"/>
  <c r="AE13" i="2"/>
  <c r="AD13" i="2"/>
  <c r="AC13" i="2"/>
  <c r="AB13" i="2"/>
  <c r="AA13" i="2"/>
  <c r="Y13" i="2"/>
  <c r="X13" i="2"/>
  <c r="K13" i="2"/>
  <c r="AG13" i="2" s="1"/>
  <c r="N13" i="2" s="1"/>
  <c r="O13" i="2" s="1"/>
  <c r="I13" i="2"/>
  <c r="AK12" i="2"/>
  <c r="AF12" i="2"/>
  <c r="M12" i="2" s="1"/>
  <c r="AE12" i="2"/>
  <c r="AD12" i="2"/>
  <c r="K12" i="2" s="1"/>
  <c r="AC12" i="2"/>
  <c r="I12" i="2"/>
  <c r="AG12" i="2" s="1"/>
  <c r="N12" i="2" s="1"/>
  <c r="O12" i="2" s="1"/>
  <c r="AA12" i="2"/>
  <c r="W12" i="2"/>
  <c r="X12" i="2" s="1"/>
  <c r="Y12" i="2" s="1"/>
  <c r="E58" i="1"/>
  <c r="K16" i="1" l="1"/>
  <c r="AG32" i="2"/>
  <c r="N32" i="2" s="1"/>
  <c r="O32" i="2" s="1"/>
  <c r="AG25" i="2"/>
  <c r="N25" i="2" s="1"/>
  <c r="O25" i="2" s="1"/>
  <c r="D46" i="2" s="1"/>
  <c r="AG33" i="2"/>
  <c r="N33" i="2" s="1"/>
  <c r="O33" i="2" s="1"/>
  <c r="AG36" i="2"/>
  <c r="N36" i="2" s="1"/>
  <c r="O36" i="2" s="1"/>
  <c r="AG26" i="2"/>
  <c r="N26" i="2" s="1"/>
  <c r="O26" i="2" s="1"/>
  <c r="AG31" i="2"/>
  <c r="N31" i="2" s="1"/>
  <c r="O31" i="2" s="1"/>
  <c r="D53" i="1"/>
  <c r="D51" i="1"/>
  <c r="G58" i="1" s="1"/>
  <c r="D54" i="1"/>
  <c r="E57" i="1"/>
  <c r="D55" i="1"/>
  <c r="D56" i="1"/>
  <c r="F56" i="1" s="1"/>
  <c r="D50" i="1"/>
  <c r="F55" i="1" l="1"/>
  <c r="F53" i="1"/>
  <c r="G57" i="1"/>
  <c r="D49" i="2"/>
  <c r="F49" i="2" s="1"/>
  <c r="D50" i="2"/>
  <c r="F50" i="2" s="1"/>
  <c r="D52" i="2"/>
  <c r="D51" i="2"/>
  <c r="F51" i="2" s="1"/>
  <c r="E53" i="2"/>
  <c r="G53" i="2" s="1"/>
  <c r="D47" i="2"/>
  <c r="G54" i="2" s="1"/>
  <c r="F54" i="1"/>
  <c r="F52" i="2" l="1"/>
</calcChain>
</file>

<file path=xl/sharedStrings.xml><?xml version="1.0" encoding="utf-8"?>
<sst xmlns="http://schemas.openxmlformats.org/spreadsheetml/2006/main" count="344" uniqueCount="67">
  <si>
    <t xml:space="preserve">ВЕДОМОСТЬ
результатов проверки  Управления  войсковой части 3128 по физической подготовке 29 марта 2019 г
</t>
  </si>
  <si>
    <t>№ п/п</t>
  </si>
  <si>
    <t xml:space="preserve">Фамилия,             инициалы </t>
  </si>
  <si>
    <t>Категория</t>
  </si>
  <si>
    <t>Возрастная Группа                  (группа ЛФК)</t>
  </si>
  <si>
    <t>Нагрудный номер</t>
  </si>
  <si>
    <t>Физические качества (навыки), номера упражнений</t>
  </si>
  <si>
    <t>Физическая подготовленность</t>
  </si>
  <si>
    <t>Общая оценка по физической подготовленности</t>
  </si>
  <si>
    <t>Допуск врача</t>
  </si>
  <si>
    <t>Сила</t>
  </si>
  <si>
    <t>Быстрота</t>
  </si>
  <si>
    <t>Выносливость</t>
  </si>
  <si>
    <r>
      <t xml:space="preserve">4, </t>
    </r>
    <r>
      <rPr>
        <sz val="12"/>
        <color theme="1"/>
        <rFont val="Times New Roman"/>
        <family val="1"/>
        <charset val="204"/>
      </rPr>
      <t>27</t>
    </r>
  </si>
  <si>
    <r>
      <t xml:space="preserve">51, </t>
    </r>
    <r>
      <rPr>
        <sz val="12"/>
        <color theme="1"/>
        <rFont val="Times New Roman"/>
        <family val="1"/>
        <charset val="204"/>
      </rPr>
      <t>18</t>
    </r>
  </si>
  <si>
    <t>55, 91</t>
  </si>
  <si>
    <t>Результат</t>
  </si>
  <si>
    <t>Оценка</t>
  </si>
  <si>
    <t>Болен</t>
  </si>
  <si>
    <t>3(лфк)</t>
  </si>
  <si>
    <t>-</t>
  </si>
  <si>
    <r>
      <t>Командир (начальник) :</t>
    </r>
    <r>
      <rPr>
        <u/>
        <sz val="12"/>
        <color theme="1"/>
        <rFont val="Times New Roman"/>
        <family val="1"/>
        <charset val="204"/>
      </rPr>
      <t xml:space="preserve">ЗКБ, майор                                     В.Н.Обков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Всего допущено ______________человек
                                        </t>
    </r>
    <r>
      <rPr>
        <sz val="7"/>
        <color theme="1"/>
        <rFont val="Times New Roman"/>
        <family val="1"/>
        <charset val="204"/>
      </rPr>
      <t xml:space="preserve">(структурного подразделения, в/зв. (специальное звание), подпись, инициалы, фамилия)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</t>
    </r>
    <r>
      <rPr>
        <sz val="7"/>
        <color theme="1"/>
        <rFont val="Times New Roman"/>
        <family val="1"/>
        <charset val="204"/>
      </rPr>
      <t>(прописью)</t>
    </r>
    <r>
      <rPr>
        <sz val="12"/>
        <color theme="1"/>
        <rFont val="Times New Roman"/>
        <family val="1"/>
        <charset val="204"/>
      </rPr>
      <t xml:space="preserve">
                                                                                                                                               Специалист медицинской службы _____________</t>
    </r>
    <r>
      <rPr>
        <u/>
        <sz val="12"/>
        <color theme="1"/>
        <rFont val="Times New Roman"/>
        <family val="1"/>
        <charset val="204"/>
      </rPr>
      <t>К.М. Крюкова</t>
    </r>
    <r>
      <rPr>
        <sz val="12"/>
        <color theme="1"/>
        <rFont val="Times New Roman"/>
        <family val="1"/>
        <charset val="204"/>
      </rPr>
      <t xml:space="preserve">
                                                                                                                                                                                                        </t>
    </r>
    <r>
      <rPr>
        <sz val="7"/>
        <color theme="1"/>
        <rFont val="Times New Roman"/>
        <family val="1"/>
        <charset val="204"/>
      </rPr>
      <t>(подпись, инициалы, фамилия)</t>
    </r>
  </si>
  <si>
    <t>Назначено на проверку</t>
  </si>
  <si>
    <t xml:space="preserve">  чел.,</t>
  </si>
  <si>
    <t>Всего проверено</t>
  </si>
  <si>
    <t>Из них получили оценки:</t>
  </si>
  <si>
    <t xml:space="preserve">«отлично»- </t>
  </si>
  <si>
    <t xml:space="preserve">«хорошо»-    </t>
  </si>
  <si>
    <t xml:space="preserve">«удовлетворительно»-    </t>
  </si>
  <si>
    <t>«неудовлетворительно» -</t>
  </si>
  <si>
    <t xml:space="preserve">Получили положительные оценки -    </t>
  </si>
  <si>
    <t>Освобождено по состоянию здоровья-</t>
  </si>
  <si>
    <t>Общая оценка</t>
  </si>
  <si>
    <t>Удовлетворительно</t>
  </si>
  <si>
    <t>Нетрогать авто редакция при открытии файла</t>
  </si>
  <si>
    <t>когда заполните первую оценку растащить вниз</t>
  </si>
  <si>
    <r>
      <t xml:space="preserve">Проверьте могут остаться </t>
    </r>
    <r>
      <rPr>
        <b/>
        <u/>
        <sz val="11"/>
        <color rgb="FFFF0000"/>
        <rFont val="Calibri"/>
        <family val="2"/>
        <charset val="204"/>
        <scheme val="minor"/>
      </rPr>
      <t>НУЛИ</t>
    </r>
  </si>
  <si>
    <t>Заполнить 1 раз только</t>
  </si>
  <si>
    <t>Ж</t>
  </si>
  <si>
    <t>пол</t>
  </si>
  <si>
    <t>ДР</t>
  </si>
  <si>
    <t>сегодня</t>
  </si>
  <si>
    <t>лет полных</t>
  </si>
  <si>
    <t>Вз гр.</t>
  </si>
  <si>
    <t>категория</t>
  </si>
  <si>
    <t>№4(рез)</t>
  </si>
  <si>
    <t>№4(оценка)</t>
  </si>
  <si>
    <t>№51(рез)</t>
  </si>
  <si>
    <t>№51(оценка)</t>
  </si>
  <si>
    <t>№55(рез)</t>
  </si>
  <si>
    <t>№55(оценка)</t>
  </si>
  <si>
    <t>общая оценка</t>
  </si>
  <si>
    <t>№27(рез)</t>
  </si>
  <si>
    <t>№27(оценка)</t>
  </si>
  <si>
    <t>м</t>
  </si>
  <si>
    <t>ж</t>
  </si>
  <si>
    <t>32а</t>
  </si>
  <si>
    <t>33а</t>
  </si>
  <si>
    <t>43а</t>
  </si>
  <si>
    <t>Ловкость</t>
  </si>
  <si>
    <t>Гибкость</t>
  </si>
  <si>
    <t>Быстрота/Гибкость/ Ловкость</t>
  </si>
  <si>
    <t>лфк др. упр.</t>
  </si>
  <si>
    <t>лфкдр. упр.</t>
  </si>
  <si>
    <t>когда заполните первую ячейку растащить вниз Или заполните и придите к НФПиС я вам все насторю</t>
  </si>
  <si>
    <t>Заполнить только 1 раз только</t>
  </si>
  <si>
    <t>Наст. 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</si>
</sst>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charset val="204"/>
      <scheme val="minor"/>
    </font>
    <font>
      <sz val="28"/>
      <color rgb="FFFF0000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u/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/>
      <top style="medium">
        <color rgb="FFFF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166" fontId="3" fillId="0" borderId="0" xfId="0" applyNumberFormat="1" applyFont="1" applyBorder="1" applyAlignment="1">
      <alignment horizontal="left" vertical="top" wrapText="1"/>
    </xf>
    <xf numFmtId="0" fontId="7" fillId="0" borderId="0" xfId="0" applyNumberFormat="1" applyFont="1" applyBorder="1" applyAlignment="1">
      <alignment horizontal="right" vertical="center" wrapText="1"/>
    </xf>
    <xf numFmtId="1" fontId="3" fillId="0" borderId="0" xfId="0" applyNumberFormat="1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0" xfId="0" applyFont="1"/>
    <xf numFmtId="0" fontId="13" fillId="0" borderId="12" xfId="0" applyFont="1" applyBorder="1" applyAlignment="1">
      <alignment horizontal="center" vertical="center"/>
    </xf>
    <xf numFmtId="14" fontId="13" fillId="0" borderId="12" xfId="0" applyNumberFormat="1" applyFont="1" applyBorder="1" applyAlignment="1">
      <alignment horizontal="center" vertical="center" wrapText="1"/>
    </xf>
    <xf numFmtId="14" fontId="13" fillId="0" borderId="12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64" fontId="13" fillId="0" borderId="12" xfId="0" applyNumberFormat="1" applyFont="1" applyBorder="1" applyAlignment="1">
      <alignment horizontal="center" vertical="center"/>
    </xf>
    <xf numFmtId="2" fontId="13" fillId="0" borderId="12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0" fillId="0" borderId="12" xfId="0" applyBorder="1"/>
    <xf numFmtId="0" fontId="0" fillId="0" borderId="0" xfId="0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2" fontId="13" fillId="0" borderId="0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/>
    <xf numFmtId="0" fontId="4" fillId="0" borderId="12" xfId="0" applyFont="1" applyBorder="1" applyAlignment="1">
      <alignment horizontal="center"/>
    </xf>
    <xf numFmtId="14" fontId="4" fillId="0" borderId="2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8" xfId="0" applyFont="1" applyBorder="1"/>
    <xf numFmtId="0" fontId="4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" fillId="0" borderId="27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8"/>
  <sheetViews>
    <sheetView tabSelected="1" workbookViewId="0">
      <selection activeCell="C11" sqref="C11:C15"/>
    </sheetView>
  </sheetViews>
  <sheetFormatPr defaultRowHeight="15.05" x14ac:dyDescent="0.3"/>
  <cols>
    <col min="2" max="2" width="3.5546875" customWidth="1"/>
    <col min="3" max="3" width="13.44140625" customWidth="1"/>
    <col min="4" max="4" width="16.5546875" customWidth="1"/>
    <col min="6" max="6" width="7.33203125" customWidth="1"/>
    <col min="8" max="8" width="3.21875" bestFit="1" customWidth="1"/>
    <col min="9" max="9" width="3.33203125" bestFit="1" customWidth="1"/>
    <col min="10" max="10" width="3.33203125" customWidth="1"/>
    <col min="11" max="11" width="8.5546875" customWidth="1"/>
    <col min="12" max="14" width="4.88671875" bestFit="1" customWidth="1"/>
    <col min="15" max="15" width="7.5546875" bestFit="1" customWidth="1"/>
    <col min="16" max="16" width="4.88671875" bestFit="1" customWidth="1"/>
    <col min="17" max="17" width="7.109375" bestFit="1" customWidth="1"/>
    <col min="18" max="18" width="4.88671875" bestFit="1" customWidth="1"/>
  </cols>
  <sheetData>
    <row r="1" spans="2:22" ht="15.65" thickBot="1" x14ac:dyDescent="0.35"/>
    <row r="2" spans="2:22" ht="15.65" thickBot="1" x14ac:dyDescent="0.35">
      <c r="H2" s="76" t="s">
        <v>54</v>
      </c>
      <c r="I2" s="76" t="s">
        <v>55</v>
      </c>
      <c r="J2" s="76" t="s">
        <v>62</v>
      </c>
      <c r="L2" s="76" t="s">
        <v>54</v>
      </c>
      <c r="M2" s="76" t="s">
        <v>55</v>
      </c>
      <c r="N2" s="76" t="s">
        <v>63</v>
      </c>
      <c r="P2" s="76" t="s">
        <v>54</v>
      </c>
      <c r="Q2" s="76" t="s">
        <v>55</v>
      </c>
      <c r="R2" s="76" t="s">
        <v>63</v>
      </c>
    </row>
    <row r="3" spans="2:22" ht="15.65" thickBot="1" x14ac:dyDescent="0.35">
      <c r="H3" s="76"/>
      <c r="I3" s="76"/>
      <c r="J3" s="76"/>
      <c r="L3" s="76"/>
      <c r="M3" s="76"/>
      <c r="N3" s="76"/>
      <c r="P3" s="76"/>
      <c r="Q3" s="76"/>
      <c r="R3" s="76"/>
    </row>
    <row r="4" spans="2:22" ht="15.65" thickBot="1" x14ac:dyDescent="0.35">
      <c r="H4" s="76"/>
      <c r="I4" s="76"/>
      <c r="J4" s="76"/>
      <c r="L4" s="76"/>
      <c r="M4" s="76"/>
      <c r="N4" s="76"/>
      <c r="P4" s="76"/>
      <c r="Q4" s="76"/>
      <c r="R4" s="76"/>
    </row>
    <row r="5" spans="2:22" ht="15.65" thickBot="1" x14ac:dyDescent="0.35">
      <c r="H5" s="76"/>
      <c r="I5" s="76"/>
      <c r="J5" s="76"/>
      <c r="L5" s="76"/>
      <c r="M5" s="76"/>
      <c r="N5" s="76"/>
      <c r="P5" s="76"/>
      <c r="Q5" s="76"/>
      <c r="R5" s="76"/>
    </row>
    <row r="6" spans="2:22" x14ac:dyDescent="0.3">
      <c r="H6" s="47"/>
      <c r="I6" s="47"/>
      <c r="J6" s="47"/>
      <c r="L6" s="47"/>
      <c r="M6" s="47"/>
      <c r="N6" s="47"/>
      <c r="P6" s="47"/>
      <c r="Q6" s="47"/>
      <c r="R6" s="47"/>
    </row>
    <row r="7" spans="2:22" x14ac:dyDescent="0.3">
      <c r="B7" s="7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</row>
    <row r="8" spans="2:22" x14ac:dyDescent="0.3"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</row>
    <row r="9" spans="2:22" ht="30.05" customHeight="1" x14ac:dyDescent="0.3"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</row>
    <row r="10" spans="2:22" ht="2.5" hidden="1" customHeight="1" x14ac:dyDescent="0.3"/>
    <row r="11" spans="2:22" ht="15.65" x14ac:dyDescent="0.3">
      <c r="B11" s="79" t="s">
        <v>1</v>
      </c>
      <c r="C11" s="80"/>
      <c r="D11" s="79" t="s">
        <v>2</v>
      </c>
      <c r="E11" s="80" t="s">
        <v>3</v>
      </c>
      <c r="F11" s="80" t="s">
        <v>4</v>
      </c>
      <c r="G11" s="80" t="s">
        <v>5</v>
      </c>
      <c r="H11" s="79" t="s">
        <v>6</v>
      </c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80" t="s">
        <v>7</v>
      </c>
      <c r="U11" s="80" t="s">
        <v>8</v>
      </c>
      <c r="V11" s="80" t="s">
        <v>9</v>
      </c>
    </row>
    <row r="12" spans="2:22" x14ac:dyDescent="0.3">
      <c r="B12" s="79"/>
      <c r="C12" s="80"/>
      <c r="D12" s="79"/>
      <c r="E12" s="80"/>
      <c r="F12" s="80"/>
      <c r="G12" s="80"/>
      <c r="H12" s="79" t="s">
        <v>10</v>
      </c>
      <c r="I12" s="79"/>
      <c r="J12" s="79"/>
      <c r="K12" s="79"/>
      <c r="L12" s="79" t="s">
        <v>61</v>
      </c>
      <c r="M12" s="79"/>
      <c r="N12" s="79"/>
      <c r="O12" s="79"/>
      <c r="P12" s="79" t="s">
        <v>12</v>
      </c>
      <c r="Q12" s="79"/>
      <c r="R12" s="79"/>
      <c r="S12" s="79"/>
      <c r="T12" s="80"/>
      <c r="U12" s="80"/>
      <c r="V12" s="80"/>
    </row>
    <row r="13" spans="2:22" x14ac:dyDescent="0.3">
      <c r="B13" s="79"/>
      <c r="C13" s="80"/>
      <c r="D13" s="79"/>
      <c r="E13" s="80"/>
      <c r="F13" s="80"/>
      <c r="G13" s="80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80"/>
      <c r="U13" s="80"/>
      <c r="V13" s="80"/>
    </row>
    <row r="14" spans="2:22" ht="15.65" customHeight="1" x14ac:dyDescent="0.3">
      <c r="B14" s="79"/>
      <c r="C14" s="80"/>
      <c r="D14" s="79"/>
      <c r="E14" s="80"/>
      <c r="F14" s="80"/>
      <c r="G14" s="80"/>
      <c r="H14" s="4">
        <v>4</v>
      </c>
      <c r="I14" s="4">
        <v>27</v>
      </c>
      <c r="J14" s="4">
        <v>17</v>
      </c>
      <c r="K14" s="4"/>
      <c r="L14" s="4">
        <v>60</v>
      </c>
      <c r="M14" s="4">
        <v>51</v>
      </c>
      <c r="N14" s="4">
        <v>52</v>
      </c>
      <c r="O14" s="4"/>
      <c r="P14" s="4">
        <v>55</v>
      </c>
      <c r="Q14" s="4">
        <v>21</v>
      </c>
      <c r="R14" s="4">
        <v>83</v>
      </c>
      <c r="S14" s="4"/>
      <c r="T14" s="80"/>
      <c r="U14" s="80"/>
      <c r="V14" s="80"/>
    </row>
    <row r="15" spans="2:22" ht="45.1" customHeight="1" x14ac:dyDescent="0.3">
      <c r="B15" s="79"/>
      <c r="C15" s="80"/>
      <c r="D15" s="79"/>
      <c r="E15" s="80"/>
      <c r="F15" s="80"/>
      <c r="G15" s="80"/>
      <c r="H15" s="79" t="s">
        <v>16</v>
      </c>
      <c r="I15" s="79"/>
      <c r="J15" s="79"/>
      <c r="K15" s="1" t="s">
        <v>17</v>
      </c>
      <c r="L15" s="81" t="s">
        <v>16</v>
      </c>
      <c r="M15" s="82"/>
      <c r="N15" s="83"/>
      <c r="O15" s="1" t="s">
        <v>17</v>
      </c>
      <c r="P15" s="81" t="s">
        <v>16</v>
      </c>
      <c r="Q15" s="82"/>
      <c r="R15" s="83"/>
      <c r="S15" s="1" t="s">
        <v>17</v>
      </c>
      <c r="T15" s="80"/>
      <c r="U15" s="80"/>
      <c r="V15" s="80"/>
    </row>
    <row r="16" spans="2:22" ht="31.3" x14ac:dyDescent="0.3">
      <c r="B16" s="1">
        <v>1</v>
      </c>
      <c r="C16" s="44"/>
      <c r="D16" s="44"/>
      <c r="E16" s="45">
        <v>2</v>
      </c>
      <c r="F16" s="45">
        <f ca="1">Лист3!L10</f>
        <v>4</v>
      </c>
      <c r="G16" s="1">
        <v>1</v>
      </c>
      <c r="H16" s="46">
        <v>10</v>
      </c>
      <c r="I16" s="46"/>
      <c r="J16" s="46"/>
      <c r="K16" s="46" t="str">
        <f ca="1">Лист3!O10&amp;" "&amp;Лист3!Q10&amp;" "&amp;Лист3!S10&amp;" "&amp;Лист3!U10&amp;" "&amp;Лист3!W10&amp;" "&amp;Лист3!Y10&amp;" "&amp;Лист3!AA10&amp;" "&amp;Лист3!AC10&amp;" "&amp;Лист3!AE10&amp;" "&amp;Лист3!AG10&amp;" "&amp;Лист3!AI10&amp;" "&amp;Лист3!AK10&amp;" "&amp;Лист3!AM10&amp;" "&amp;Лист3!AO10</f>
        <v xml:space="preserve">5           ЛОЖЬ  </v>
      </c>
      <c r="L16" s="5"/>
      <c r="M16" s="5"/>
      <c r="N16" s="5"/>
      <c r="O16" s="4"/>
      <c r="P16" s="6"/>
      <c r="Q16" s="6"/>
      <c r="R16" s="6"/>
      <c r="S16" s="4"/>
      <c r="T16" s="4"/>
      <c r="U16" s="4"/>
      <c r="V16" s="1"/>
    </row>
    <row r="17" spans="2:22" ht="31.3" x14ac:dyDescent="0.3">
      <c r="B17" s="1">
        <v>2</v>
      </c>
      <c r="C17" s="44"/>
      <c r="D17" s="44"/>
      <c r="E17" s="45">
        <v>2</v>
      </c>
      <c r="F17" s="45">
        <v>3</v>
      </c>
      <c r="G17" s="1">
        <v>2</v>
      </c>
      <c r="H17" s="46">
        <v>12</v>
      </c>
      <c r="I17" s="46"/>
      <c r="J17" s="46"/>
      <c r="K17" s="46" t="str">
        <f>Лист3!O11&amp;" "&amp;Лист3!Q11&amp;" "&amp;Лист3!S11&amp;" "&amp;Лист3!U11&amp;" "&amp;Лист3!W11&amp;" "&amp;Лист3!Y11&amp;" "&amp;Лист3!AA11&amp;" "&amp;Лист3!AC11&amp;" "&amp;Лист3!AE11&amp;" "&amp;Лист3!AG11&amp;" "&amp;Лист3!AI11&amp;" "&amp;Лист3!AK11&amp;" "&amp;Лист3!AM11&amp;" "&amp;Лист3!AO11</f>
        <v xml:space="preserve">4           ЛОЖЬ  </v>
      </c>
      <c r="L17" s="5"/>
      <c r="M17" s="5"/>
      <c r="N17" s="5"/>
      <c r="O17" s="4"/>
      <c r="P17" s="6"/>
      <c r="Q17" s="6"/>
      <c r="R17" s="6"/>
      <c r="S17" s="4"/>
      <c r="T17" s="4"/>
      <c r="U17" s="4"/>
      <c r="V17" s="4"/>
    </row>
    <row r="18" spans="2:22" ht="31.3" x14ac:dyDescent="0.3">
      <c r="B18" s="1">
        <v>3</v>
      </c>
      <c r="C18" s="44"/>
      <c r="D18" s="44"/>
      <c r="E18" s="45">
        <v>2</v>
      </c>
      <c r="F18" s="45">
        <v>4</v>
      </c>
      <c r="G18" s="1">
        <v>3</v>
      </c>
      <c r="H18" s="46"/>
      <c r="I18" s="46"/>
      <c r="J18" s="46"/>
      <c r="K18" s="46" t="str">
        <f>Лист3!O12&amp;" "&amp;Лист3!Q12&amp;" "&amp;Лист3!S12&amp;" "&amp;Лист3!U12&amp;" "&amp;Лист3!W12&amp;" "&amp;Лист3!Y12&amp;" "&amp;Лист3!AA12&amp;" "&amp;Лист3!AC12&amp;" "&amp;Лист3!AE12&amp;" "&amp;Лист3!AG12&amp;" "&amp;Лист3!AI12&amp;" "&amp;Лист3!AK12&amp;" "&amp;Лист3!AM12&amp;" "&amp;Лист3!AO12</f>
        <v xml:space="preserve">2           ЛОЖЬ  </v>
      </c>
      <c r="L18" s="5"/>
      <c r="M18" s="5"/>
      <c r="N18" s="5"/>
      <c r="O18" s="4"/>
      <c r="P18" s="6"/>
      <c r="Q18" s="6"/>
      <c r="R18" s="6"/>
      <c r="S18" s="4"/>
      <c r="T18" s="4"/>
      <c r="U18" s="4"/>
      <c r="V18" s="4"/>
    </row>
    <row r="19" spans="2:22" ht="31.3" x14ac:dyDescent="0.3">
      <c r="B19" s="1">
        <v>4</v>
      </c>
      <c r="C19" s="44"/>
      <c r="D19" s="44"/>
      <c r="E19" s="45">
        <v>2</v>
      </c>
      <c r="F19" s="45">
        <v>3</v>
      </c>
      <c r="G19" s="1">
        <v>4</v>
      </c>
      <c r="H19" s="46"/>
      <c r="I19" s="46"/>
      <c r="J19" s="46"/>
      <c r="K19" s="46" t="str">
        <f>Лист3!O13&amp;" "&amp;Лист3!Q13&amp;" "&amp;Лист3!S13&amp;" "&amp;Лист3!U13&amp;" "&amp;Лист3!W13&amp;" "&amp;Лист3!Y13&amp;" "&amp;Лист3!AA13&amp;" "&amp;Лист3!AC13&amp;" "&amp;Лист3!AE13&amp;" "&amp;Лист3!AG13&amp;" "&amp;Лист3!AI13&amp;" "&amp;Лист3!AK13&amp;" "&amp;Лист3!AM13&amp;" "&amp;Лист3!AO13</f>
        <v xml:space="preserve">2           ЛОЖЬ  </v>
      </c>
      <c r="L19" s="5"/>
      <c r="M19" s="5"/>
      <c r="N19" s="5"/>
      <c r="O19" s="4"/>
      <c r="P19" s="6"/>
      <c r="Q19" s="6"/>
      <c r="R19" s="6"/>
      <c r="S19" s="4"/>
      <c r="T19" s="4"/>
      <c r="U19" s="4"/>
      <c r="V19" s="4"/>
    </row>
    <row r="20" spans="2:22" ht="31.3" x14ac:dyDescent="0.3">
      <c r="B20" s="1">
        <v>5</v>
      </c>
      <c r="C20" s="44"/>
      <c r="D20" s="44"/>
      <c r="E20" s="45">
        <v>2</v>
      </c>
      <c r="F20" s="45">
        <v>4</v>
      </c>
      <c r="G20" s="1">
        <v>5</v>
      </c>
      <c r="H20" s="46"/>
      <c r="I20" s="46">
        <v>28</v>
      </c>
      <c r="J20" s="46"/>
      <c r="K20" s="46" t="str">
        <f>Лист3!O14&amp;" "&amp;Лист3!Q14&amp;" "&amp;Лист3!S14&amp;" "&amp;Лист3!U14&amp;" "&amp;Лист3!W14&amp;" "&amp;Лист3!Y14&amp;" "&amp;Лист3!AA14&amp;" "&amp;Лист3!AC14&amp;" "&amp;Лист3!AE14&amp;" "&amp;Лист3!AG14&amp;" "&amp;Лист3!AI14&amp;" "&amp;Лист3!AK14&amp;" "&amp;Лист3!AM14&amp;" "&amp;Лист3!AO14</f>
        <v xml:space="preserve">ЛОЖЬ           2  </v>
      </c>
      <c r="L20" s="5"/>
      <c r="M20" s="5"/>
      <c r="N20" s="5"/>
      <c r="O20" s="4"/>
      <c r="P20" s="6"/>
      <c r="Q20" s="6"/>
      <c r="R20" s="6"/>
      <c r="S20" s="4"/>
      <c r="T20" s="4"/>
      <c r="U20" s="4"/>
      <c r="V20" s="4"/>
    </row>
    <row r="21" spans="2:22" ht="31.3" x14ac:dyDescent="0.3">
      <c r="B21" s="1">
        <v>6</v>
      </c>
      <c r="C21" s="44"/>
      <c r="D21" s="44"/>
      <c r="E21" s="45">
        <v>2</v>
      </c>
      <c r="F21" s="45">
        <v>5</v>
      </c>
      <c r="G21" s="1">
        <v>6</v>
      </c>
      <c r="H21" s="46"/>
      <c r="I21" s="46"/>
      <c r="J21" s="46"/>
      <c r="K21" s="46" t="str">
        <f>Лист3!O15&amp;" "&amp;Лист3!Q15&amp;" "&amp;Лист3!S15&amp;" "&amp;Лист3!U15&amp;" "&amp;Лист3!W15&amp;" "&amp;Лист3!Y15&amp;" "&amp;Лист3!AA15&amp;" "&amp;Лист3!AC15&amp;" "&amp;Лист3!AE15&amp;" "&amp;Лист3!AG15&amp;" "&amp;Лист3!AI15&amp;" "&amp;Лист3!AK15&amp;" "&amp;Лист3!AM15&amp;" "&amp;Лист3!AO15</f>
        <v xml:space="preserve">ЛОЖЬ           2  </v>
      </c>
      <c r="L21" s="5"/>
      <c r="M21" s="5"/>
      <c r="N21" s="5"/>
      <c r="O21" s="4"/>
      <c r="P21" s="6"/>
      <c r="Q21" s="6"/>
      <c r="R21" s="6"/>
      <c r="S21" s="4"/>
      <c r="T21" s="4"/>
      <c r="U21" s="4"/>
      <c r="V21" s="4"/>
    </row>
    <row r="22" spans="2:22" ht="31.3" x14ac:dyDescent="0.3">
      <c r="B22" s="1">
        <v>7</v>
      </c>
      <c r="C22" s="44"/>
      <c r="D22" s="44"/>
      <c r="E22" s="45">
        <v>2</v>
      </c>
      <c r="F22" s="45">
        <v>2</v>
      </c>
      <c r="G22" s="1">
        <v>7</v>
      </c>
      <c r="H22" s="46"/>
      <c r="I22" s="46"/>
      <c r="J22" s="46"/>
      <c r="K22" s="46" t="str">
        <f>Лист3!O16&amp;" "&amp;Лист3!Q16&amp;" "&amp;Лист3!S16&amp;" "&amp;Лист3!U16&amp;" "&amp;Лист3!W16&amp;" "&amp;Лист3!Y16&amp;" "&amp;Лист3!AA16&amp;" "&amp;Лист3!AC16&amp;" "&amp;Лист3!AE16&amp;" "&amp;Лист3!AG16&amp;" "&amp;Лист3!AI16&amp;" "&amp;Лист3!AK16&amp;" "&amp;Лист3!AM16&amp;" "&amp;Лист3!AO16</f>
        <v xml:space="preserve">2           ЛОЖЬ  </v>
      </c>
      <c r="L22" s="5"/>
      <c r="M22" s="5"/>
      <c r="N22" s="5"/>
      <c r="O22" s="4"/>
      <c r="P22" s="6"/>
      <c r="Q22" s="6"/>
      <c r="R22" s="6"/>
      <c r="S22" s="4"/>
      <c r="T22" s="4"/>
      <c r="U22" s="4"/>
      <c r="V22" s="4"/>
    </row>
    <row r="23" spans="2:22" ht="31.3" x14ac:dyDescent="0.3">
      <c r="B23" s="1">
        <v>8</v>
      </c>
      <c r="C23" s="44"/>
      <c r="D23" s="44"/>
      <c r="E23" s="45">
        <v>2</v>
      </c>
      <c r="F23" s="45">
        <v>2</v>
      </c>
      <c r="G23" s="1">
        <v>8</v>
      </c>
      <c r="H23" s="46"/>
      <c r="I23" s="46"/>
      <c r="J23" s="46"/>
      <c r="K23" s="46" t="str">
        <f>Лист3!O17&amp;" "&amp;Лист3!Q17&amp;" "&amp;Лист3!S17&amp;" "&amp;Лист3!U17&amp;" "&amp;Лист3!W17&amp;" "&amp;Лист3!Y17&amp;" "&amp;Лист3!AA17&amp;" "&amp;Лист3!AC17&amp;" "&amp;Лист3!AE17&amp;" "&amp;Лист3!AG17&amp;" "&amp;Лист3!AI17&amp;" "&amp;Лист3!AK17&amp;" "&amp;Лист3!AM17&amp;" "&amp;Лист3!AO17</f>
        <v xml:space="preserve">2           ЛОЖЬ  </v>
      </c>
      <c r="L23" s="5"/>
      <c r="M23" s="5"/>
      <c r="N23" s="5"/>
      <c r="O23" s="4"/>
      <c r="P23" s="6"/>
      <c r="Q23" s="6"/>
      <c r="R23" s="6"/>
      <c r="S23" s="4"/>
      <c r="T23" s="4"/>
      <c r="U23" s="4"/>
      <c r="V23" s="4"/>
    </row>
    <row r="24" spans="2:22" ht="31.3" x14ac:dyDescent="0.3">
      <c r="B24" s="1">
        <v>9</v>
      </c>
      <c r="C24" s="44"/>
      <c r="D24" s="44"/>
      <c r="E24" s="45">
        <v>2</v>
      </c>
      <c r="F24" s="45">
        <v>4</v>
      </c>
      <c r="G24" s="1">
        <v>9</v>
      </c>
      <c r="H24" s="46"/>
      <c r="I24" s="46"/>
      <c r="J24" s="46"/>
      <c r="K24" s="46" t="str">
        <f>Лист3!O18&amp;" "&amp;Лист3!Q18&amp;" "&amp;Лист3!S18&amp;" "&amp;Лист3!U18&amp;" "&amp;Лист3!W18&amp;" "&amp;Лист3!Y18&amp;" "&amp;Лист3!AA18&amp;" "&amp;Лист3!AC18&amp;" "&amp;Лист3!AE18&amp;" "&amp;Лист3!AG18&amp;" "&amp;Лист3!AI18&amp;" "&amp;Лист3!AK18&amp;" "&amp;Лист3!AM18&amp;" "&amp;Лист3!AO18</f>
        <v xml:space="preserve">2           ЛОЖЬ  </v>
      </c>
      <c r="L24" s="5"/>
      <c r="M24" s="5"/>
      <c r="N24" s="5"/>
      <c r="O24" s="4"/>
      <c r="P24" s="6"/>
      <c r="Q24" s="6"/>
      <c r="R24" s="6"/>
      <c r="S24" s="4"/>
      <c r="T24" s="4"/>
      <c r="U24" s="4"/>
      <c r="V24" s="4"/>
    </row>
    <row r="25" spans="2:22" ht="31.3" x14ac:dyDescent="0.3">
      <c r="B25" s="1">
        <v>10</v>
      </c>
      <c r="C25" s="44"/>
      <c r="D25" s="44"/>
      <c r="E25" s="45">
        <v>2</v>
      </c>
      <c r="F25" s="45">
        <v>2</v>
      </c>
      <c r="G25" s="1">
        <v>10</v>
      </c>
      <c r="H25" s="46"/>
      <c r="I25" s="46"/>
      <c r="J25" s="46"/>
      <c r="K25" s="46" t="str">
        <f>Лист3!O19&amp;" "&amp;Лист3!Q19&amp;" "&amp;Лист3!S19&amp;" "&amp;Лист3!U19&amp;" "&amp;Лист3!W19&amp;" "&amp;Лист3!Y19&amp;" "&amp;Лист3!AA19&amp;" "&amp;Лист3!AC19&amp;" "&amp;Лист3!AE19&amp;" "&amp;Лист3!AG19&amp;" "&amp;Лист3!AI19&amp;" "&amp;Лист3!AK19&amp;" "&amp;Лист3!AM19&amp;" "&amp;Лист3!AO19</f>
        <v xml:space="preserve">2           ЛОЖЬ  </v>
      </c>
      <c r="L25" s="5"/>
      <c r="M25" s="5"/>
      <c r="N25" s="5"/>
      <c r="O25" s="4"/>
      <c r="P25" s="6"/>
      <c r="Q25" s="6"/>
      <c r="R25" s="6"/>
      <c r="S25" s="4"/>
      <c r="T25" s="4"/>
      <c r="U25" s="4"/>
      <c r="V25" s="4"/>
    </row>
    <row r="26" spans="2:22" ht="16.3" customHeight="1" x14ac:dyDescent="0.3">
      <c r="B26" s="1">
        <v>11</v>
      </c>
      <c r="C26" s="44"/>
      <c r="D26" s="44"/>
      <c r="E26" s="45">
        <v>2</v>
      </c>
      <c r="F26" s="45">
        <v>1</v>
      </c>
      <c r="G26" s="1">
        <v>11</v>
      </c>
      <c r="H26" s="46"/>
      <c r="I26" s="46"/>
      <c r="J26" s="46"/>
      <c r="K26" s="46" t="str">
        <f>Лист3!O20&amp;" "&amp;Лист3!Q20&amp;" "&amp;Лист3!S20&amp;" "&amp;Лист3!U20&amp;" "&amp;Лист3!W20&amp;" "&amp;Лист3!Y20&amp;" "&amp;Лист3!AA20&amp;" "&amp;Лист3!AC20&amp;" "&amp;Лист3!AE20&amp;" "&amp;Лист3!AG20&amp;" "&amp;Лист3!AI20&amp;" "&amp;Лист3!AK20&amp;" "&amp;Лист3!AM20&amp;" "&amp;Лист3!AO20</f>
        <v xml:space="preserve">2           ЛОЖЬ  </v>
      </c>
      <c r="L26" s="5"/>
      <c r="M26" s="5"/>
      <c r="N26" s="5"/>
      <c r="O26" s="4"/>
      <c r="P26" s="6"/>
      <c r="Q26" s="6"/>
      <c r="R26" s="6"/>
      <c r="S26" s="4"/>
      <c r="T26" s="4"/>
      <c r="U26" s="4"/>
      <c r="V26" s="4"/>
    </row>
    <row r="27" spans="2:22" ht="14.4" customHeight="1" x14ac:dyDescent="0.3">
      <c r="B27" s="1">
        <v>12</v>
      </c>
      <c r="C27" s="44"/>
      <c r="D27" s="44"/>
      <c r="E27" s="45">
        <v>2</v>
      </c>
      <c r="F27" s="45">
        <v>5</v>
      </c>
      <c r="G27" s="1">
        <v>12</v>
      </c>
      <c r="H27" s="46"/>
      <c r="I27" s="46"/>
      <c r="J27" s="46"/>
      <c r="K27" s="46" t="str">
        <f>Лист3!O21&amp;" "&amp;Лист3!Q21&amp;" "&amp;Лист3!S21&amp;" "&amp;Лист3!U21&amp;" "&amp;Лист3!W21&amp;" "&amp;Лист3!Y21&amp;" "&amp;Лист3!AA21&amp;" "&amp;Лист3!AC21&amp;" "&amp;Лист3!AE21&amp;" "&amp;Лист3!AG21&amp;" "&amp;Лист3!AI21&amp;" "&amp;Лист3!AK21&amp;" "&amp;Лист3!AM21&amp;" "&amp;Лист3!AO21</f>
        <v xml:space="preserve">ЛОЖЬ           2  </v>
      </c>
      <c r="L27" s="5"/>
      <c r="M27" s="5"/>
      <c r="N27" s="5"/>
      <c r="O27" s="4"/>
      <c r="P27" s="6"/>
      <c r="Q27" s="6"/>
      <c r="R27" s="6"/>
      <c r="S27" s="4"/>
      <c r="T27" s="4"/>
      <c r="U27" s="4"/>
      <c r="V27" s="4"/>
    </row>
    <row r="28" spans="2:22" ht="13.8" customHeight="1" x14ac:dyDescent="0.3">
      <c r="B28" s="1">
        <v>13</v>
      </c>
      <c r="C28" s="44"/>
      <c r="D28" s="44"/>
      <c r="E28" s="45">
        <v>2</v>
      </c>
      <c r="F28" s="45">
        <v>3</v>
      </c>
      <c r="G28" s="1">
        <v>13</v>
      </c>
      <c r="H28" s="46"/>
      <c r="I28" s="46"/>
      <c r="J28" s="46"/>
      <c r="K28" s="46" t="str">
        <f>Лист3!O22&amp;" "&amp;Лист3!Q22&amp;" "&amp;Лист3!S22&amp;" "&amp;Лист3!U22&amp;" "&amp;Лист3!W22&amp;" "&amp;Лист3!Y22&amp;" "&amp;Лист3!AA22&amp;" "&amp;Лист3!AC22&amp;" "&amp;Лист3!AE22&amp;" "&amp;Лист3!AG22&amp;" "&amp;Лист3!AI22&amp;" "&amp;Лист3!AK22&amp;" "&amp;Лист3!AM22&amp;" "&amp;Лист3!AO22</f>
        <v xml:space="preserve">2           ЛОЖЬ  </v>
      </c>
      <c r="L28" s="5"/>
      <c r="M28" s="5"/>
      <c r="N28" s="5"/>
      <c r="O28" s="4"/>
      <c r="P28" s="6"/>
      <c r="Q28" s="6"/>
      <c r="R28" s="6"/>
      <c r="S28" s="4"/>
      <c r="T28" s="4"/>
      <c r="U28" s="4"/>
      <c r="V28" s="4"/>
    </row>
    <row r="29" spans="2:22" ht="15.65" customHeight="1" x14ac:dyDescent="0.3">
      <c r="B29" s="1">
        <v>14</v>
      </c>
      <c r="C29" s="44"/>
      <c r="D29" s="44"/>
      <c r="E29" s="45">
        <v>2</v>
      </c>
      <c r="F29" s="45">
        <v>4</v>
      </c>
      <c r="G29" s="1">
        <v>14</v>
      </c>
      <c r="H29" s="46"/>
      <c r="I29" s="46"/>
      <c r="J29" s="46"/>
      <c r="K29" s="46" t="str">
        <f>Лист3!O23&amp;" "&amp;Лист3!Q23&amp;" "&amp;Лист3!S23&amp;" "&amp;Лист3!U23&amp;" "&amp;Лист3!W23&amp;" "&amp;Лист3!Y23&amp;" "&amp;Лист3!AA23&amp;" "&amp;Лист3!AC23&amp;" "&amp;Лист3!AE23&amp;" "&amp;Лист3!AG23&amp;" "&amp;Лист3!AI23&amp;" "&amp;Лист3!AK23&amp;" "&amp;Лист3!AM23&amp;" "&amp;Лист3!AO23</f>
        <v xml:space="preserve">2           ЛОЖЬ  </v>
      </c>
      <c r="L29" s="5"/>
      <c r="M29" s="5"/>
      <c r="N29" s="5"/>
      <c r="O29" s="4"/>
      <c r="P29" s="6"/>
      <c r="Q29" s="6"/>
      <c r="R29" s="6"/>
      <c r="S29" s="4"/>
      <c r="T29" s="4"/>
      <c r="U29" s="4"/>
      <c r="V29" s="4"/>
    </row>
    <row r="30" spans="2:22" ht="31.3" x14ac:dyDescent="0.3">
      <c r="B30" s="1">
        <v>15</v>
      </c>
      <c r="C30" s="44"/>
      <c r="D30" s="44"/>
      <c r="E30" s="45">
        <v>2</v>
      </c>
      <c r="F30" s="45">
        <v>4</v>
      </c>
      <c r="G30" s="1">
        <v>15</v>
      </c>
      <c r="H30" s="46"/>
      <c r="I30" s="46"/>
      <c r="J30" s="46"/>
      <c r="K30" s="46" t="str">
        <f>Лист3!O24&amp;" "&amp;Лист3!Q24&amp;" "&amp;Лист3!S24&amp;" "&amp;Лист3!U24&amp;" "&amp;Лист3!W24&amp;" "&amp;Лист3!Y24&amp;" "&amp;Лист3!AA24&amp;" "&amp;Лист3!AC24&amp;" "&amp;Лист3!AE24&amp;" "&amp;Лист3!AG24&amp;" "&amp;Лист3!AI24&amp;" "&amp;Лист3!AK24&amp;" "&amp;Лист3!AM24&amp;" "&amp;Лист3!AO24</f>
        <v xml:space="preserve">ЛОЖЬ           2  </v>
      </c>
      <c r="L30" s="5"/>
      <c r="M30" s="5"/>
      <c r="N30" s="5"/>
      <c r="O30" s="4"/>
      <c r="P30" s="6"/>
      <c r="Q30" s="6"/>
      <c r="R30" s="6"/>
      <c r="S30" s="4"/>
      <c r="T30" s="4"/>
      <c r="U30" s="4"/>
      <c r="V30" s="4"/>
    </row>
    <row r="31" spans="2:22" ht="31.3" x14ac:dyDescent="0.3">
      <c r="B31" s="1">
        <v>16</v>
      </c>
      <c r="C31" s="44"/>
      <c r="D31" s="44"/>
      <c r="E31" s="45">
        <v>2</v>
      </c>
      <c r="F31" s="45" t="s">
        <v>19</v>
      </c>
      <c r="G31" s="1">
        <v>16</v>
      </c>
      <c r="H31" s="46"/>
      <c r="I31" s="46"/>
      <c r="J31" s="46"/>
      <c r="K31" s="46" t="str">
        <f>Лист3!O25&amp;" "&amp;Лист3!Q25&amp;" "&amp;Лист3!S25&amp;" "&amp;Лист3!U25&amp;" "&amp;Лист3!W25&amp;" "&amp;Лист3!Y25&amp;" "&amp;Лист3!AA25&amp;" "&amp;Лист3!AC25&amp;" "&amp;Лист3!AE25&amp;" "&amp;Лист3!AG25&amp;" "&amp;Лист3!AI25&amp;" "&amp;Лист3!AK25&amp;" "&amp;Лист3!AM25&amp;" "&amp;Лист3!AO25</f>
        <v xml:space="preserve">ЛОЖЬ           2  </v>
      </c>
      <c r="L31" s="5"/>
      <c r="M31" s="5"/>
      <c r="N31" s="5"/>
      <c r="O31" s="4"/>
      <c r="P31" s="6"/>
      <c r="Q31" s="6"/>
      <c r="R31" s="6"/>
      <c r="S31" s="4"/>
      <c r="T31" s="4"/>
      <c r="U31" s="4"/>
      <c r="V31" s="4"/>
    </row>
    <row r="32" spans="2:22" ht="31.3" x14ac:dyDescent="0.3">
      <c r="B32" s="1">
        <v>17</v>
      </c>
      <c r="C32" s="44"/>
      <c r="D32" s="44"/>
      <c r="E32" s="45">
        <v>2</v>
      </c>
      <c r="F32" s="45">
        <v>3</v>
      </c>
      <c r="G32" s="1">
        <v>17</v>
      </c>
      <c r="H32" s="46"/>
      <c r="I32" s="46"/>
      <c r="J32" s="46"/>
      <c r="K32" s="46" t="str">
        <f>Лист3!O26&amp;" "&amp;Лист3!Q26&amp;" "&amp;Лист3!S26&amp;" "&amp;Лист3!U26&amp;" "&amp;Лист3!W26&amp;" "&amp;Лист3!Y26&amp;" "&amp;Лист3!AA26&amp;" "&amp;Лист3!AC26&amp;" "&amp;Лист3!AE26&amp;" "&amp;Лист3!AG26&amp;" "&amp;Лист3!AI26&amp;" "&amp;Лист3!AK26&amp;" "&amp;Лист3!AM26&amp;" "&amp;Лист3!AO26</f>
        <v xml:space="preserve">ЛОЖЬ           2  </v>
      </c>
      <c r="L32" s="5"/>
      <c r="M32" s="5"/>
      <c r="N32" s="5"/>
      <c r="O32" s="4"/>
      <c r="P32" s="6"/>
      <c r="Q32" s="6"/>
      <c r="R32" s="6"/>
      <c r="S32" s="4"/>
      <c r="T32" s="4"/>
      <c r="U32" s="4"/>
      <c r="V32" s="4"/>
    </row>
    <row r="33" spans="2:22" ht="31.3" x14ac:dyDescent="0.3">
      <c r="B33" s="1">
        <v>18</v>
      </c>
      <c r="C33" s="44"/>
      <c r="D33" s="44"/>
      <c r="E33" s="45">
        <v>2</v>
      </c>
      <c r="F33" s="45">
        <v>5</v>
      </c>
      <c r="G33" s="1">
        <v>18</v>
      </c>
      <c r="H33" s="46"/>
      <c r="I33" s="46"/>
      <c r="J33" s="46"/>
      <c r="K33" s="46" t="str">
        <f>Лист3!O27&amp;" "&amp;Лист3!Q27&amp;" "&amp;Лист3!S27&amp;" "&amp;Лист3!U27&amp;" "&amp;Лист3!W27&amp;" "&amp;Лист3!Y27&amp;" "&amp;Лист3!AA27&amp;" "&amp;Лист3!AC27&amp;" "&amp;Лист3!AE27&amp;" "&amp;Лист3!AG27&amp;" "&amp;Лист3!AI27&amp;" "&amp;Лист3!AK27&amp;" "&amp;Лист3!AM27&amp;" "&amp;Лист3!AO27</f>
        <v xml:space="preserve">ЛОЖЬ           2  </v>
      </c>
      <c r="L33" s="5"/>
      <c r="M33" s="5"/>
      <c r="N33" s="5"/>
      <c r="O33" s="4"/>
      <c r="P33" s="6"/>
      <c r="Q33" s="6"/>
      <c r="R33" s="6"/>
      <c r="S33" s="4"/>
      <c r="T33" s="4"/>
      <c r="U33" s="4"/>
      <c r="V33" s="4"/>
    </row>
    <row r="34" spans="2:22" ht="31.3" x14ac:dyDescent="0.3">
      <c r="B34" s="1">
        <v>19</v>
      </c>
      <c r="C34" s="44"/>
      <c r="D34" s="44"/>
      <c r="E34" s="45">
        <v>2</v>
      </c>
      <c r="F34" s="45" t="s">
        <v>19</v>
      </c>
      <c r="G34" s="1">
        <v>19</v>
      </c>
      <c r="H34" s="46"/>
      <c r="I34" s="46"/>
      <c r="J34" s="46"/>
      <c r="K34" s="46" t="str">
        <f>Лист3!O28&amp;" "&amp;Лист3!Q28&amp;" "&amp;Лист3!S28&amp;" "&amp;Лист3!U28&amp;" "&amp;Лист3!W28&amp;" "&amp;Лист3!Y28&amp;" "&amp;Лист3!AA28&amp;" "&amp;Лист3!AC28&amp;" "&amp;Лист3!AE28&amp;" "&amp;Лист3!AG28&amp;" "&amp;Лист3!AI28&amp;" "&amp;Лист3!AK28&amp;" "&amp;Лист3!AM28&amp;" "&amp;Лист3!AO28</f>
        <v xml:space="preserve">ЛОЖЬ           2  </v>
      </c>
      <c r="L34" s="5"/>
      <c r="M34" s="5"/>
      <c r="N34" s="5"/>
      <c r="O34" s="4"/>
      <c r="P34" s="6"/>
      <c r="Q34" s="6"/>
      <c r="R34" s="6"/>
      <c r="S34" s="4"/>
      <c r="T34" s="4"/>
      <c r="U34" s="4"/>
      <c r="V34" s="4"/>
    </row>
    <row r="35" spans="2:22" ht="31.3" x14ac:dyDescent="0.3">
      <c r="B35" s="1">
        <v>20</v>
      </c>
      <c r="C35" s="44"/>
      <c r="D35" s="44"/>
      <c r="E35" s="45">
        <v>2</v>
      </c>
      <c r="F35" s="45">
        <v>4</v>
      </c>
      <c r="G35" s="1">
        <v>20</v>
      </c>
      <c r="H35" s="46"/>
      <c r="I35" s="46"/>
      <c r="J35" s="46"/>
      <c r="K35" s="46" t="str">
        <f>Лист3!O29&amp;" "&amp;Лист3!Q29&amp;" "&amp;Лист3!S29&amp;" "&amp;Лист3!U29&amp;" "&amp;Лист3!W29&amp;" "&amp;Лист3!Y29&amp;" "&amp;Лист3!AA29&amp;" "&amp;Лист3!AC29&amp;" "&amp;Лист3!AE29&amp;" "&amp;Лист3!AG29&amp;" "&amp;Лист3!AI29&amp;" "&amp;Лист3!AK29&amp;" "&amp;Лист3!AM29&amp;" "&amp;Лист3!AO29</f>
        <v xml:space="preserve">ЛОЖЬ           2  </v>
      </c>
      <c r="L35" s="5"/>
      <c r="M35" s="5"/>
      <c r="N35" s="5"/>
      <c r="O35" s="4"/>
      <c r="P35" s="6"/>
      <c r="Q35" s="6"/>
      <c r="R35" s="6"/>
      <c r="S35" s="4"/>
      <c r="T35" s="4"/>
      <c r="U35" s="4"/>
      <c r="V35" s="4"/>
    </row>
    <row r="36" spans="2:22" ht="31.3" x14ac:dyDescent="0.3">
      <c r="B36" s="1">
        <v>21</v>
      </c>
      <c r="C36" s="44"/>
      <c r="D36" s="44"/>
      <c r="E36" s="45">
        <v>2</v>
      </c>
      <c r="F36" s="45">
        <v>3</v>
      </c>
      <c r="G36" s="1">
        <v>21</v>
      </c>
      <c r="H36" s="46"/>
      <c r="I36" s="46"/>
      <c r="J36" s="46"/>
      <c r="K36" s="46" t="str">
        <f>Лист3!O30&amp;" "&amp;Лист3!Q30&amp;" "&amp;Лист3!S30&amp;" "&amp;Лист3!U30&amp;" "&amp;Лист3!W30&amp;" "&amp;Лист3!Y30&amp;" "&amp;Лист3!AA30&amp;" "&amp;Лист3!AC30&amp;" "&amp;Лист3!AE30&amp;" "&amp;Лист3!AG30&amp;" "&amp;Лист3!AI30&amp;" "&amp;Лист3!AK30&amp;" "&amp;Лист3!AM30&amp;" "&amp;Лист3!AO30</f>
        <v xml:space="preserve">ЛОЖЬ           2  </v>
      </c>
      <c r="L36" s="5"/>
      <c r="M36" s="5"/>
      <c r="N36" s="5"/>
      <c r="O36" s="4"/>
      <c r="P36" s="6"/>
      <c r="Q36" s="6"/>
      <c r="R36" s="6"/>
      <c r="S36" s="4"/>
      <c r="T36" s="4"/>
      <c r="U36" s="4"/>
      <c r="V36" s="4"/>
    </row>
    <row r="37" spans="2:22" ht="31.3" x14ac:dyDescent="0.3">
      <c r="B37" s="1">
        <v>22</v>
      </c>
      <c r="C37" s="44"/>
      <c r="D37" s="44"/>
      <c r="E37" s="45">
        <v>2</v>
      </c>
      <c r="F37" s="45">
        <v>2</v>
      </c>
      <c r="G37" s="1">
        <v>22</v>
      </c>
      <c r="H37" s="46"/>
      <c r="I37" s="46"/>
      <c r="J37" s="46"/>
      <c r="K37" s="46" t="str">
        <f>Лист3!O31&amp;" "&amp;Лист3!Q31&amp;" "&amp;Лист3!S31&amp;" "&amp;Лист3!U31&amp;" "&amp;Лист3!W31&amp;" "&amp;Лист3!Y31&amp;" "&amp;Лист3!AA31&amp;" "&amp;Лист3!AC31&amp;" "&amp;Лист3!AE31&amp;" "&amp;Лист3!AG31&amp;" "&amp;Лист3!AI31&amp;" "&amp;Лист3!AK31&amp;" "&amp;Лист3!AM31&amp;" "&amp;Лист3!AO31</f>
        <v xml:space="preserve">ЛОЖЬ           2  </v>
      </c>
      <c r="L37" s="5"/>
      <c r="M37" s="5"/>
      <c r="N37" s="5"/>
      <c r="O37" s="4"/>
      <c r="P37" s="6"/>
      <c r="Q37" s="6"/>
      <c r="R37" s="6"/>
      <c r="S37" s="4"/>
      <c r="T37" s="4"/>
      <c r="U37" s="4"/>
      <c r="V37" s="4"/>
    </row>
    <row r="38" spans="2:22" ht="31.3" x14ac:dyDescent="0.3">
      <c r="B38" s="1">
        <v>23</v>
      </c>
      <c r="C38" s="44"/>
      <c r="D38" s="44"/>
      <c r="E38" s="45">
        <v>2</v>
      </c>
      <c r="F38" s="45">
        <v>4</v>
      </c>
      <c r="G38" s="1">
        <v>23</v>
      </c>
      <c r="H38" s="46"/>
      <c r="I38" s="46"/>
      <c r="J38" s="46"/>
      <c r="K38" s="46" t="str">
        <f>Лист3!O32&amp;" "&amp;Лист3!Q32&amp;" "&amp;Лист3!S32&amp;" "&amp;Лист3!U32&amp;" "&amp;Лист3!W32&amp;" "&amp;Лист3!Y32&amp;" "&amp;Лист3!AA32&amp;" "&amp;Лист3!AC32&amp;" "&amp;Лист3!AE32&amp;" "&amp;Лист3!AG32&amp;" "&amp;Лист3!AI32&amp;" "&amp;Лист3!AK32&amp;" "&amp;Лист3!AM32&amp;" "&amp;Лист3!AO32</f>
        <v xml:space="preserve">ЛОЖЬ           2  </v>
      </c>
      <c r="L38" s="5"/>
      <c r="M38" s="5"/>
      <c r="N38" s="5"/>
      <c r="O38" s="4"/>
      <c r="P38" s="6"/>
      <c r="Q38" s="6"/>
      <c r="R38" s="6"/>
      <c r="S38" s="4"/>
      <c r="T38" s="4"/>
      <c r="U38" s="4"/>
      <c r="V38" s="4"/>
    </row>
    <row r="39" spans="2:22" ht="31.3" x14ac:dyDescent="0.3">
      <c r="B39" s="1">
        <v>24</v>
      </c>
      <c r="C39" s="44"/>
      <c r="D39" s="44"/>
      <c r="E39" s="45">
        <v>2</v>
      </c>
      <c r="F39" s="45">
        <v>3</v>
      </c>
      <c r="G39" s="1">
        <v>24</v>
      </c>
      <c r="H39" s="46"/>
      <c r="I39" s="46"/>
      <c r="J39" s="46"/>
      <c r="K39" s="46" t="str">
        <f>Лист3!O33&amp;" "&amp;Лист3!Q33&amp;" "&amp;Лист3!S33&amp;" "&amp;Лист3!U33&amp;" "&amp;Лист3!W33&amp;" "&amp;Лист3!Y33&amp;" "&amp;Лист3!AA33&amp;" "&amp;Лист3!AC33&amp;" "&amp;Лист3!AE33&amp;" "&amp;Лист3!AG33&amp;" "&amp;Лист3!AI33&amp;" "&amp;Лист3!AK33&amp;" "&amp;Лист3!AM33&amp;" "&amp;Лист3!AO33</f>
        <v xml:space="preserve">ЛОЖЬ           2  </v>
      </c>
      <c r="L39" s="5"/>
      <c r="M39" s="5"/>
      <c r="N39" s="5"/>
      <c r="O39" s="4"/>
      <c r="P39" s="6"/>
      <c r="Q39" s="6"/>
      <c r="R39" s="6"/>
      <c r="S39" s="4"/>
      <c r="T39" s="4"/>
      <c r="U39" s="4"/>
      <c r="V39" s="4"/>
    </row>
    <row r="40" spans="2:22" ht="31.3" x14ac:dyDescent="0.3">
      <c r="B40" s="1">
        <v>25</v>
      </c>
      <c r="C40" s="44"/>
      <c r="D40" s="44"/>
      <c r="E40" s="45">
        <v>2</v>
      </c>
      <c r="F40" s="45">
        <v>3</v>
      </c>
      <c r="G40" s="1">
        <v>25</v>
      </c>
      <c r="H40" s="46"/>
      <c r="I40" s="46"/>
      <c r="J40" s="46"/>
      <c r="K40" s="46" t="str">
        <f>Лист3!O34&amp;" "&amp;Лист3!Q34&amp;" "&amp;Лист3!S34&amp;" "&amp;Лист3!U34&amp;" "&amp;Лист3!W34&amp;" "&amp;Лист3!Y34&amp;" "&amp;Лист3!AA34&amp;" "&amp;Лист3!AC34&amp;" "&amp;Лист3!AE34&amp;" "&amp;Лист3!AG34&amp;" "&amp;Лист3!AI34&amp;" "&amp;Лист3!AK34&amp;" "&amp;Лист3!AM34&amp;" "&amp;Лист3!AO34</f>
        <v xml:space="preserve">ЛОЖЬ           2  </v>
      </c>
      <c r="L40" s="5"/>
      <c r="M40" s="5"/>
      <c r="N40" s="5"/>
      <c r="O40" s="4"/>
      <c r="P40" s="6"/>
      <c r="Q40" s="6"/>
      <c r="R40" s="6"/>
      <c r="S40" s="4"/>
      <c r="T40" s="4"/>
      <c r="U40" s="4"/>
      <c r="V40" s="4"/>
    </row>
    <row r="41" spans="2:22" ht="31.3" x14ac:dyDescent="0.3">
      <c r="B41" s="1">
        <v>26</v>
      </c>
      <c r="C41" s="44"/>
      <c r="D41" s="44"/>
      <c r="E41" s="45">
        <v>2</v>
      </c>
      <c r="F41" s="45">
        <v>5</v>
      </c>
      <c r="G41" s="1">
        <v>26</v>
      </c>
      <c r="H41" s="46"/>
      <c r="I41" s="46"/>
      <c r="J41" s="46"/>
      <c r="K41" s="46" t="str">
        <f>Лист3!O35&amp;" "&amp;Лист3!Q35&amp;" "&amp;Лист3!S35&amp;" "&amp;Лист3!U35&amp;" "&amp;Лист3!W35&amp;" "&amp;Лист3!Y35&amp;" "&amp;Лист3!AA35&amp;" "&amp;Лист3!AC35&amp;" "&amp;Лист3!AE35&amp;" "&amp;Лист3!AG35&amp;" "&amp;Лист3!AI35&amp;" "&amp;Лист3!AK35&amp;" "&amp;Лист3!AM35&amp;" "&amp;Лист3!AO35</f>
        <v xml:space="preserve">ЛОЖЬ           2  </v>
      </c>
      <c r="L41" s="5"/>
      <c r="M41" s="5"/>
      <c r="N41" s="5"/>
      <c r="O41" s="4"/>
      <c r="P41" s="6"/>
      <c r="Q41" s="6"/>
      <c r="R41" s="6"/>
      <c r="S41" s="4"/>
      <c r="T41" s="4"/>
      <c r="U41" s="4"/>
      <c r="V41" s="4"/>
    </row>
    <row r="42" spans="2:22" ht="31.3" x14ac:dyDescent="0.3">
      <c r="B42" s="1">
        <v>27</v>
      </c>
      <c r="C42" s="44"/>
      <c r="D42" s="44"/>
      <c r="E42" s="45">
        <v>2</v>
      </c>
      <c r="F42" s="45">
        <v>5</v>
      </c>
      <c r="G42" s="1">
        <v>27</v>
      </c>
      <c r="H42" s="46"/>
      <c r="I42" s="46"/>
      <c r="J42" s="46"/>
      <c r="K42" s="46" t="str">
        <f>Лист3!O36&amp;" "&amp;Лист3!Q36&amp;" "&amp;Лист3!S36&amp;" "&amp;Лист3!U36&amp;" "&amp;Лист3!W36&amp;" "&amp;Лист3!Y36&amp;" "&amp;Лист3!AA36&amp;" "&amp;Лист3!AC36&amp;" "&amp;Лист3!AE36&amp;" "&amp;Лист3!AG36&amp;" "&amp;Лист3!AI36&amp;" "&amp;Лист3!AK36&amp;" "&amp;Лист3!AM36&amp;" "&amp;Лист3!AO36</f>
        <v xml:space="preserve">ЛОЖЬ           2  </v>
      </c>
      <c r="L42" s="5"/>
      <c r="M42" s="5"/>
      <c r="N42" s="5"/>
      <c r="O42" s="4"/>
      <c r="P42" s="6"/>
      <c r="Q42" s="6"/>
      <c r="R42" s="6"/>
      <c r="S42" s="4"/>
      <c r="T42" s="4"/>
      <c r="U42" s="4"/>
      <c r="V42" s="4"/>
    </row>
    <row r="43" spans="2:22" ht="31.3" x14ac:dyDescent="0.3">
      <c r="B43" s="1">
        <v>28</v>
      </c>
      <c r="C43" s="44"/>
      <c r="D43" s="44"/>
      <c r="E43" s="45">
        <v>2</v>
      </c>
      <c r="F43" s="45">
        <v>4</v>
      </c>
      <c r="G43" s="1">
        <v>28</v>
      </c>
      <c r="H43" s="46"/>
      <c r="I43" s="46"/>
      <c r="J43" s="46"/>
      <c r="K43" s="46" t="str">
        <f>Лист3!O37&amp;" "&amp;Лист3!Q37&amp;" "&amp;Лист3!S37&amp;" "&amp;Лист3!U37&amp;" "&amp;Лист3!W37&amp;" "&amp;Лист3!Y37&amp;" "&amp;Лист3!AA37&amp;" "&amp;Лист3!AC37&amp;" "&amp;Лист3!AE37&amp;" "&amp;Лист3!AG37&amp;" "&amp;Лист3!AI37&amp;" "&amp;Лист3!AK37&amp;" "&amp;Лист3!AM37&amp;" "&amp;Лист3!AO37</f>
        <v xml:space="preserve">ЛОЖЬ           2  </v>
      </c>
      <c r="L43" s="5"/>
      <c r="M43" s="5"/>
      <c r="N43" s="5"/>
      <c r="O43" s="4"/>
      <c r="P43" s="6"/>
      <c r="Q43" s="6"/>
      <c r="R43" s="6"/>
      <c r="S43" s="4"/>
      <c r="T43" s="4"/>
      <c r="U43" s="4"/>
      <c r="V43" s="4"/>
    </row>
    <row r="44" spans="2:22" ht="31.3" x14ac:dyDescent="0.3">
      <c r="B44" s="1">
        <v>29</v>
      </c>
      <c r="C44" s="44"/>
      <c r="D44" s="44"/>
      <c r="E44" s="45">
        <v>2</v>
      </c>
      <c r="F44" s="45">
        <v>5</v>
      </c>
      <c r="G44" s="1">
        <v>29</v>
      </c>
      <c r="H44" s="46"/>
      <c r="I44" s="46"/>
      <c r="J44" s="46"/>
      <c r="K44" s="46" t="str">
        <f>Лист3!O38&amp;" "&amp;Лист3!Q38&amp;" "&amp;Лист3!S38&amp;" "&amp;Лист3!U38&amp;" "&amp;Лист3!W38&amp;" "&amp;Лист3!Y38&amp;" "&amp;Лист3!AA38&amp;" "&amp;Лист3!AC38&amp;" "&amp;Лист3!AE38&amp;" "&amp;Лист3!AG38&amp;" "&amp;Лист3!AI38&amp;" "&amp;Лист3!AK38&amp;" "&amp;Лист3!AM38&amp;" "&amp;Лист3!AO38</f>
        <v xml:space="preserve">ЛОЖЬ           2  </v>
      </c>
      <c r="L44" s="5"/>
      <c r="M44" s="5"/>
      <c r="N44" s="5"/>
      <c r="O44" s="4"/>
      <c r="P44" s="6"/>
      <c r="Q44" s="6"/>
      <c r="R44" s="6"/>
      <c r="S44" s="4"/>
      <c r="T44" s="4"/>
      <c r="U44" s="4"/>
      <c r="V44" s="4"/>
    </row>
    <row r="45" spans="2:22" ht="15.65" x14ac:dyDescent="0.3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2:22" x14ac:dyDescent="0.3">
      <c r="B46" s="85" t="s">
        <v>21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</row>
    <row r="47" spans="2:22" x14ac:dyDescent="0.3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</row>
    <row r="48" spans="2:22" x14ac:dyDescent="0.3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</row>
    <row r="49" spans="2:22" x14ac:dyDescent="0.3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</row>
    <row r="50" spans="2:22" ht="15.65" x14ac:dyDescent="0.3">
      <c r="B50" s="85" t="s">
        <v>22</v>
      </c>
      <c r="C50" s="85"/>
      <c r="D50" s="11">
        <f>COUNTA(U16:U85)</f>
        <v>0</v>
      </c>
      <c r="E50" s="12" t="s">
        <v>23</v>
      </c>
      <c r="F50" s="13"/>
      <c r="G50" s="13"/>
      <c r="H50" s="14"/>
      <c r="I50" s="14"/>
      <c r="J50" s="14"/>
      <c r="K50" s="14"/>
      <c r="L50" s="15"/>
      <c r="M50" s="15"/>
      <c r="N50" s="15"/>
      <c r="O50" s="14"/>
      <c r="P50" s="14"/>
      <c r="Q50" s="14"/>
      <c r="R50" s="14"/>
      <c r="S50" s="14"/>
      <c r="T50" s="14"/>
      <c r="U50" s="14"/>
      <c r="V50" s="14"/>
    </row>
    <row r="51" spans="2:22" ht="15.65" x14ac:dyDescent="0.3">
      <c r="B51" s="84" t="s">
        <v>24</v>
      </c>
      <c r="C51" s="84"/>
      <c r="D51" s="11">
        <f>COUNTIF(U16:U117,"&gt;1")</f>
        <v>0</v>
      </c>
      <c r="E51" s="12" t="s">
        <v>23</v>
      </c>
      <c r="F51" s="13"/>
      <c r="G51" s="13"/>
      <c r="H51" s="14"/>
      <c r="I51" s="14"/>
      <c r="J51" s="14"/>
      <c r="K51" s="14"/>
      <c r="L51" s="15"/>
      <c r="M51" s="15"/>
      <c r="N51" s="15"/>
      <c r="O51" s="14"/>
      <c r="P51" s="14"/>
      <c r="Q51" s="14"/>
      <c r="R51" s="14"/>
      <c r="S51" s="14"/>
      <c r="T51" s="14"/>
      <c r="U51" s="14"/>
      <c r="V51" s="14"/>
    </row>
    <row r="52" spans="2:22" ht="15.65" x14ac:dyDescent="0.3">
      <c r="B52" s="85" t="s">
        <v>25</v>
      </c>
      <c r="C52" s="85"/>
      <c r="D52" s="85"/>
      <c r="E52" s="13"/>
      <c r="F52" s="13"/>
      <c r="G52" s="13"/>
      <c r="H52" s="14"/>
      <c r="I52" s="14"/>
      <c r="J52" s="14"/>
      <c r="K52" s="14"/>
      <c r="L52" s="15"/>
      <c r="M52" s="15"/>
      <c r="N52" s="15"/>
      <c r="O52" s="14"/>
      <c r="P52" s="14"/>
      <c r="Q52" s="14"/>
      <c r="R52" s="14"/>
      <c r="S52" s="14"/>
      <c r="T52" s="14"/>
      <c r="U52" s="14"/>
      <c r="V52" s="14"/>
    </row>
    <row r="53" spans="2:22" ht="15.65" x14ac:dyDescent="0.3">
      <c r="B53" s="85" t="s">
        <v>26</v>
      </c>
      <c r="C53" s="85"/>
      <c r="D53" s="16">
        <f>COUNTIF(U16:U44,"5")</f>
        <v>0</v>
      </c>
      <c r="E53" s="12" t="s">
        <v>23</v>
      </c>
      <c r="F53" s="17" t="e">
        <f>IF(D53=0,(D53/D50),IF(D53&gt;=1,(D53/D50)))</f>
        <v>#DIV/0!</v>
      </c>
      <c r="G53" s="13"/>
      <c r="H53" s="14"/>
      <c r="I53" s="14"/>
      <c r="J53" s="14"/>
      <c r="K53" s="14"/>
      <c r="L53" s="15"/>
      <c r="M53" s="15"/>
      <c r="N53" s="15"/>
      <c r="O53" s="14"/>
      <c r="P53" s="14"/>
      <c r="Q53" s="14"/>
      <c r="R53" s="14"/>
      <c r="S53" s="14"/>
      <c r="T53" s="14"/>
      <c r="U53" s="14"/>
      <c r="V53" s="14"/>
    </row>
    <row r="54" spans="2:22" ht="15.65" x14ac:dyDescent="0.3">
      <c r="B54" s="85" t="s">
        <v>27</v>
      </c>
      <c r="C54" s="85"/>
      <c r="D54" s="16">
        <f>COUNTIF(U16:U44,"4")</f>
        <v>0</v>
      </c>
      <c r="E54" s="12" t="s">
        <v>23</v>
      </c>
      <c r="F54" s="17" t="e">
        <f>IF(D54=0,(D54/D50),IF(D54&gt;=1,(D54/D50)))</f>
        <v>#DIV/0!</v>
      </c>
      <c r="G54" s="13"/>
      <c r="H54" s="14"/>
      <c r="I54" s="14"/>
      <c r="J54" s="14"/>
      <c r="K54" s="14"/>
      <c r="L54" s="15"/>
      <c r="M54" s="15"/>
      <c r="N54" s="15"/>
      <c r="O54" s="14"/>
      <c r="P54" s="14"/>
      <c r="Q54" s="14"/>
      <c r="R54" s="14"/>
      <c r="S54" s="14"/>
      <c r="T54" s="14"/>
      <c r="U54" s="14"/>
      <c r="V54" s="14"/>
    </row>
    <row r="55" spans="2:22" ht="15.65" x14ac:dyDescent="0.3">
      <c r="B55" s="85" t="s">
        <v>28</v>
      </c>
      <c r="C55" s="85"/>
      <c r="D55" s="16">
        <f>COUNTIF(U16:U44,"3")</f>
        <v>0</v>
      </c>
      <c r="E55" s="12" t="s">
        <v>23</v>
      </c>
      <c r="F55" s="17" t="e">
        <f>IF(D55=0,(D55/D50),IF(D55&gt;=1,(D55/D50)))</f>
        <v>#DIV/0!</v>
      </c>
      <c r="G55" s="13"/>
      <c r="H55" s="14"/>
      <c r="I55" s="14"/>
      <c r="J55" s="14"/>
      <c r="K55" s="14"/>
      <c r="L55" s="15"/>
      <c r="M55" s="15"/>
      <c r="N55" s="15"/>
      <c r="O55" s="14"/>
      <c r="P55" s="14"/>
      <c r="Q55" s="14"/>
      <c r="R55" s="14"/>
      <c r="S55" s="14"/>
      <c r="T55" s="14"/>
      <c r="U55" s="14"/>
      <c r="V55" s="14"/>
    </row>
    <row r="56" spans="2:22" ht="15.65" x14ac:dyDescent="0.3">
      <c r="B56" s="85" t="s">
        <v>29</v>
      </c>
      <c r="C56" s="85"/>
      <c r="D56" s="16">
        <f>COUNTIF(U16:U44,"2")</f>
        <v>0</v>
      </c>
      <c r="E56" s="12" t="s">
        <v>23</v>
      </c>
      <c r="F56" s="17" t="e">
        <f>IF(D56=0,(D56/D51),IF(D56&gt;=1,(D56/D51)))</f>
        <v>#DIV/0!</v>
      </c>
      <c r="G56" s="17"/>
      <c r="H56" s="14"/>
      <c r="I56" s="14"/>
      <c r="J56" s="14"/>
      <c r="K56" s="14"/>
      <c r="L56" s="15"/>
      <c r="M56" s="15"/>
      <c r="N56" s="15"/>
      <c r="O56" s="14"/>
      <c r="P56" s="14"/>
      <c r="Q56" s="14"/>
      <c r="R56" s="14"/>
      <c r="S56" s="14"/>
      <c r="T56" s="14"/>
      <c r="U56" s="14"/>
      <c r="V56" s="14"/>
    </row>
    <row r="57" spans="2:22" ht="15.65" x14ac:dyDescent="0.3">
      <c r="B57" s="85" t="s">
        <v>30</v>
      </c>
      <c r="C57" s="85"/>
      <c r="D57" s="85"/>
      <c r="E57" s="18">
        <f>COUNTIF(U16:U44,"&gt;2")</f>
        <v>0</v>
      </c>
      <c r="F57" s="12" t="s">
        <v>23</v>
      </c>
      <c r="G57" s="17" t="e">
        <f>IF(E57=0,(E57/D50),IF(E57&gt;=1,(E57/D50)))</f>
        <v>#DIV/0!</v>
      </c>
      <c r="H57" s="14"/>
      <c r="I57" s="14"/>
      <c r="J57" s="14"/>
      <c r="K57" s="14"/>
      <c r="L57" s="15"/>
      <c r="M57" s="15"/>
      <c r="N57" s="15"/>
      <c r="O57" s="14"/>
      <c r="P57" s="14"/>
      <c r="Q57" s="14"/>
      <c r="R57" s="14"/>
      <c r="S57" s="14"/>
      <c r="T57" s="14"/>
      <c r="U57" s="14"/>
      <c r="V57" s="14"/>
    </row>
    <row r="58" spans="2:22" ht="15.65" x14ac:dyDescent="0.3">
      <c r="B58" s="85" t="s">
        <v>31</v>
      </c>
      <c r="C58" s="85"/>
      <c r="D58" s="85"/>
      <c r="E58" s="16">
        <f>COUNTIF(V21:V49,"5")</f>
        <v>0</v>
      </c>
      <c r="F58" s="19" t="s">
        <v>23</v>
      </c>
      <c r="G58" s="17" t="e">
        <f>IF(E58=0,(E58/D51),IF(E58&gt;=1,(E58/D51)))</f>
        <v>#DIV/0!</v>
      </c>
      <c r="H58" s="17"/>
      <c r="I58" s="17"/>
      <c r="J58" s="17"/>
      <c r="K58" s="86" t="s">
        <v>32</v>
      </c>
      <c r="L58" s="86"/>
      <c r="M58" s="20"/>
      <c r="N58" s="20"/>
      <c r="O58" s="87" t="s">
        <v>33</v>
      </c>
      <c r="P58" s="87"/>
      <c r="Q58" s="87"/>
      <c r="R58" s="87"/>
      <c r="S58" s="87"/>
      <c r="T58" s="21"/>
      <c r="U58" s="14"/>
      <c r="V58" s="14"/>
    </row>
  </sheetData>
  <mergeCells count="38">
    <mergeCell ref="B58:D58"/>
    <mergeCell ref="K58:L58"/>
    <mergeCell ref="O58:S58"/>
    <mergeCell ref="B52:D52"/>
    <mergeCell ref="B53:C53"/>
    <mergeCell ref="B54:C54"/>
    <mergeCell ref="B55:C55"/>
    <mergeCell ref="B56:C56"/>
    <mergeCell ref="B57:D57"/>
    <mergeCell ref="B51:C51"/>
    <mergeCell ref="V11:V15"/>
    <mergeCell ref="H12:K13"/>
    <mergeCell ref="L12:O13"/>
    <mergeCell ref="P12:S13"/>
    <mergeCell ref="B46:V49"/>
    <mergeCell ref="B50:C50"/>
    <mergeCell ref="B7:V9"/>
    <mergeCell ref="B11:B15"/>
    <mergeCell ref="C11:C15"/>
    <mergeCell ref="D11:D15"/>
    <mergeCell ref="E11:E15"/>
    <mergeCell ref="F11:F15"/>
    <mergeCell ref="G11:G15"/>
    <mergeCell ref="H11:S11"/>
    <mergeCell ref="T11:T15"/>
    <mergeCell ref="U11:U15"/>
    <mergeCell ref="H15:J15"/>
    <mergeCell ref="L15:N15"/>
    <mergeCell ref="P15:R15"/>
    <mergeCell ref="N2:N5"/>
    <mergeCell ref="P2:P5"/>
    <mergeCell ref="Q2:Q5"/>
    <mergeCell ref="R2:R5"/>
    <mergeCell ref="H2:H5"/>
    <mergeCell ref="I2:I5"/>
    <mergeCell ref="J2:J5"/>
    <mergeCell ref="L2:L5"/>
    <mergeCell ref="M2:M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54"/>
  <sheetViews>
    <sheetView topLeftCell="E1" zoomScale="60" zoomScaleNormal="60" workbookViewId="0">
      <selection activeCell="V12" sqref="V12"/>
    </sheetView>
  </sheetViews>
  <sheetFormatPr defaultRowHeight="15.05" x14ac:dyDescent="0.3"/>
  <cols>
    <col min="3" max="3" width="14.109375" customWidth="1"/>
    <col min="4" max="4" width="17.5546875" customWidth="1"/>
    <col min="22" max="22" width="13.109375" customWidth="1"/>
    <col min="23" max="23" width="12.44140625" customWidth="1"/>
  </cols>
  <sheetData>
    <row r="2" spans="2:41" x14ac:dyDescent="0.3">
      <c r="V2" s="88"/>
      <c r="W2" s="89"/>
      <c r="X2" s="89"/>
      <c r="Y2" s="89"/>
      <c r="Z2" s="89"/>
      <c r="AA2" s="89"/>
      <c r="AB2" s="89"/>
      <c r="AC2" s="89"/>
      <c r="AD2" s="89"/>
    </row>
    <row r="3" spans="2:41" x14ac:dyDescent="0.3">
      <c r="B3" s="77" t="s">
        <v>0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V3" s="89"/>
      <c r="W3" s="89"/>
      <c r="X3" s="89"/>
      <c r="Y3" s="89"/>
      <c r="Z3" s="89"/>
      <c r="AA3" s="89"/>
      <c r="AB3" s="89"/>
      <c r="AC3" s="89"/>
      <c r="AD3" s="89"/>
    </row>
    <row r="4" spans="2:41" x14ac:dyDescent="0.3"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V4" s="89"/>
      <c r="W4" s="89"/>
      <c r="X4" s="89"/>
      <c r="Y4" s="89"/>
      <c r="Z4" s="89"/>
      <c r="AA4" s="89"/>
      <c r="AB4" s="89"/>
      <c r="AC4" s="89"/>
      <c r="AD4" s="89"/>
    </row>
    <row r="5" spans="2:41" ht="23.2" customHeight="1" x14ac:dyDescent="0.3"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V5" s="22"/>
      <c r="W5" s="23"/>
      <c r="X5" s="23"/>
      <c r="Y5" s="23"/>
    </row>
    <row r="6" spans="2:41" ht="15.65" thickBot="1" x14ac:dyDescent="0.35"/>
    <row r="7" spans="2:41" ht="16.3" thickBot="1" x14ac:dyDescent="0.35">
      <c r="B7" s="79" t="s">
        <v>1</v>
      </c>
      <c r="C7" s="80"/>
      <c r="D7" s="79"/>
      <c r="E7" s="80" t="s">
        <v>3</v>
      </c>
      <c r="F7" s="80" t="s">
        <v>4</v>
      </c>
      <c r="G7" s="80" t="s">
        <v>5</v>
      </c>
      <c r="H7" s="79" t="s">
        <v>6</v>
      </c>
      <c r="I7" s="79"/>
      <c r="J7" s="79"/>
      <c r="K7" s="79"/>
      <c r="L7" s="79"/>
      <c r="M7" s="79"/>
      <c r="N7" s="80" t="s">
        <v>7</v>
      </c>
      <c r="O7" s="80" t="s">
        <v>8</v>
      </c>
      <c r="P7" s="80" t="s">
        <v>9</v>
      </c>
      <c r="W7" s="95" t="s">
        <v>34</v>
      </c>
      <c r="Y7" s="95" t="s">
        <v>35</v>
      </c>
      <c r="AG7" s="98" t="s">
        <v>36</v>
      </c>
    </row>
    <row r="8" spans="2:41" x14ac:dyDescent="0.3">
      <c r="B8" s="79"/>
      <c r="C8" s="80"/>
      <c r="D8" s="79"/>
      <c r="E8" s="80"/>
      <c r="F8" s="80"/>
      <c r="G8" s="80"/>
      <c r="H8" s="79" t="s">
        <v>10</v>
      </c>
      <c r="I8" s="79"/>
      <c r="J8" s="79" t="s">
        <v>11</v>
      </c>
      <c r="K8" s="79"/>
      <c r="L8" s="79" t="s">
        <v>12</v>
      </c>
      <c r="M8" s="79"/>
      <c r="N8" s="80"/>
      <c r="O8" s="80"/>
      <c r="P8" s="80"/>
      <c r="V8" s="99" t="s">
        <v>37</v>
      </c>
      <c r="W8" s="96"/>
      <c r="Y8" s="96"/>
      <c r="AG8" s="98"/>
      <c r="AI8" s="90" t="s">
        <v>38</v>
      </c>
    </row>
    <row r="9" spans="2:41" ht="15.65" thickBot="1" x14ac:dyDescent="0.35">
      <c r="B9" s="79"/>
      <c r="C9" s="80"/>
      <c r="D9" s="79"/>
      <c r="E9" s="80"/>
      <c r="F9" s="80"/>
      <c r="G9" s="80"/>
      <c r="H9" s="79"/>
      <c r="I9" s="79"/>
      <c r="J9" s="79"/>
      <c r="K9" s="79"/>
      <c r="L9" s="79"/>
      <c r="M9" s="79"/>
      <c r="N9" s="80"/>
      <c r="O9" s="80"/>
      <c r="P9" s="80"/>
      <c r="V9" s="100"/>
      <c r="W9" s="97"/>
      <c r="Y9" s="97"/>
      <c r="AG9" s="98"/>
      <c r="AI9" s="90"/>
    </row>
    <row r="10" spans="2:41" ht="16.3" thickBot="1" x14ac:dyDescent="0.35">
      <c r="B10" s="79"/>
      <c r="C10" s="80"/>
      <c r="D10" s="79"/>
      <c r="E10" s="80"/>
      <c r="F10" s="80"/>
      <c r="G10" s="80"/>
      <c r="H10" s="91" t="s">
        <v>13</v>
      </c>
      <c r="I10" s="91"/>
      <c r="J10" s="91" t="s">
        <v>14</v>
      </c>
      <c r="K10" s="91"/>
      <c r="L10" s="91" t="s">
        <v>15</v>
      </c>
      <c r="M10" s="91"/>
      <c r="N10" s="80"/>
      <c r="O10" s="80"/>
      <c r="P10" s="80"/>
      <c r="Y10" s="24"/>
      <c r="AI10" s="90"/>
    </row>
    <row r="11" spans="2:41" ht="31.95" thickBot="1" x14ac:dyDescent="0.35">
      <c r="B11" s="79"/>
      <c r="C11" s="80"/>
      <c r="D11" s="79"/>
      <c r="E11" s="80"/>
      <c r="F11" s="80"/>
      <c r="G11" s="80"/>
      <c r="H11" s="1" t="s">
        <v>16</v>
      </c>
      <c r="I11" s="1" t="s">
        <v>17</v>
      </c>
      <c r="J11" s="1" t="s">
        <v>16</v>
      </c>
      <c r="K11" s="1" t="s">
        <v>17</v>
      </c>
      <c r="L11" s="1" t="s">
        <v>16</v>
      </c>
      <c r="M11" s="1" t="s">
        <v>17</v>
      </c>
      <c r="N11" s="80"/>
      <c r="O11" s="80"/>
      <c r="P11" s="80"/>
      <c r="U11" s="25" t="s">
        <v>39</v>
      </c>
      <c r="V11" s="25" t="s">
        <v>40</v>
      </c>
      <c r="W11" s="25" t="s">
        <v>41</v>
      </c>
      <c r="X11" s="25" t="s">
        <v>42</v>
      </c>
      <c r="Y11" s="25" t="s">
        <v>43</v>
      </c>
      <c r="Z11" s="25" t="s">
        <v>44</v>
      </c>
      <c r="AA11" s="25" t="s">
        <v>45</v>
      </c>
      <c r="AB11" s="25" t="s">
        <v>46</v>
      </c>
      <c r="AC11" s="25" t="s">
        <v>47</v>
      </c>
      <c r="AD11" s="25" t="s">
        <v>48</v>
      </c>
      <c r="AE11" s="25" t="s">
        <v>49</v>
      </c>
      <c r="AF11" s="25" t="s">
        <v>50</v>
      </c>
      <c r="AG11" s="25" t="s">
        <v>17</v>
      </c>
      <c r="AH11" s="26" t="s">
        <v>51</v>
      </c>
      <c r="AI11" s="90"/>
      <c r="AJ11" s="25" t="s">
        <v>52</v>
      </c>
      <c r="AK11" s="25" t="s">
        <v>53</v>
      </c>
      <c r="AL11" s="25" t="s">
        <v>47</v>
      </c>
      <c r="AM11" s="25" t="s">
        <v>48</v>
      </c>
      <c r="AN11" s="25" t="s">
        <v>49</v>
      </c>
      <c r="AO11" s="25" t="s">
        <v>50</v>
      </c>
    </row>
    <row r="12" spans="2:41" ht="31.95" thickBot="1" x14ac:dyDescent="0.35">
      <c r="B12" s="1">
        <v>1</v>
      </c>
      <c r="C12" s="2"/>
      <c r="D12" s="2"/>
      <c r="E12" s="3">
        <v>2</v>
      </c>
      <c r="F12" s="3">
        <v>1</v>
      </c>
      <c r="G12" s="1">
        <v>1</v>
      </c>
      <c r="H12" s="4">
        <v>30</v>
      </c>
      <c r="I12" s="4" t="str">
        <f>AB12&amp;" "&amp;AK12</f>
        <v>5 ЛОЖЬ</v>
      </c>
      <c r="J12" s="5">
        <v>14</v>
      </c>
      <c r="K12" s="4">
        <f>AD12</f>
        <v>5</v>
      </c>
      <c r="L12" s="6">
        <v>3.51</v>
      </c>
      <c r="M12" s="4">
        <f>AF12</f>
        <v>3</v>
      </c>
      <c r="N12" s="4">
        <f>AG12</f>
        <v>0</v>
      </c>
      <c r="O12" s="4">
        <f>N12</f>
        <v>0</v>
      </c>
      <c r="P12" s="1"/>
      <c r="Q12" s="13"/>
      <c r="R12" s="27"/>
      <c r="S12" s="27"/>
      <c r="T12" s="27"/>
      <c r="U12" s="28" t="s">
        <v>54</v>
      </c>
      <c r="V12" s="29">
        <v>30377</v>
      </c>
      <c r="W12" s="30">
        <f ca="1">TODAY()</f>
        <v>43562</v>
      </c>
      <c r="X12" s="28">
        <f ca="1">INT((W12-V12)/365.25)</f>
        <v>36</v>
      </c>
      <c r="Y12" s="31">
        <f ca="1">IF(AND(U12="м",X12&lt;=24),1,IF(AND(U12="ж",X12&lt;=24),1,IF(AND(U12="м",X12&lt;=29),2,IF(AND(U12="ж",X12&lt;=29),2,IF(AND(U12="м",X12&lt;=34),3,IF(AND(U12="ж",X12&lt;=34),3,IF(AND(U12="м",X12&lt;=39),4,IF(AND(U12="м",X12&lt;=44),5,IF(AND(U12="м",X12&gt;49),6,IF(AND(U12="ж",X12&lt;=39),4,IF(AND(U12="ж",X12&gt;=45),6,IF(AND(U12="ж",X12&lt;=44),5))))))))))))</f>
        <v>4</v>
      </c>
      <c r="Z12" s="31">
        <v>2</v>
      </c>
      <c r="AA12" s="28">
        <f>H12</f>
        <v>30</v>
      </c>
      <c r="AB12" s="31">
        <f t="shared" ref="AB12:AB14" si="0">IF(AND(F12=1,U12="м",H12&gt;=14),5,IF(AND(F12=1,U12="м",H12&gt;=12),4,IF(AND(F12=1,U12="м",H12&gt;=10),3,IF(AND(F12=1,U12="м",H12&lt;10),2,IF(AND(F12=2,U12="м",H12&gt;=13),5,IF(AND(F12=2,U12="м",H12&gt;=11),4,IF(AND(F12=2,U12="м",H12&gt;=9),3,IF(AND(F12=2,U12="м",H12&lt;9),2,IF(AND(F12=3,U12="м",H12&gt;=12),5,IF(AND(F12=3,U12="м",H12&gt;=10),4,IF(AND(F12=3,U12="м",H12&gt;=8),3,IF(AND(F12=3,U12="м",H12&lt;8),2,IF(AND(F12=4,U12="м",H12&gt;=10),5,IF(AND(F12=4,U12="м",H12&gt;=8),4,IF(AND(F12=4,U12="м",H12&gt;=6),3,IF(AND(F12=4,U12="м",H12&lt;6),2,IF(AND(F12=5,U12="м",H12&gt;=8),5,IF(AND(F12=5,U12="м",H12&gt;=6),4,IF(AND(F12=5,U12="м",H12&gt;=4),3,IF(AND(F12=5,U12="м",H12&lt;4),2,IF(AND(F12=6,U12="м",H12&gt;=7),5,IF(AND(F12=6,U12="м",H12&gt;=5),4,IF(AND(F12=6,U12="м",H12&gt;=3),3,IF(AND(F12=6,U12="м",H12&lt;3),2,IF(AND(F16="",U12="м",H12&gt;=13),5,IF(AND(F12="",U12="м",H12&gt;=11),4,IF(AND(F12="",U12="м",H12&gt;=9),3,IF(AND(F12="",U12="м",H12&lt;9),2))))))))))))))))))))))))))))</f>
        <v>5</v>
      </c>
      <c r="AC12" s="32">
        <f>J12</f>
        <v>14</v>
      </c>
      <c r="AD12" s="28">
        <f t="shared" ref="AD12:AD40" si="1">IF(AND(F12=1,U12="м",J12&lt;=14),5,IF(AND(F12=1,U12="м",J12&lt;=14.4),4,IF(AND(F12=1,U12="м",J12&lt;=15.2),3,IF(AND(F12=1,U12="м",J12&gt;15.2),2,IF(AND(F12=2,U12="м",J12&lt;=14.2),5,IF(AND(F12=2,U12="м",J12&lt;=14.6),4,IF(AND(F12=2,U12="м",J12&lt;=15.6),3,IF(AND(F12=2,U12="м",J12&gt;15.6),2,IF(AND(F12=3,U12="м",J12&lt;=14.8),5,IF(AND(F12=3,U12="м",J12&lt;=15.4),4,IF(AND(F12=3,U12="м",J12&lt;=16.2),3,IF(AND(F12=3,U12="м",J12&gt;16.2),2,IF(AND(F12=4,U12="м",J12&lt;=15.2),5,IF(AND(F12=4,U12="м",J12&lt;=15.8),4,IF(AND(F12=4,U12="м",J12&lt;=16.8),3,IF(AND(F12=4,U12="м",J12&gt;16.8),2,IF(AND(F12=5,U12="м",J12&lt;=16),5,IF(AND(F12=5,U12="м",J12&lt;=16.6),4,IF(AND(F12=5,U12="м",J12&lt;=17.6),3,IF(AND(F12=5,U12="м",J12&gt;17.6),2,IF(AND(F12="",U12="м",J12&lt;=14.2),5,IF(AND(F12="",U12="м",J12&lt;=14.6),4,IF(AND(F12="",U12="м",J12&lt;=15.6),3,IF(AND(F12="",U12="м",J12&gt;15.6),2,))))))))))))))))))))))))</f>
        <v>5</v>
      </c>
      <c r="AE12" s="33">
        <f>L12</f>
        <v>3.51</v>
      </c>
      <c r="AF12" s="28">
        <f t="shared" ref="AF12:AF29" si="2">IF(AND(F12=1,U12="м",L12&lt;=3.2),5,IF(AND(F12=1,U12="м",L12&lt;=3.3),4,IF(AND(F12=1,U12="м",L12&lt;=3.55),3,IF(AND(F12=1,U12="м",L12&gt;3.55),2,IF(AND(F12=2,U12="м",L12&lt;=3.25),5,IF(AND(F12=2,U12="м",L12&lt;=3.35),4,IF(AND(F12=2,U12="м",L12&lt;=4.05),3,IF(AND(F12=2,U12="м",L12&gt;4.05),2,IF(AND(F12=3,U12="м",L12&lt;=3.3),5,IF(AND(F12=3,U12="м",L12&lt;=3.4),4,IF(AND(F12=3,U12="м",L12&lt;=4.15),3,IF(AND(F12=3,U12="м",L12&gt;4.15),2,IF(AND(F12=4,U12="м",L12&lt;=3.45),5,IF(AND(F12=4,U12="м",L12&lt;=4),4,IF(AND(F12=4,U12="м",L12&lt;=4.35),3,IF(AND(F12=4,U12="м",L12&gt;4.35),2,IF(AND(F12=5,U12="м",L12&lt;=3.55),5,IF(AND(F12=5,U12="м",L12&lt;=4.1),4,IF(AND(F12=5,U12="м",L12&lt;=4.4),3,IF(AND(F12=5,U12="м",L12&gt;4.4),2,IF(AND(F12=6,U12="м",L12&lt;=4.05),5,IF(AND(F12=6,U12="м",L12&lt;=5.15),4,IF(AND(F12=6,U12="м",L12&lt;=5.4),3,IF(AND(F12=6,U12="м",L12&gt;5.4),2,IF(AND(F12="",U12="м",L12&lt;=3.25),5,IF(AND(F12="",U12="м",L12&lt;=3.35),4,IF(AND(F12="",U12="м",L12&lt;=4.05),3,IF(AND(F12="",U12="м",L12&gt;4.05),2,))))))))))))))))))))))))))))</f>
        <v>3</v>
      </c>
      <c r="AG12" s="28">
        <f>IF(AND(I12=5,K12=5,M12=5),5,IF(AND(I12=5,K12=4,M12=5),5,IF(AND(I12=5,K12=5,M12=4),5,IF(AND(I12=4,K12=5,M12=5),4,IF(AND(I12=4,K12=4,M12=5),4,IF(AND(I12=4,K12=4,M12=4),4,IF(AND(I12=5,K12=3,M12=5),4,IF(AND(I12=4,K12=4,M12=3),4,IF(AND(I12=4,K12=5,M12=4),4,IF(AND(I12=5,K12=4,M12=4),4,IF(AND(I12=4,K12=3,M12=4),4,IF(AND(I12=4,K12=3,M12=5),4,IF(AND(I12=4,K12=5,M12=3),4,IF(AND(I12=5,K12=4,M12=4),4,IF(AND(I12=5,K12=4,M12=3),4,IF(AND(I12=5,K12=3,M12=4),4,IF(AND(I12=5,K12=5,M12=3),4,IF(AND(I12=3,K12=5,M12=5),3,IF(AND(I12=3,K12=4,M12=4),3,IF(AND(I12=3,K12=3,M12=3),3,IF(AND(I12=3,K12=5,M12=4),3,IF(AND(I12=3,K12=4,M12=5),3,IF(AND(I12=3,K12=5,M12=3),3,IF(AND(I12=3,K12=3,M12=5),3,IF(AND(I12=3,K12=4,M12=3),3,IF(AND(I12=3,K12=3,M12=4),3,IF(AND(I12=5,K12=2,M12=5),3,IF(AND(I12=5,K12=3,M12=3),3,IF(AND(I12=4,K12=3,M12=3),3,IF(AND(I12=5,K12=4,M12=2),3,IF(AND(I12=5,K12=2,M12=4),3,IF(AND(I12=5,K12=5,M12=2),3,IF(AND(I12=5,K12=2,M12=5),3,IF(AND(I12=5,K12=4,M12=2),3,IF(AND(I12=5,K12=2,M12=4),3,IF(AND(I12=4,K12=4,M12=2),3,IF(AND(I12=4,K12=2,M12=4),3,IF(AND(I12=4,K12=5,M12=2),3,IF(AND(I12=4,K12=2,M12=5),3,IF(AND(I12=4,K12=2,M12=3),3,IF(AND(I12=4,K12=3,M12=2),3,IF(AND(I12=3,K12=5,M12=2),3,IF(AND(I12=5,K12=3,M12=2),3,IF(AND(I12=3,K12=4,M12=2),3,IF(AND(I12=3,K12=4,M12=5),3,IF(AND(I12=3,K12=2,M12=4),3,IF(AND(I12=3,K12=4,M12=2),3,IF(AND(I12=4,K12=2,M12=2),2,IF(AND(I12=5,K12=2,M12=2),2,IF(AND(I12=2,K12=3,M12=2),2,IF(AND(I12=2,K12=5,M12=2),2,IF(AND(I12=2,K12=2,M12=2),2,IF(AND(I12=3,K12=3,M12=2),2,IF(AND(I12=3,K12=2,M12=3),2,IF(AND(I12=2,K12=3,M12=3),2,IF(AND(I12=2,K12=4,M12=2),2,IF(AND(I12=2,K12=5,M12=2),2,IF(AND(I12=2,K12=5,M12=5),2,IF(AND(I12=2,K12=5,M12=4),2,IF(AND(I12=2,K12=5,M12=3),2,IF(AND(I12=2,K12=4,M12=5),2,IF(AND(I12=2,K12=4,M12=4),2,IF(AND(I12=2,K12=4,M12=3),2,IF(AND(I12=2,K12=3,M12=4),2,))))))))))))))))))))))))))))))))))))))))))))))))))))))))))))))))</f>
        <v>0</v>
      </c>
      <c r="AH12" s="34"/>
      <c r="AI12" s="34"/>
      <c r="AJ12" s="34"/>
      <c r="AK12" s="34" t="b">
        <f>IF(AND(F12=1,U12="ж",H12&gt;=30),4)</f>
        <v>0</v>
      </c>
    </row>
    <row r="13" spans="2:41" ht="18.2" thickBot="1" x14ac:dyDescent="0.35">
      <c r="B13" s="1">
        <v>2</v>
      </c>
      <c r="C13" s="7"/>
      <c r="D13" s="7"/>
      <c r="E13" s="8">
        <v>2</v>
      </c>
      <c r="F13" s="8">
        <v>3</v>
      </c>
      <c r="G13" s="1">
        <v>2</v>
      </c>
      <c r="H13" s="4">
        <v>11</v>
      </c>
      <c r="I13" s="4">
        <f t="shared" ref="I13:I40" si="3">AB13</f>
        <v>4</v>
      </c>
      <c r="J13" s="5">
        <v>14.5</v>
      </c>
      <c r="K13" s="4">
        <f t="shared" ref="K13:K40" si="4">AD13</f>
        <v>5</v>
      </c>
      <c r="L13" s="6">
        <v>4.21</v>
      </c>
      <c r="M13" s="4">
        <f t="shared" ref="M13:N28" si="5">AF13</f>
        <v>2</v>
      </c>
      <c r="N13" s="4">
        <f t="shared" si="5"/>
        <v>3</v>
      </c>
      <c r="O13" s="4">
        <f t="shared" ref="O13:O40" si="6">N13</f>
        <v>3</v>
      </c>
      <c r="P13" s="4"/>
      <c r="U13" s="28" t="s">
        <v>54</v>
      </c>
      <c r="X13" s="28">
        <f t="shared" ref="X13:X40" si="7">INT((W13-V13)/365.25)</f>
        <v>0</v>
      </c>
      <c r="Y13" s="31">
        <f>F13</f>
        <v>3</v>
      </c>
      <c r="AA13" s="28">
        <f t="shared" ref="AA13:AA40" si="8">H13</f>
        <v>11</v>
      </c>
      <c r="AB13" s="31">
        <f t="shared" si="0"/>
        <v>4</v>
      </c>
      <c r="AC13" s="32">
        <f t="shared" ref="AC13:AC40" si="9">J13</f>
        <v>14.5</v>
      </c>
      <c r="AD13" s="28">
        <f t="shared" si="1"/>
        <v>5</v>
      </c>
      <c r="AE13" s="33">
        <f t="shared" ref="AE13:AE40" si="10">L13</f>
        <v>4.21</v>
      </c>
      <c r="AF13" s="28">
        <f t="shared" si="2"/>
        <v>2</v>
      </c>
      <c r="AG13" s="28">
        <f t="shared" ref="AG13:AG40" si="11">IF(AND(I13=5,K13=5,M13=5),5,IF(AND(I13=5,K13=4,M13=5),5,IF(AND(I13=5,K13=5,M13=4),5,IF(AND(I13=4,K13=5,M13=5),4,IF(AND(I13=4,K13=4,M13=5),4,IF(AND(I13=4,K13=4,M13=4),4,IF(AND(I13=5,K13=3,M13=5),4,IF(AND(I13=4,K13=4,M13=3),4,IF(AND(I13=4,K13=5,M13=4),4,IF(AND(I13=5,K13=4,M13=4),4,IF(AND(I13=4,K13=3,M13=4),4,IF(AND(I13=4,K13=3,M13=5),4,IF(AND(I13=4,K13=5,M13=3),4,IF(AND(I13=5,K13=4,M13=4),4,IF(AND(I13=5,K13=4,M13=3),4,IF(AND(I13=5,K13=3,M13=4),4,IF(AND(I13=5,K13=5,M13=3),4,IF(AND(I13=3,K13=5,M13=5),3,IF(AND(I13=3,K13=4,M13=4),3,IF(AND(I13=3,K13=3,M13=3),3,IF(AND(I13=3,K13=5,M13=4),3,IF(AND(I13=3,K13=4,M13=5),3,IF(AND(I13=3,K13=5,M13=3),3,IF(AND(I13=3,K13=3,M13=5),3,IF(AND(I13=3,K13=4,M13=3),3,IF(AND(I13=3,K13=3,M13=4),3,IF(AND(I13=5,K13=2,M13=5),3,IF(AND(I13=5,K13=3,M13=3),3,IF(AND(I13=4,K13=3,M13=3),3,IF(AND(I13=5,K13=4,M13=2),3,IF(AND(I13=5,K13=2,M13=4),3,IF(AND(I13=5,K13=5,M13=2),3,IF(AND(I13=5,K13=2,M13=5),3,IF(AND(I13=5,K13=4,M13=2),3,IF(AND(I13=5,K13=2,M13=4),3,IF(AND(I13=4,K13=4,M13=2),3,IF(AND(I13=4,K13=2,M13=4),3,IF(AND(I13=4,K13=5,M13=2),3,IF(AND(I13=4,K13=2,M13=5),3,IF(AND(I13=4,K13=2,M13=3),3,IF(AND(I13=4,K13=3,M13=2),3,IF(AND(I13=3,K13=5,M13=2),3,IF(AND(I13=5,K13=3,M13=2),3,IF(AND(I13=3,K13=4,M13=2),3,IF(AND(I13=3,K13=4,M13=5),3,IF(AND(I13=3,K13=2,M13=4),3,IF(AND(I13=3,K13=4,M13=2),3,IF(AND(I13=4,K13=2,M13=2),2,IF(AND(I13=5,K13=2,M13=2),2,IF(AND(I13=2,K13=3,M13=2),2,IF(AND(I13=2,K13=5,M13=2),2,IF(AND(I13=2,K13=2,M13=2),2,IF(AND(I13=3,K13=3,M13=2),2,IF(AND(I13=3,K13=2,M13=3),2,IF(AND(I13=2,K13=3,M13=3),2,IF(AND(I13=2,K13=4,M13=2),2,IF(AND(I13=2,K13=5,M13=2),2,IF(AND(I13=2,K13=5,M13=5),2,IF(AND(I13=2,K13=5,M13=4),2,IF(AND(I13=2,K13=5,M13=3),2,IF(AND(I13=2,K13=4,M13=5),2,IF(AND(I13=2,K13=4,M13=4),2,IF(AND(I13=2,K13=4,M13=3),2,IF(AND(I13=2,K13=3,M13=4),2,))))))))))))))))))))))))))))))))))))))))))))))))))))))))))))))))</f>
        <v>3</v>
      </c>
      <c r="AH13" s="34"/>
      <c r="AI13" s="34"/>
      <c r="AJ13" s="34"/>
      <c r="AK13" s="34"/>
    </row>
    <row r="14" spans="2:41" ht="18.2" thickBot="1" x14ac:dyDescent="0.35">
      <c r="B14" s="1">
        <v>3</v>
      </c>
      <c r="C14" s="7"/>
      <c r="D14" s="7"/>
      <c r="E14" s="8">
        <v>2</v>
      </c>
      <c r="F14" s="8">
        <v>4</v>
      </c>
      <c r="G14" s="1">
        <v>3</v>
      </c>
      <c r="H14" s="4">
        <v>9</v>
      </c>
      <c r="I14" s="4">
        <f t="shared" si="3"/>
        <v>4</v>
      </c>
      <c r="J14" s="5">
        <v>14.3</v>
      </c>
      <c r="K14" s="4">
        <f t="shared" si="4"/>
        <v>5</v>
      </c>
      <c r="L14" s="6">
        <v>4.38</v>
      </c>
      <c r="M14" s="4">
        <f t="shared" si="5"/>
        <v>2</v>
      </c>
      <c r="N14" s="4">
        <f t="shared" si="5"/>
        <v>3</v>
      </c>
      <c r="O14" s="4">
        <f t="shared" si="6"/>
        <v>3</v>
      </c>
      <c r="P14" s="4"/>
      <c r="U14" s="28" t="s">
        <v>54</v>
      </c>
      <c r="X14" s="28">
        <f t="shared" si="7"/>
        <v>0</v>
      </c>
      <c r="Y14" s="31">
        <f t="shared" ref="Y14:Y40" si="12">F14</f>
        <v>4</v>
      </c>
      <c r="AA14" s="28">
        <f t="shared" si="8"/>
        <v>9</v>
      </c>
      <c r="AB14" s="31">
        <f t="shared" si="0"/>
        <v>4</v>
      </c>
      <c r="AC14" s="32">
        <f t="shared" si="9"/>
        <v>14.3</v>
      </c>
      <c r="AD14" s="28">
        <f t="shared" si="1"/>
        <v>5</v>
      </c>
      <c r="AE14" s="33">
        <f t="shared" si="10"/>
        <v>4.38</v>
      </c>
      <c r="AF14" s="28">
        <f t="shared" si="2"/>
        <v>2</v>
      </c>
      <c r="AG14" s="28">
        <f t="shared" si="11"/>
        <v>3</v>
      </c>
      <c r="AH14" s="34"/>
      <c r="AI14" s="34"/>
      <c r="AJ14" s="34"/>
      <c r="AK14" s="34"/>
    </row>
    <row r="15" spans="2:41" ht="18.2" thickBot="1" x14ac:dyDescent="0.35">
      <c r="B15" s="1">
        <v>4</v>
      </c>
      <c r="C15" s="7"/>
      <c r="D15" s="7"/>
      <c r="E15" s="8">
        <v>2</v>
      </c>
      <c r="F15" s="8">
        <v>3</v>
      </c>
      <c r="G15" s="1">
        <v>4</v>
      </c>
      <c r="H15" s="4">
        <v>10</v>
      </c>
      <c r="I15" s="4">
        <f t="shared" si="3"/>
        <v>4</v>
      </c>
      <c r="J15" s="5">
        <v>14</v>
      </c>
      <c r="K15" s="4">
        <f t="shared" si="4"/>
        <v>5</v>
      </c>
      <c r="L15" s="6">
        <v>4.21</v>
      </c>
      <c r="M15" s="4">
        <f t="shared" si="5"/>
        <v>2</v>
      </c>
      <c r="N15" s="4">
        <f t="shared" si="5"/>
        <v>3</v>
      </c>
      <c r="O15" s="4">
        <f t="shared" si="6"/>
        <v>3</v>
      </c>
      <c r="P15" s="4"/>
      <c r="U15" s="28" t="s">
        <v>54</v>
      </c>
      <c r="X15" s="28">
        <f t="shared" si="7"/>
        <v>0</v>
      </c>
      <c r="Y15" s="31">
        <f t="shared" si="12"/>
        <v>3</v>
      </c>
      <c r="AA15" s="28">
        <f t="shared" si="8"/>
        <v>10</v>
      </c>
      <c r="AB15" s="31">
        <f>IF(AND(F15=1,U15="м",H15&gt;=14),5,IF(AND(F15=1,U15="м",H15&gt;=12),4,IF(AND(F15=1,U15="м",H15&gt;=10),3,IF(AND(F15=1,U15="м",H15&lt;10),2,IF(AND(F15=2,U15="м",H15&gt;=13),5,IF(AND(F15=2,U15="м",H15&gt;=11),4,IF(AND(F15=2,U15="м",H15&gt;=9),3,IF(AND(F15=2,U15="м",H15&lt;9),2,IF(AND(F15=3,U15="м",H15&gt;=12),5,IF(AND(F15=3,U15="м",H15&gt;=10),4,IF(AND(F15=3,U15="м",H15&gt;=8),3,IF(AND(F15=3,U15="м",H15&lt;8),2,IF(AND(F15=4,U15="м",H15&gt;=10),5,IF(AND(F15=4,U15="м",H15&gt;=8),4,IF(AND(F15=4,U15="м",H15&gt;=6),3,IF(AND(F15=4,U15="м",H15&lt;6),2,IF(AND(F15=5,U15="м",H15&gt;=8),5,IF(AND(F15=5,U15="м",H15&gt;=6),4,IF(AND(F15=5,U15="м",H15&gt;=4),3,IF(AND(F15=5,U15="м",H15&lt;4),2,IF(AND(F15=6,U15="м",H15&gt;=7),5,IF(AND(F15=6,U15="м",H15&gt;=5),4,IF(AND(F15=6,U15="м",H15&gt;=3),3,IF(AND(F15=6,U15="м",H15&lt;3),2,IF(AND(F19="",U15="м",H15&gt;=13),5,IF(AND(F15="",U15="м",H15&gt;=11),4,IF(AND(F15="",U15="м",H15&gt;=9),3,IF(AND(F15="",U15="м",H15&lt;9),2))))))))))))))))))))))))))))</f>
        <v>4</v>
      </c>
      <c r="AC15" s="32">
        <f t="shared" si="9"/>
        <v>14</v>
      </c>
      <c r="AD15" s="28">
        <f t="shared" si="1"/>
        <v>5</v>
      </c>
      <c r="AE15" s="33">
        <f t="shared" si="10"/>
        <v>4.21</v>
      </c>
      <c r="AF15" s="28">
        <f t="shared" si="2"/>
        <v>2</v>
      </c>
      <c r="AG15" s="28">
        <f t="shared" si="11"/>
        <v>3</v>
      </c>
      <c r="AH15" s="34"/>
      <c r="AI15" s="34"/>
      <c r="AJ15" s="34"/>
      <c r="AK15" s="34"/>
    </row>
    <row r="16" spans="2:41" ht="18.2" thickBot="1" x14ac:dyDescent="0.35">
      <c r="B16" s="1">
        <v>5</v>
      </c>
      <c r="C16" s="7"/>
      <c r="D16" s="7"/>
      <c r="E16" s="8">
        <v>2</v>
      </c>
      <c r="F16" s="8">
        <v>4</v>
      </c>
      <c r="G16" s="1">
        <v>5</v>
      </c>
      <c r="H16" s="4">
        <v>14</v>
      </c>
      <c r="I16" s="4" t="b">
        <f t="shared" si="3"/>
        <v>0</v>
      </c>
      <c r="J16" s="5">
        <v>13.9</v>
      </c>
      <c r="K16" s="4">
        <f t="shared" si="4"/>
        <v>0</v>
      </c>
      <c r="L16" s="6">
        <v>3.35</v>
      </c>
      <c r="M16" s="4">
        <f t="shared" si="5"/>
        <v>0</v>
      </c>
      <c r="N16" s="4">
        <f t="shared" si="5"/>
        <v>0</v>
      </c>
      <c r="O16" s="4">
        <f t="shared" si="6"/>
        <v>0</v>
      </c>
      <c r="P16" s="4"/>
      <c r="U16" s="28" t="s">
        <v>55</v>
      </c>
      <c r="X16" s="28">
        <f t="shared" si="7"/>
        <v>0</v>
      </c>
      <c r="Y16" s="31">
        <f t="shared" si="12"/>
        <v>4</v>
      </c>
      <c r="AA16" s="28">
        <f t="shared" si="8"/>
        <v>14</v>
      </c>
      <c r="AB16" s="31" t="b">
        <f>IF(AND(F16=1,U16="м",H16&gt;=14),5,IF(AND(F16=1,U16="м",H16&gt;=12),4,IF(AND(F16=1,U16="м",H16&gt;=10),3,IF(AND(F16=1,U16="м",H16&lt;10),2,IF(AND(F16=2,U16="м",H16&gt;=13),5,IF(AND(F16=2,U16="м",H16&gt;=11),4,IF(AND(F16=2,U16="м",H16&gt;=9),3,IF(AND(F16=2,U16="м",H16&lt;9),2,IF(AND(F16=3,U16="м",H16&gt;=12),5,IF(AND(F16=3,U16="м",H16&gt;=10),4,IF(AND(F16=3,U16="м",H16&gt;=8),3,IF(AND(F16=3,U16="м",H16&lt;8),2,IF(AND(F16=4,U16="м",H16&gt;=10),5,IF(AND(F16=4,U16="м",H16&gt;=8),4,IF(AND(F16=4,U16="м",H16&gt;=6),3,IF(AND(F16=4,U16="м",H16&lt;6),2,IF(AND(F16=5,U16="м",H16&gt;=8),5,IF(AND(F16=5,U16="м",H16&gt;=6),4,IF(AND(F16=5,U16="м",H16&gt;=4),3,IF(AND(F16=5,U16="м",H16&lt;4),2,IF(AND(F16=6,U16="м",H16&gt;=7),5,IF(AND(F16=6,U16="м",H16&gt;=5),4,IF(AND(F16=6,U16="м",H16&gt;=3),3,IF(AND(F16=6,U16="м",H16&lt;3),2,IF(AND(F20="",U16="м",H16&gt;=13),5,IF(AND(F16="",U16="м",H16&gt;=11),4,IF(AND(F16="",U16="м",H16&gt;=9),3,IF(AND(F16="",U16="м",H16&lt;9),2))))))))))))))))))))))))))))</f>
        <v>0</v>
      </c>
      <c r="AC16" s="28">
        <f t="shared" si="9"/>
        <v>13.9</v>
      </c>
      <c r="AD16" s="28">
        <f t="shared" si="1"/>
        <v>0</v>
      </c>
      <c r="AE16" s="33">
        <f t="shared" si="10"/>
        <v>3.35</v>
      </c>
      <c r="AF16" s="28">
        <f t="shared" si="2"/>
        <v>0</v>
      </c>
      <c r="AG16" s="28">
        <f t="shared" si="11"/>
        <v>0</v>
      </c>
      <c r="AH16" s="34"/>
      <c r="AI16" s="34"/>
      <c r="AJ16" s="34"/>
      <c r="AK16" s="34"/>
    </row>
    <row r="17" spans="2:38" ht="18.2" thickBot="1" x14ac:dyDescent="0.35">
      <c r="B17" s="1">
        <v>6</v>
      </c>
      <c r="C17" s="7"/>
      <c r="D17" s="7"/>
      <c r="E17" s="8">
        <v>2</v>
      </c>
      <c r="F17" s="8">
        <v>5</v>
      </c>
      <c r="G17" s="1">
        <v>6</v>
      </c>
      <c r="H17" s="4">
        <v>11</v>
      </c>
      <c r="I17" s="4" t="b">
        <f t="shared" si="3"/>
        <v>0</v>
      </c>
      <c r="J17" s="5">
        <v>14.6</v>
      </c>
      <c r="K17" s="4">
        <f t="shared" si="4"/>
        <v>0</v>
      </c>
      <c r="L17" s="6">
        <v>4.57</v>
      </c>
      <c r="M17" s="4">
        <f t="shared" si="5"/>
        <v>0</v>
      </c>
      <c r="N17" s="4">
        <f t="shared" si="5"/>
        <v>0</v>
      </c>
      <c r="O17" s="4">
        <f t="shared" si="6"/>
        <v>0</v>
      </c>
      <c r="P17" s="4"/>
      <c r="U17" s="28" t="s">
        <v>55</v>
      </c>
      <c r="X17" s="28">
        <f t="shared" si="7"/>
        <v>0</v>
      </c>
      <c r="Y17" s="31">
        <f t="shared" si="12"/>
        <v>5</v>
      </c>
      <c r="AA17" s="28">
        <f t="shared" si="8"/>
        <v>11</v>
      </c>
      <c r="AB17" s="31" t="b">
        <f>IF(AND(F17=1,U17="м",H17&gt;=14),5,IF(AND(F17=1,U17="м",H17&gt;=12),4,IF(AND(F17=1,U17="м",H17&gt;=10),3,IF(AND(F17=1,U17="м",H17&lt;10),2,IF(AND(F17=2,U17="м",H17&gt;=13),5,IF(AND(F17=2,U17="м",H17&gt;=11),4,IF(AND(F17=2,U17="м",H17&gt;=9),3,IF(AND(F17=2,U17="м",H17&lt;9),2,IF(AND(F17=3,U17="м",H17&gt;=12),5,IF(AND(F17=3,U17="м",H17&gt;=10),4,IF(AND(F17=3,U17="м",H17&gt;=8),3,IF(AND(F17=3,U17="м",H17&lt;8),2,IF(AND(F17=4,U17="м",H17&gt;=10),5,IF(AND(F17=4,U17="м",H17&gt;=8),4,IF(AND(F17=4,U17="м",H17&gt;=6),3,IF(AND(F17=4,U17="м",H17&lt;6),2,IF(AND(F17=5,U17="м",H17&gt;=8),5,IF(AND(F17=5,U17="м",H17&gt;=6),4,IF(AND(F17=5,U17="м",H17&gt;=4),3,IF(AND(F17=5,U17="м",H17&lt;4),2,IF(AND(F17=6,U17="м",H17&gt;=7),5,IF(AND(F17=6,U17="м",H17&gt;=5),4,IF(AND(F17=6,U17="м",H17&gt;=3),3,IF(AND(F17=6,U17="м",H17&lt;3),2,IF(AND(F21="",U17="м",H17&gt;=13),5,IF(AND(F17="",U17="м",H17&gt;=11),4,IF(AND(F17="",U17="м",H17&gt;=9),3,IF(AND(F17="",U17="м",H17&lt;9),2))))))))))))))))))))))))))))</f>
        <v>0</v>
      </c>
      <c r="AC17" s="28">
        <f t="shared" si="9"/>
        <v>14.6</v>
      </c>
      <c r="AD17" s="28">
        <f t="shared" si="1"/>
        <v>0</v>
      </c>
      <c r="AE17" s="33">
        <f t="shared" si="10"/>
        <v>4.57</v>
      </c>
      <c r="AF17" s="28">
        <f t="shared" si="2"/>
        <v>0</v>
      </c>
      <c r="AG17" s="28">
        <f t="shared" si="11"/>
        <v>0</v>
      </c>
      <c r="AH17" s="34"/>
      <c r="AI17" s="34"/>
      <c r="AJ17" s="34"/>
      <c r="AK17" s="34"/>
    </row>
    <row r="18" spans="2:38" ht="18.2" thickBot="1" x14ac:dyDescent="0.35">
      <c r="B18" s="1">
        <v>7</v>
      </c>
      <c r="C18" s="7"/>
      <c r="D18" s="7"/>
      <c r="E18" s="8">
        <v>2</v>
      </c>
      <c r="F18" s="8">
        <v>2</v>
      </c>
      <c r="G18" s="1">
        <v>7</v>
      </c>
      <c r="H18" s="4">
        <v>11</v>
      </c>
      <c r="I18" s="4">
        <f t="shared" si="3"/>
        <v>4</v>
      </c>
      <c r="J18" s="5">
        <v>15.1</v>
      </c>
      <c r="K18" s="4">
        <f t="shared" si="4"/>
        <v>3</v>
      </c>
      <c r="L18" s="6">
        <v>5.39</v>
      </c>
      <c r="M18" s="4">
        <f t="shared" si="5"/>
        <v>2</v>
      </c>
      <c r="N18" s="4">
        <f t="shared" si="5"/>
        <v>3</v>
      </c>
      <c r="O18" s="4">
        <f t="shared" si="6"/>
        <v>3</v>
      </c>
      <c r="P18" s="4"/>
      <c r="U18" s="28" t="s">
        <v>54</v>
      </c>
      <c r="X18" s="28">
        <f t="shared" si="7"/>
        <v>0</v>
      </c>
      <c r="Y18" s="31">
        <f t="shared" si="12"/>
        <v>2</v>
      </c>
      <c r="AA18" s="28">
        <f t="shared" si="8"/>
        <v>11</v>
      </c>
      <c r="AB18" s="31">
        <f>IF(AND(F18=1,U18="м",H18&gt;=14),5,IF(AND(F18=1,U18="м",H18&gt;=12),4,IF(AND(F18=1,U18="м",H18&gt;=10),3,IF(AND(F18=1,U18="м",H18&lt;10),2,IF(AND(F18=2,U18="м",H18&gt;=13),5,IF(AND(F18=2,U18="м",H18&gt;=11),4,IF(AND(F18=2,U18="м",H18&gt;=9),3,IF(AND(F18=2,U18="м",H18&lt;9),2,IF(AND(F18=3,U18="м",H18&gt;=12),5,IF(AND(F18=3,U18="м",H18&gt;=10),4,IF(AND(F18=3,U18="м",H18&gt;=8),3,IF(AND(F18=3,U18="м",H18&lt;8),2,IF(AND(F18=4,U18="м",H18&gt;=10),5,IF(AND(F18=4,U18="м",H18&gt;=8),4,IF(AND(F18=4,U18="м",H18&gt;=6),3,IF(AND(F18=4,U18="м",H18&lt;6),2,IF(AND(F18=5,U18="м",H18&gt;=8),5,IF(AND(F18=5,U18="м",H18&gt;=6),4,IF(AND(F18=5,U18="м",H18&gt;=4),3,IF(AND(F18=5,U18="м",H18&lt;4),2,IF(AND(F18=6,U18="м",H18&gt;=7),5,IF(AND(F18=6,U18="м",H18&gt;=5),4,IF(AND(F18=6,U18="м",H18&gt;=3),3,IF(AND(F18=6,U18="м",H18&lt;3),2,IF(AND(F22="",U18="м",H18&gt;=13),5,IF(AND(F18="",U18="м",H18&gt;=11),4,IF(AND(F18="",U18="м",H18&gt;=9),3,IF(AND(F18="",U18="м",H18&lt;9),2))))))))))))))))))))))))))))</f>
        <v>4</v>
      </c>
      <c r="AC18" s="28">
        <f t="shared" si="9"/>
        <v>15.1</v>
      </c>
      <c r="AD18" s="28">
        <f t="shared" si="1"/>
        <v>3</v>
      </c>
      <c r="AE18" s="33">
        <f t="shared" si="10"/>
        <v>5.39</v>
      </c>
      <c r="AF18" s="28">
        <f t="shared" si="2"/>
        <v>2</v>
      </c>
      <c r="AG18" s="28">
        <f t="shared" si="11"/>
        <v>3</v>
      </c>
      <c r="AH18" s="35"/>
      <c r="AI18" s="35"/>
      <c r="AJ18" s="35"/>
      <c r="AK18" s="35"/>
      <c r="AL18" s="36"/>
    </row>
    <row r="19" spans="2:38" ht="18.2" thickBot="1" x14ac:dyDescent="0.35">
      <c r="B19" s="1">
        <v>8</v>
      </c>
      <c r="C19" s="7"/>
      <c r="D19" s="7"/>
      <c r="E19" s="8">
        <v>2</v>
      </c>
      <c r="F19" s="8">
        <v>2</v>
      </c>
      <c r="G19" s="1">
        <v>8</v>
      </c>
      <c r="H19" s="4">
        <v>11</v>
      </c>
      <c r="I19" s="4">
        <f t="shared" si="3"/>
        <v>4</v>
      </c>
      <c r="J19" s="5">
        <v>14.1</v>
      </c>
      <c r="K19" s="4">
        <f t="shared" si="4"/>
        <v>5</v>
      </c>
      <c r="L19" s="6">
        <v>4.38</v>
      </c>
      <c r="M19" s="4">
        <f t="shared" si="5"/>
        <v>2</v>
      </c>
      <c r="N19" s="4">
        <f t="shared" si="5"/>
        <v>3</v>
      </c>
      <c r="O19" s="4">
        <f t="shared" si="6"/>
        <v>3</v>
      </c>
      <c r="P19" s="4"/>
      <c r="U19" s="28" t="s">
        <v>54</v>
      </c>
      <c r="X19" s="28">
        <f t="shared" si="7"/>
        <v>0</v>
      </c>
      <c r="Y19" s="31">
        <f t="shared" si="12"/>
        <v>2</v>
      </c>
      <c r="AA19" s="28">
        <f t="shared" si="8"/>
        <v>11</v>
      </c>
      <c r="AB19" s="31">
        <f>IF(AND(F19=1,U19="м",H19&gt;=14),5,IF(AND(F19=1,U19="м",H19&gt;=12),4,IF(AND(F19=1,U19="м",H19&gt;=10),3,IF(AND(F19=1,U19="м",H19&lt;10),2,IF(AND(F19=2,U19="м",H19&gt;=13),5,IF(AND(F19=2,U19="м",H19&gt;=11),4,IF(AND(F19=2,U19="м",H19&gt;=9),3,IF(AND(F19=2,U19="м",H19&lt;9),2,IF(AND(F19=3,U19="м",H19&gt;=12),5,IF(AND(F19=3,U19="м",H19&gt;=10),4,IF(AND(F19=3,U19="м",H19&gt;=8),3,IF(AND(F19=3,U19="м",H19&lt;8),2,IF(AND(F19=4,U19="м",H19&gt;=10),5,IF(AND(F19=4,U19="м",H19&gt;=8),4,IF(AND(F19=4,U19="м",H19&gt;=6),3,IF(AND(F19=4,U19="м",H19&lt;6),2,IF(AND(F19=5,U19="м",H19&gt;=8),5,IF(AND(F19=5,U19="м",H19&gt;=6),4,IF(AND(F19=5,U19="м",H19&gt;=4),3,IF(AND(F19=5,U19="м",H19&lt;4),2,IF(AND(F19=6,U19="м",H19&gt;=7),5,IF(AND(F19=6,U19="м",H19&gt;=5),4,IF(AND(F19=6,U19="м",H19&gt;=3),3,IF(AND(F19=6,U19="м",H19&lt;3),2,IF(AND(F23="",U19="м",H19&gt;=13),5,IF(AND(F19="",U19="м",H19&gt;=11),4,IF(AND(F19="",U19="м",H19&gt;=9),3,IF(AND(F19="",U19="м",H19&lt;9),2))))))))))))))))))))))))))))</f>
        <v>4</v>
      </c>
      <c r="AC19" s="28">
        <f t="shared" si="9"/>
        <v>14.1</v>
      </c>
      <c r="AD19" s="28">
        <f t="shared" si="1"/>
        <v>5</v>
      </c>
      <c r="AE19" s="33">
        <f t="shared" si="10"/>
        <v>4.38</v>
      </c>
      <c r="AF19" s="28">
        <f t="shared" si="2"/>
        <v>2</v>
      </c>
      <c r="AG19" s="28">
        <f t="shared" si="11"/>
        <v>3</v>
      </c>
      <c r="AH19" s="34"/>
      <c r="AI19" s="34"/>
      <c r="AJ19" s="34"/>
      <c r="AK19" s="34"/>
    </row>
    <row r="20" spans="2:38" ht="18.2" thickBot="1" x14ac:dyDescent="0.35">
      <c r="B20" s="1">
        <v>9</v>
      </c>
      <c r="C20" s="7"/>
      <c r="D20" s="7"/>
      <c r="E20" s="8">
        <v>2</v>
      </c>
      <c r="F20" s="8">
        <v>4</v>
      </c>
      <c r="G20" s="1">
        <v>9</v>
      </c>
      <c r="H20" s="4"/>
      <c r="I20" s="4"/>
      <c r="J20" s="4"/>
      <c r="K20" s="4"/>
      <c r="L20" s="4"/>
      <c r="M20" s="4"/>
      <c r="N20" s="4"/>
      <c r="O20" s="4"/>
      <c r="P20" s="4"/>
      <c r="U20" s="28"/>
      <c r="X20" s="28"/>
      <c r="Y20" s="31"/>
      <c r="AA20" s="28"/>
      <c r="AB20" s="31"/>
      <c r="AC20" s="28"/>
      <c r="AD20" s="28"/>
      <c r="AE20" s="33"/>
      <c r="AF20" s="28"/>
      <c r="AG20" s="28"/>
      <c r="AH20" s="34"/>
      <c r="AI20" s="34"/>
      <c r="AJ20" s="34"/>
      <c r="AK20" s="34"/>
    </row>
    <row r="21" spans="2:38" ht="18.2" thickBot="1" x14ac:dyDescent="0.35">
      <c r="B21" s="1">
        <v>10</v>
      </c>
      <c r="C21" s="7"/>
      <c r="D21" s="7"/>
      <c r="E21" s="8">
        <v>2</v>
      </c>
      <c r="F21" s="8">
        <v>2</v>
      </c>
      <c r="G21" s="1">
        <v>10</v>
      </c>
      <c r="H21" s="4">
        <v>9</v>
      </c>
      <c r="I21" s="4">
        <f t="shared" si="3"/>
        <v>3</v>
      </c>
      <c r="J21" s="5">
        <v>15.3</v>
      </c>
      <c r="K21" s="4">
        <f t="shared" si="4"/>
        <v>3</v>
      </c>
      <c r="L21" s="4">
        <v>5.55</v>
      </c>
      <c r="M21" s="4">
        <f t="shared" si="5"/>
        <v>2</v>
      </c>
      <c r="N21" s="4">
        <f t="shared" si="5"/>
        <v>2</v>
      </c>
      <c r="O21" s="4">
        <f t="shared" si="6"/>
        <v>2</v>
      </c>
      <c r="P21" s="4"/>
      <c r="U21" s="28" t="s">
        <v>54</v>
      </c>
      <c r="X21" s="28">
        <f t="shared" si="7"/>
        <v>0</v>
      </c>
      <c r="Y21" s="31">
        <f t="shared" si="12"/>
        <v>2</v>
      </c>
      <c r="AA21" s="28">
        <f t="shared" si="8"/>
        <v>9</v>
      </c>
      <c r="AB21" s="31">
        <f t="shared" ref="AB21:AB40" si="13">IF(AND(F21=1,U21="м",H21&gt;=14),5,IF(AND(F21=1,U21="м",H21&gt;=12),4,IF(AND(F21=1,U21="м",H21&gt;=10),3,IF(AND(F21=1,U21="м",H21&lt;10),2,IF(AND(F21=2,U21="м",H21&gt;=13),5,IF(AND(F21=2,U21="м",H21&gt;=11),4,IF(AND(F21=2,U21="м",H21&gt;=9),3,IF(AND(F21=2,U21="м",H21&lt;9),2,IF(AND(F21=3,U21="м",H21&gt;=12),5,IF(AND(F21=3,U21="м",H21&gt;=10),4,IF(AND(F21=3,U21="м",H21&gt;=8),3,IF(AND(F21=3,U21="м",H21&lt;8),2,IF(AND(F21=4,U21="м",H21&gt;=10),5,IF(AND(F21=4,U21="м",H21&gt;=8),4,IF(AND(F21=4,U21="м",H21&gt;=6),3,IF(AND(F21=4,U21="м",H21&lt;6),2,IF(AND(F21=5,U21="м",H21&gt;=8),5,IF(AND(F21=5,U21="м",H21&gt;=6),4,IF(AND(F21=5,U21="м",H21&gt;=4),3,IF(AND(F21=5,U21="м",H21&lt;4),2,IF(AND(F21=6,U21="м",H21&gt;=7),5,IF(AND(F21=6,U21="м",H21&gt;=5),4,IF(AND(F21=6,U21="м",H21&gt;=3),3,IF(AND(F21=6,U21="м",H21&lt;3),2,IF(AND(F25="",U21="м",H21&gt;=13),5,IF(AND(F21="",U21="м",H21&gt;=11),4,IF(AND(F21="",U21="м",H21&gt;=9),3,IF(AND(F21="",U21="м",H21&lt;9),2))))))))))))))))))))))))))))</f>
        <v>3</v>
      </c>
      <c r="AC21" s="28">
        <f t="shared" si="9"/>
        <v>15.3</v>
      </c>
      <c r="AD21" s="28">
        <f t="shared" si="1"/>
        <v>3</v>
      </c>
      <c r="AE21" s="33">
        <f t="shared" si="10"/>
        <v>5.55</v>
      </c>
      <c r="AF21" s="28">
        <f t="shared" si="2"/>
        <v>2</v>
      </c>
      <c r="AG21" s="28">
        <f t="shared" si="11"/>
        <v>2</v>
      </c>
      <c r="AH21" s="34"/>
      <c r="AI21" s="34"/>
      <c r="AJ21" s="34"/>
      <c r="AK21" s="34"/>
    </row>
    <row r="22" spans="2:38" ht="18.2" thickBot="1" x14ac:dyDescent="0.35">
      <c r="B22" s="1">
        <v>11</v>
      </c>
      <c r="C22" s="7"/>
      <c r="D22" s="7"/>
      <c r="E22" s="8">
        <v>2</v>
      </c>
      <c r="F22" s="8">
        <v>1</v>
      </c>
      <c r="G22" s="1">
        <v>11</v>
      </c>
      <c r="H22" s="91" t="s">
        <v>18</v>
      </c>
      <c r="I22" s="91"/>
      <c r="J22" s="91"/>
      <c r="K22" s="91"/>
      <c r="L22" s="91"/>
      <c r="M22" s="91"/>
      <c r="N22" s="91"/>
      <c r="O22" s="91"/>
      <c r="P22" s="91"/>
      <c r="U22" s="28" t="s">
        <v>54</v>
      </c>
      <c r="X22" s="28">
        <f t="shared" si="7"/>
        <v>0</v>
      </c>
      <c r="Y22" s="31">
        <f t="shared" si="12"/>
        <v>1</v>
      </c>
      <c r="AA22" s="28" t="str">
        <f t="shared" si="8"/>
        <v>Болен</v>
      </c>
      <c r="AB22" s="31">
        <f t="shared" si="13"/>
        <v>5</v>
      </c>
      <c r="AC22" s="28">
        <f t="shared" si="9"/>
        <v>0</v>
      </c>
      <c r="AD22" s="28">
        <f t="shared" si="1"/>
        <v>5</v>
      </c>
      <c r="AE22" s="33">
        <f t="shared" si="10"/>
        <v>0</v>
      </c>
      <c r="AF22" s="28">
        <f t="shared" si="2"/>
        <v>5</v>
      </c>
      <c r="AG22" s="28">
        <f t="shared" si="11"/>
        <v>0</v>
      </c>
      <c r="AH22" s="34"/>
      <c r="AI22" s="34"/>
      <c r="AJ22" s="34"/>
      <c r="AK22" s="34"/>
    </row>
    <row r="23" spans="2:38" ht="18.2" thickBot="1" x14ac:dyDescent="0.35">
      <c r="B23" s="1">
        <v>12</v>
      </c>
      <c r="C23" s="7"/>
      <c r="D23" s="7"/>
      <c r="E23" s="8">
        <v>2</v>
      </c>
      <c r="F23" s="8">
        <v>5</v>
      </c>
      <c r="G23" s="1">
        <v>12</v>
      </c>
      <c r="H23" s="4">
        <v>9</v>
      </c>
      <c r="I23" s="4" t="b">
        <f t="shared" si="3"/>
        <v>0</v>
      </c>
      <c r="J23" s="5">
        <v>14.3</v>
      </c>
      <c r="K23" s="4">
        <f t="shared" si="4"/>
        <v>0</v>
      </c>
      <c r="L23" s="9">
        <v>4.13</v>
      </c>
      <c r="M23" s="4">
        <f t="shared" si="5"/>
        <v>0</v>
      </c>
      <c r="N23" s="4">
        <f t="shared" si="5"/>
        <v>0</v>
      </c>
      <c r="O23" s="4">
        <f t="shared" si="6"/>
        <v>0</v>
      </c>
      <c r="P23" s="4"/>
      <c r="U23" s="28" t="s">
        <v>55</v>
      </c>
      <c r="X23" s="28">
        <f t="shared" si="7"/>
        <v>0</v>
      </c>
      <c r="Y23" s="31">
        <f t="shared" si="12"/>
        <v>5</v>
      </c>
      <c r="AA23" s="28">
        <f t="shared" si="8"/>
        <v>9</v>
      </c>
      <c r="AB23" s="31" t="b">
        <f t="shared" si="13"/>
        <v>0</v>
      </c>
      <c r="AC23" s="28">
        <f t="shared" si="9"/>
        <v>14.3</v>
      </c>
      <c r="AD23" s="28">
        <f t="shared" si="1"/>
        <v>0</v>
      </c>
      <c r="AE23" s="33">
        <f t="shared" si="10"/>
        <v>4.13</v>
      </c>
      <c r="AF23" s="28">
        <f t="shared" si="2"/>
        <v>0</v>
      </c>
      <c r="AG23" s="28">
        <f t="shared" si="11"/>
        <v>0</v>
      </c>
      <c r="AH23" s="34"/>
      <c r="AI23" s="34"/>
      <c r="AJ23" s="34"/>
      <c r="AK23" s="34"/>
    </row>
    <row r="24" spans="2:38" ht="18.2" thickBot="1" x14ac:dyDescent="0.35">
      <c r="B24" s="1">
        <v>13</v>
      </c>
      <c r="C24" s="7"/>
      <c r="D24" s="7"/>
      <c r="E24" s="8">
        <v>2</v>
      </c>
      <c r="F24" s="8">
        <v>3</v>
      </c>
      <c r="G24" s="1">
        <v>13</v>
      </c>
      <c r="H24" s="4">
        <v>9</v>
      </c>
      <c r="I24" s="4">
        <f t="shared" si="3"/>
        <v>3</v>
      </c>
      <c r="J24" s="5">
        <v>14.5</v>
      </c>
      <c r="K24" s="4">
        <f t="shared" si="4"/>
        <v>5</v>
      </c>
      <c r="L24" s="9">
        <v>4.51</v>
      </c>
      <c r="M24" s="4">
        <f t="shared" si="5"/>
        <v>2</v>
      </c>
      <c r="N24" s="4">
        <f t="shared" si="5"/>
        <v>3</v>
      </c>
      <c r="O24" s="4">
        <f t="shared" si="6"/>
        <v>3</v>
      </c>
      <c r="P24" s="4"/>
      <c r="U24" s="28" t="s">
        <v>54</v>
      </c>
      <c r="X24" s="28">
        <f t="shared" si="7"/>
        <v>0</v>
      </c>
      <c r="Y24" s="31">
        <f t="shared" si="12"/>
        <v>3</v>
      </c>
      <c r="AA24" s="28">
        <f t="shared" si="8"/>
        <v>9</v>
      </c>
      <c r="AB24" s="31">
        <f t="shared" si="13"/>
        <v>3</v>
      </c>
      <c r="AC24" s="28">
        <f t="shared" si="9"/>
        <v>14.5</v>
      </c>
      <c r="AD24" s="28">
        <f t="shared" si="1"/>
        <v>5</v>
      </c>
      <c r="AE24" s="33">
        <f t="shared" si="10"/>
        <v>4.51</v>
      </c>
      <c r="AF24" s="28">
        <f t="shared" si="2"/>
        <v>2</v>
      </c>
      <c r="AG24" s="28">
        <f t="shared" si="11"/>
        <v>3</v>
      </c>
      <c r="AH24" s="34"/>
      <c r="AI24" s="34"/>
      <c r="AJ24" s="34"/>
      <c r="AK24" s="34"/>
    </row>
    <row r="25" spans="2:38" ht="18.2" thickBot="1" x14ac:dyDescent="0.35">
      <c r="B25" s="1">
        <v>14</v>
      </c>
      <c r="C25" s="7"/>
      <c r="D25" s="7"/>
      <c r="E25" s="8">
        <v>2</v>
      </c>
      <c r="F25" s="8">
        <v>4</v>
      </c>
      <c r="G25" s="1">
        <v>14</v>
      </c>
      <c r="H25" s="4">
        <v>11</v>
      </c>
      <c r="I25" s="4">
        <f t="shared" si="3"/>
        <v>5</v>
      </c>
      <c r="J25" s="5">
        <v>14.6</v>
      </c>
      <c r="K25" s="4">
        <f t="shared" si="4"/>
        <v>5</v>
      </c>
      <c r="L25" s="9">
        <v>4.32</v>
      </c>
      <c r="M25" s="4">
        <f t="shared" si="5"/>
        <v>3</v>
      </c>
      <c r="N25" s="4">
        <f t="shared" si="5"/>
        <v>4</v>
      </c>
      <c r="O25" s="4">
        <f t="shared" si="6"/>
        <v>4</v>
      </c>
      <c r="P25" s="4"/>
      <c r="U25" s="28" t="s">
        <v>54</v>
      </c>
      <c r="V25" s="37"/>
      <c r="X25" s="28">
        <f t="shared" si="7"/>
        <v>0</v>
      </c>
      <c r="Y25" s="31">
        <f t="shared" si="12"/>
        <v>4</v>
      </c>
      <c r="AA25" s="28">
        <f t="shared" si="8"/>
        <v>11</v>
      </c>
      <c r="AB25" s="31">
        <f t="shared" si="13"/>
        <v>5</v>
      </c>
      <c r="AC25" s="28">
        <f t="shared" si="9"/>
        <v>14.6</v>
      </c>
      <c r="AD25" s="28">
        <f t="shared" si="1"/>
        <v>5</v>
      </c>
      <c r="AE25" s="33">
        <f t="shared" si="10"/>
        <v>4.32</v>
      </c>
      <c r="AF25" s="28">
        <f t="shared" si="2"/>
        <v>3</v>
      </c>
      <c r="AG25" s="28">
        <f t="shared" si="11"/>
        <v>4</v>
      </c>
      <c r="AH25" s="34"/>
      <c r="AI25" s="34"/>
      <c r="AJ25" s="34"/>
      <c r="AK25" s="34"/>
    </row>
    <row r="26" spans="2:38" ht="18.2" thickBot="1" x14ac:dyDescent="0.35">
      <c r="B26" s="1">
        <v>15</v>
      </c>
      <c r="C26" s="7"/>
      <c r="D26" s="7"/>
      <c r="E26" s="8">
        <v>2</v>
      </c>
      <c r="F26" s="8">
        <v>4</v>
      </c>
      <c r="G26" s="1">
        <v>15</v>
      </c>
      <c r="H26" s="4">
        <v>10</v>
      </c>
      <c r="I26" s="4" t="b">
        <f t="shared" si="3"/>
        <v>0</v>
      </c>
      <c r="J26" s="5">
        <v>14.8</v>
      </c>
      <c r="K26" s="4">
        <f t="shared" si="4"/>
        <v>0</v>
      </c>
      <c r="L26" s="9">
        <v>4.21</v>
      </c>
      <c r="M26" s="4">
        <f t="shared" si="5"/>
        <v>0</v>
      </c>
      <c r="N26" s="4">
        <f t="shared" si="5"/>
        <v>0</v>
      </c>
      <c r="O26" s="4">
        <f t="shared" si="6"/>
        <v>0</v>
      </c>
      <c r="P26" s="4"/>
      <c r="U26" s="28" t="s">
        <v>55</v>
      </c>
      <c r="X26" s="28">
        <f t="shared" si="7"/>
        <v>0</v>
      </c>
      <c r="Y26" s="31">
        <f t="shared" si="12"/>
        <v>4</v>
      </c>
      <c r="AA26" s="28">
        <f t="shared" si="8"/>
        <v>10</v>
      </c>
      <c r="AB26" s="31" t="b">
        <f t="shared" si="13"/>
        <v>0</v>
      </c>
      <c r="AC26" s="28">
        <f t="shared" si="9"/>
        <v>14.8</v>
      </c>
      <c r="AD26" s="28">
        <f t="shared" si="1"/>
        <v>0</v>
      </c>
      <c r="AE26" s="33">
        <f t="shared" si="10"/>
        <v>4.21</v>
      </c>
      <c r="AF26" s="28">
        <f t="shared" si="2"/>
        <v>0</v>
      </c>
      <c r="AG26" s="28">
        <f t="shared" si="11"/>
        <v>0</v>
      </c>
      <c r="AH26" s="34"/>
      <c r="AI26" s="34"/>
      <c r="AJ26" s="34"/>
      <c r="AK26" s="34"/>
    </row>
    <row r="27" spans="2:38" ht="18.2" thickBot="1" x14ac:dyDescent="0.35">
      <c r="B27" s="1">
        <v>16</v>
      </c>
      <c r="C27" s="7"/>
      <c r="D27" s="7"/>
      <c r="E27" s="8">
        <v>2</v>
      </c>
      <c r="F27" s="8" t="s">
        <v>19</v>
      </c>
      <c r="G27" s="1">
        <v>16</v>
      </c>
      <c r="H27" s="92" t="s">
        <v>20</v>
      </c>
      <c r="I27" s="93"/>
      <c r="J27" s="93"/>
      <c r="K27" s="93"/>
      <c r="L27" s="93"/>
      <c r="M27" s="93"/>
      <c r="N27" s="93"/>
      <c r="O27" s="93"/>
      <c r="P27" s="94"/>
      <c r="U27" s="28" t="s">
        <v>55</v>
      </c>
      <c r="X27" s="28">
        <f t="shared" si="7"/>
        <v>0</v>
      </c>
      <c r="Y27" s="31" t="str">
        <f t="shared" si="12"/>
        <v>3(лфк)</v>
      </c>
      <c r="AA27" s="28" t="str">
        <f t="shared" si="8"/>
        <v>-</v>
      </c>
      <c r="AB27" s="31" t="b">
        <f t="shared" si="13"/>
        <v>0</v>
      </c>
      <c r="AC27" s="28">
        <f t="shared" si="9"/>
        <v>0</v>
      </c>
      <c r="AD27" s="28">
        <f t="shared" si="1"/>
        <v>0</v>
      </c>
      <c r="AE27" s="33">
        <f t="shared" si="10"/>
        <v>0</v>
      </c>
      <c r="AF27" s="28">
        <f t="shared" si="2"/>
        <v>0</v>
      </c>
      <c r="AG27" s="28">
        <f t="shared" si="11"/>
        <v>0</v>
      </c>
      <c r="AH27" s="34"/>
      <c r="AI27" s="34"/>
      <c r="AJ27" s="34"/>
      <c r="AK27" s="34"/>
    </row>
    <row r="28" spans="2:38" ht="18.2" thickBot="1" x14ac:dyDescent="0.35">
      <c r="B28" s="1">
        <v>17</v>
      </c>
      <c r="C28" s="7"/>
      <c r="D28" s="7"/>
      <c r="E28" s="8">
        <v>2</v>
      </c>
      <c r="F28" s="8">
        <v>3</v>
      </c>
      <c r="G28" s="1">
        <v>17</v>
      </c>
      <c r="H28" s="4">
        <v>9</v>
      </c>
      <c r="I28" s="4" t="b">
        <f t="shared" si="3"/>
        <v>0</v>
      </c>
      <c r="J28" s="5">
        <v>14.5</v>
      </c>
      <c r="K28" s="4">
        <f t="shared" si="4"/>
        <v>0</v>
      </c>
      <c r="L28" s="9">
        <v>4.55</v>
      </c>
      <c r="M28" s="4">
        <f t="shared" si="5"/>
        <v>0</v>
      </c>
      <c r="N28" s="4">
        <f t="shared" si="5"/>
        <v>0</v>
      </c>
      <c r="O28" s="4">
        <f t="shared" si="6"/>
        <v>0</v>
      </c>
      <c r="P28" s="4"/>
      <c r="U28" s="28" t="s">
        <v>55</v>
      </c>
      <c r="X28" s="28">
        <f t="shared" si="7"/>
        <v>0</v>
      </c>
      <c r="Y28" s="31">
        <f t="shared" si="12"/>
        <v>3</v>
      </c>
      <c r="AA28" s="28">
        <f t="shared" si="8"/>
        <v>9</v>
      </c>
      <c r="AB28" s="31" t="b">
        <f t="shared" si="13"/>
        <v>0</v>
      </c>
      <c r="AC28" s="28">
        <f t="shared" si="9"/>
        <v>14.5</v>
      </c>
      <c r="AD28" s="28">
        <f t="shared" si="1"/>
        <v>0</v>
      </c>
      <c r="AE28" s="33">
        <f t="shared" si="10"/>
        <v>4.55</v>
      </c>
      <c r="AF28" s="28">
        <f t="shared" si="2"/>
        <v>0</v>
      </c>
      <c r="AG28" s="28">
        <f t="shared" si="11"/>
        <v>0</v>
      </c>
      <c r="AH28" s="34"/>
      <c r="AI28" s="34"/>
      <c r="AJ28" s="34"/>
      <c r="AK28" s="34"/>
    </row>
    <row r="29" spans="2:38" ht="18.2" thickBot="1" x14ac:dyDescent="0.35">
      <c r="B29" s="1">
        <v>18</v>
      </c>
      <c r="C29" s="7"/>
      <c r="D29" s="7"/>
      <c r="E29" s="8">
        <v>2</v>
      </c>
      <c r="F29" s="8">
        <v>5</v>
      </c>
      <c r="G29" s="1">
        <v>18</v>
      </c>
      <c r="H29" s="4">
        <v>9</v>
      </c>
      <c r="I29" s="4" t="b">
        <f t="shared" si="3"/>
        <v>0</v>
      </c>
      <c r="J29" s="5">
        <v>14.3</v>
      </c>
      <c r="K29" s="4">
        <f t="shared" si="4"/>
        <v>0</v>
      </c>
      <c r="L29" s="9">
        <v>4.32</v>
      </c>
      <c r="M29" s="4">
        <f>AF29</f>
        <v>0</v>
      </c>
      <c r="N29" s="4">
        <f t="shared" ref="N29:N40" si="14">AG29</f>
        <v>0</v>
      </c>
      <c r="O29" s="4">
        <f t="shared" si="6"/>
        <v>0</v>
      </c>
      <c r="P29" s="4"/>
      <c r="U29" s="28" t="s">
        <v>55</v>
      </c>
      <c r="X29" s="28">
        <f t="shared" si="7"/>
        <v>0</v>
      </c>
      <c r="Y29" s="31">
        <f t="shared" si="12"/>
        <v>5</v>
      </c>
      <c r="AA29" s="28">
        <f t="shared" si="8"/>
        <v>9</v>
      </c>
      <c r="AB29" s="31" t="b">
        <f t="shared" si="13"/>
        <v>0</v>
      </c>
      <c r="AC29" s="28">
        <f t="shared" si="9"/>
        <v>14.3</v>
      </c>
      <c r="AD29" s="28">
        <f t="shared" si="1"/>
        <v>0</v>
      </c>
      <c r="AE29" s="33">
        <f t="shared" si="10"/>
        <v>4.32</v>
      </c>
      <c r="AF29" s="28">
        <f t="shared" si="2"/>
        <v>0</v>
      </c>
      <c r="AG29" s="28">
        <f t="shared" si="11"/>
        <v>0</v>
      </c>
      <c r="AH29" s="34"/>
      <c r="AI29" s="34"/>
      <c r="AJ29" s="34"/>
      <c r="AK29" s="34"/>
    </row>
    <row r="30" spans="2:38" ht="18.2" thickBot="1" x14ac:dyDescent="0.35">
      <c r="B30" s="1">
        <v>19</v>
      </c>
      <c r="C30" s="7"/>
      <c r="D30" s="7"/>
      <c r="E30" s="8">
        <v>2</v>
      </c>
      <c r="F30" s="8" t="s">
        <v>19</v>
      </c>
      <c r="G30" s="1">
        <v>19</v>
      </c>
      <c r="H30" s="92" t="s">
        <v>20</v>
      </c>
      <c r="I30" s="93"/>
      <c r="J30" s="93"/>
      <c r="K30" s="93"/>
      <c r="L30" s="93"/>
      <c r="M30" s="93"/>
      <c r="N30" s="93"/>
      <c r="O30" s="93"/>
      <c r="P30" s="94"/>
      <c r="U30" s="28" t="s">
        <v>55</v>
      </c>
      <c r="X30" s="28">
        <f t="shared" si="7"/>
        <v>0</v>
      </c>
      <c r="Y30" s="31" t="str">
        <f t="shared" si="12"/>
        <v>3(лфк)</v>
      </c>
      <c r="AA30" s="28" t="str">
        <f t="shared" si="8"/>
        <v>-</v>
      </c>
      <c r="AB30" s="31" t="b">
        <f t="shared" si="13"/>
        <v>0</v>
      </c>
      <c r="AC30" s="28">
        <f t="shared" si="9"/>
        <v>0</v>
      </c>
      <c r="AD30" s="28">
        <f t="shared" si="1"/>
        <v>0</v>
      </c>
      <c r="AE30" s="33">
        <f t="shared" si="10"/>
        <v>0</v>
      </c>
      <c r="AF30" s="28">
        <f>IF(AND(F30=1,U30="м",L30&lt;=3.2),5,IF(AND(F30=1,U30="м",L30&lt;=3.3),4,IF(AND(F30=1,U30="м",L30&lt;=3.55),3,IF(AND(F30=1,U30="м",L30&gt;3.55),2,IF(AND(F30=2,U30="м",L30&lt;=3.25),5,IF(AND(F30=2,U30="м",L30&lt;=3.35),4,IF(AND(F30=2,U30="м",L30&lt;=4.05),3,IF(AND(F30=2,U30="м",L30&gt;4.05),2,IF(AND(F30=3,U30="м",L30&lt;=3.3),5,IF(AND(F30=3,U30="м",L30&lt;=3.4),4,IF(AND(F30=3,U30="м",L30&lt;=4.15),3,IF(AND(F30=3,U30="м",L30&gt;4.15),2,IF(AND(F30=4,U30="м",L30&lt;=3.45),5,IF(AND(F30=4,U30="м",L30&lt;=4),4,IF(AND(F30=4,U30="м",L30&lt;=4.35),3,IF(AND(F30=4,U30="м",L30&gt;4.35),2,IF(AND(F30=5,U30="м",L30&lt;=3.55),5,IF(AND(F30=5,U30="м",L30&lt;=4.1),4,IF(AND(F30=5,U30="м",L30&lt;=4.4),3,IF(AND(F30=5,U30="м",L30&gt;4.4),2,IF(AND(F30=6,U30="м",L30&lt;=4.05),5,IF(AND(F30=6,U30="м",L30&lt;=5.15),4,IF(AND(F30=6,U30="м",L30&lt;=5.4),3,IF(AND(F30=6,U30="м",L30&gt;5.4),2,IF(AND(F30="",U30="м",L30&lt;=3.25),5,IF(AND(F30="",U30="м",L30&lt;=3.35),4,IF(AND(F30="",U30="м",L30&lt;=4.05),3,IF(AND(F30="",U30="м",L30&gt;4.05),2,))))))))))))))))))))))))))))</f>
        <v>0</v>
      </c>
      <c r="AG30" s="28">
        <f t="shared" si="11"/>
        <v>0</v>
      </c>
      <c r="AH30" s="34"/>
      <c r="AI30" s="34"/>
      <c r="AJ30" s="34"/>
      <c r="AK30" s="34"/>
    </row>
    <row r="31" spans="2:38" ht="18.2" thickBot="1" x14ac:dyDescent="0.35">
      <c r="B31" s="1">
        <v>20</v>
      </c>
      <c r="C31" s="7"/>
      <c r="D31" s="7"/>
      <c r="E31" s="8">
        <v>2</v>
      </c>
      <c r="F31" s="8">
        <v>4</v>
      </c>
      <c r="G31" s="1">
        <v>20</v>
      </c>
      <c r="H31" s="4">
        <v>9</v>
      </c>
      <c r="I31" s="4" t="b">
        <f t="shared" si="3"/>
        <v>0</v>
      </c>
      <c r="J31" s="5">
        <v>15.4</v>
      </c>
      <c r="K31" s="4">
        <f t="shared" si="4"/>
        <v>0</v>
      </c>
      <c r="L31" s="9">
        <v>4.18</v>
      </c>
      <c r="M31" s="4">
        <f t="shared" ref="M31:M40" si="15">AF31</f>
        <v>0</v>
      </c>
      <c r="N31" s="4">
        <f t="shared" si="14"/>
        <v>0</v>
      </c>
      <c r="O31" s="4">
        <f t="shared" si="6"/>
        <v>0</v>
      </c>
      <c r="P31" s="4"/>
      <c r="U31" s="28" t="s">
        <v>55</v>
      </c>
      <c r="X31" s="28">
        <f t="shared" si="7"/>
        <v>0</v>
      </c>
      <c r="Y31" s="31">
        <f t="shared" si="12"/>
        <v>4</v>
      </c>
      <c r="AA31" s="28">
        <f t="shared" si="8"/>
        <v>9</v>
      </c>
      <c r="AB31" s="31" t="b">
        <f t="shared" si="13"/>
        <v>0</v>
      </c>
      <c r="AC31" s="28">
        <f t="shared" si="9"/>
        <v>15.4</v>
      </c>
      <c r="AD31" s="28">
        <f t="shared" si="1"/>
        <v>0</v>
      </c>
      <c r="AE31" s="33">
        <f t="shared" si="10"/>
        <v>4.18</v>
      </c>
      <c r="AF31" s="28">
        <f t="shared" ref="AF31:AF40" si="16">IF(AND(F31=1,U31="м",L31&lt;=3.2),5,IF(AND(F31=1,U31="м",L31&lt;=3.3),4,IF(AND(F31=1,U31="м",L31&lt;=3.55),3,IF(AND(F31=1,U31="м",L31&gt;3.55),2,IF(AND(F31=2,U31="м",L31&lt;=3.25),5,IF(AND(F31=2,U31="м",L31&lt;=3.35),4,IF(AND(F31=2,U31="м",L31&lt;=4.05),3,IF(AND(F31=2,U31="м",L31&gt;4.05),2,IF(AND(F31=3,U31="м",L31&lt;=3.3),5,IF(AND(F31=3,U31="м",L31&lt;=3.4),4,IF(AND(F31=3,U31="м",L31&lt;=4.15),3,IF(AND(F31=3,U31="м",L31&gt;4.15),2,IF(AND(F31=4,U31="м",L31&lt;=3.45),5,IF(AND(F31=4,U31="м",L31&lt;=4),4,IF(AND(F31=4,U31="м",L31&lt;=4.35),3,IF(AND(F31=4,U31="м",L31&gt;4.35),2,IF(AND(F31=5,U31="м",L31&lt;=3.55),5,IF(AND(F31=5,U31="м",L31&lt;=4.1),4,IF(AND(F31=5,U31="м",L31&lt;=4.4),3,IF(AND(F31=5,U31="м",L31&gt;4.4),2,IF(AND(F31=6,U31="м",L31&lt;=4.05),5,IF(AND(F31=6,U31="м",L31&lt;=5.15),4,IF(AND(F31=6,U31="м",L31&lt;=5.4),3,IF(AND(F31=6,U31="м",L31&gt;5.4),2,IF(AND(F31="",U31="м",L31&lt;=3.25),5,IF(AND(F31="",U31="м",L31&lt;=3.35),4,IF(AND(F31="",U31="м",L31&lt;=4.05),3,IF(AND(F31="",U31="м",L31&gt;4.05),2,))))))))))))))))))))))))))))</f>
        <v>0</v>
      </c>
      <c r="AG31" s="28">
        <f t="shared" si="11"/>
        <v>0</v>
      </c>
      <c r="AH31" s="34"/>
      <c r="AI31" s="34"/>
      <c r="AJ31" s="34"/>
      <c r="AK31" s="34"/>
    </row>
    <row r="32" spans="2:38" ht="18.2" thickBot="1" x14ac:dyDescent="0.35">
      <c r="B32" s="1">
        <v>21</v>
      </c>
      <c r="C32" s="7"/>
      <c r="D32" s="7"/>
      <c r="E32" s="8">
        <v>2</v>
      </c>
      <c r="F32" s="8">
        <v>3</v>
      </c>
      <c r="G32" s="1">
        <v>21</v>
      </c>
      <c r="H32" s="4">
        <v>13</v>
      </c>
      <c r="I32" s="4" t="b">
        <f t="shared" si="3"/>
        <v>0</v>
      </c>
      <c r="J32" s="5">
        <v>14.2</v>
      </c>
      <c r="K32" s="4">
        <f t="shared" si="4"/>
        <v>0</v>
      </c>
      <c r="L32" s="9">
        <v>4.55</v>
      </c>
      <c r="M32" s="4">
        <f t="shared" si="15"/>
        <v>0</v>
      </c>
      <c r="N32" s="4">
        <f t="shared" si="14"/>
        <v>0</v>
      </c>
      <c r="O32" s="4">
        <f t="shared" si="6"/>
        <v>0</v>
      </c>
      <c r="P32" s="4"/>
      <c r="U32" s="28" t="s">
        <v>55</v>
      </c>
      <c r="X32" s="28">
        <f t="shared" si="7"/>
        <v>0</v>
      </c>
      <c r="Y32" s="31">
        <f t="shared" si="12"/>
        <v>3</v>
      </c>
      <c r="AA32" s="28">
        <f t="shared" si="8"/>
        <v>13</v>
      </c>
      <c r="AB32" s="31" t="b">
        <f t="shared" si="13"/>
        <v>0</v>
      </c>
      <c r="AC32" s="28">
        <f t="shared" si="9"/>
        <v>14.2</v>
      </c>
      <c r="AD32" s="28">
        <f t="shared" si="1"/>
        <v>0</v>
      </c>
      <c r="AE32" s="33">
        <f t="shared" si="10"/>
        <v>4.55</v>
      </c>
      <c r="AF32" s="28">
        <f t="shared" si="16"/>
        <v>0</v>
      </c>
      <c r="AG32" s="28">
        <f t="shared" si="11"/>
        <v>0</v>
      </c>
      <c r="AH32" s="34"/>
      <c r="AI32" s="34"/>
      <c r="AJ32" s="34"/>
      <c r="AK32" s="34"/>
    </row>
    <row r="33" spans="2:37" ht="18.2" thickBot="1" x14ac:dyDescent="0.35">
      <c r="B33" s="1">
        <v>22</v>
      </c>
      <c r="C33" s="7"/>
      <c r="D33" s="7"/>
      <c r="E33" s="8">
        <v>2</v>
      </c>
      <c r="F33" s="8">
        <v>2</v>
      </c>
      <c r="G33" s="1">
        <v>22</v>
      </c>
      <c r="H33" s="4">
        <v>11</v>
      </c>
      <c r="I33" s="4" t="b">
        <f t="shared" si="3"/>
        <v>0</v>
      </c>
      <c r="J33" s="5">
        <v>14.9</v>
      </c>
      <c r="K33" s="4">
        <f t="shared" si="4"/>
        <v>0</v>
      </c>
      <c r="L33" s="9">
        <v>5.01</v>
      </c>
      <c r="M33" s="4">
        <f t="shared" si="15"/>
        <v>0</v>
      </c>
      <c r="N33" s="4">
        <f t="shared" si="14"/>
        <v>0</v>
      </c>
      <c r="O33" s="4">
        <f t="shared" si="6"/>
        <v>0</v>
      </c>
      <c r="P33" s="4"/>
      <c r="U33" s="28" t="s">
        <v>55</v>
      </c>
      <c r="X33" s="28">
        <f t="shared" si="7"/>
        <v>0</v>
      </c>
      <c r="Y33" s="31">
        <f t="shared" si="12"/>
        <v>2</v>
      </c>
      <c r="AA33" s="28">
        <f t="shared" si="8"/>
        <v>11</v>
      </c>
      <c r="AB33" s="31" t="b">
        <f t="shared" si="13"/>
        <v>0</v>
      </c>
      <c r="AC33" s="28">
        <f t="shared" si="9"/>
        <v>14.9</v>
      </c>
      <c r="AD33" s="28">
        <f t="shared" si="1"/>
        <v>0</v>
      </c>
      <c r="AE33" s="33">
        <f t="shared" si="10"/>
        <v>5.01</v>
      </c>
      <c r="AF33" s="28">
        <f t="shared" si="16"/>
        <v>0</v>
      </c>
      <c r="AG33" s="28">
        <f t="shared" si="11"/>
        <v>0</v>
      </c>
      <c r="AH33" s="34"/>
      <c r="AI33" s="34"/>
      <c r="AJ33" s="34"/>
      <c r="AK33" s="34"/>
    </row>
    <row r="34" spans="2:37" ht="18.2" thickBot="1" x14ac:dyDescent="0.35">
      <c r="B34" s="1">
        <v>23</v>
      </c>
      <c r="C34" s="7"/>
      <c r="D34" s="7"/>
      <c r="E34" s="8">
        <v>2</v>
      </c>
      <c r="F34" s="8">
        <v>4</v>
      </c>
      <c r="G34" s="1">
        <v>23</v>
      </c>
      <c r="H34" s="4">
        <v>11</v>
      </c>
      <c r="I34" s="4" t="b">
        <f t="shared" si="3"/>
        <v>0</v>
      </c>
      <c r="J34" s="5">
        <v>14.3</v>
      </c>
      <c r="K34" s="4">
        <f t="shared" si="4"/>
        <v>0</v>
      </c>
      <c r="L34" s="9">
        <v>5.0199999999999996</v>
      </c>
      <c r="M34" s="4">
        <f t="shared" si="15"/>
        <v>0</v>
      </c>
      <c r="N34" s="4">
        <f t="shared" si="14"/>
        <v>0</v>
      </c>
      <c r="O34" s="4">
        <f t="shared" si="6"/>
        <v>0</v>
      </c>
      <c r="P34" s="4"/>
      <c r="U34" s="28" t="s">
        <v>55</v>
      </c>
      <c r="X34" s="28">
        <f t="shared" si="7"/>
        <v>0</v>
      </c>
      <c r="Y34" s="31">
        <f t="shared" si="12"/>
        <v>4</v>
      </c>
      <c r="AA34" s="28">
        <f t="shared" si="8"/>
        <v>11</v>
      </c>
      <c r="AB34" s="31" t="b">
        <f>IF(AND(F34=1,U34="м",H34&gt;=14),5,IF(AND(F34=1,U34="м",H34&gt;=12),4,IF(AND(F34=1,U34="м",H34&gt;=10),3,IF(AND(F34=1,U34="м",H34&lt;10),2,IF(AND(F34=2,U34="м",H34&gt;=13),5,IF(AND(F34=2,U34="м",H34&gt;=11),4,IF(AND(F34=2,U34="м",H34&gt;=9),3,IF(AND(F34=2,U34="м",H34&lt;9),2,IF(AND(F34=3,U34="м",H34&gt;=12),5,IF(AND(F34=3,U34="м",H34&gt;=10),4,IF(AND(F34=3,U34="м",H34&gt;=8),3,IF(AND(F34=3,U34="м",H34&lt;8),2,IF(AND(F34=4,U34="м",H34&gt;=10),5,IF(AND(F34=4,U34="м",H34&gt;=8),4,IF(AND(F34=4,U34="м",H34&gt;=6),3,IF(AND(F34=4,U34="м",H34&lt;6),2,IF(AND(F34=5,U34="м",H34&gt;=8),5,IF(AND(F34=5,U34="м",H34&gt;=6),4,IF(AND(F34=5,U34="м",H34&gt;=4),3,IF(AND(F34=5,U34="м",H34&lt;4),2,IF(AND(F34=6,U34="м",H34&gt;=7),5,IF(AND(F34=6,U34="м",H34&gt;=5),4,IF(AND(F34=6,U34="м",H34&gt;=3),3,IF(AND(F34=6,U34="м",H34&lt;3),2,IF(AND(F40="",U34="м",H34&gt;=13),5,IF(AND(F34="",U34="м",H34&gt;=11),4,IF(AND(F34="",U34="м",H34&gt;=9),3,IF(AND(F34="",U34="м",H34&lt;9),2))))))))))))))))))))))))))))</f>
        <v>0</v>
      </c>
      <c r="AC34" s="28">
        <f t="shared" si="9"/>
        <v>14.3</v>
      </c>
      <c r="AD34" s="28">
        <f t="shared" si="1"/>
        <v>0</v>
      </c>
      <c r="AE34" s="33">
        <f t="shared" si="10"/>
        <v>5.0199999999999996</v>
      </c>
      <c r="AF34" s="28">
        <f t="shared" si="16"/>
        <v>0</v>
      </c>
      <c r="AG34" s="28">
        <f t="shared" si="11"/>
        <v>0</v>
      </c>
      <c r="AH34" s="34"/>
      <c r="AI34" s="34"/>
      <c r="AJ34" s="34"/>
      <c r="AK34" s="34"/>
    </row>
    <row r="35" spans="2:37" ht="18.2" thickBot="1" x14ac:dyDescent="0.35">
      <c r="B35" s="1">
        <v>24</v>
      </c>
      <c r="C35" s="7"/>
      <c r="D35" s="7"/>
      <c r="E35" s="8">
        <v>2</v>
      </c>
      <c r="F35" s="8">
        <v>3</v>
      </c>
      <c r="G35" s="1">
        <v>24</v>
      </c>
      <c r="H35" s="4">
        <v>12</v>
      </c>
      <c r="I35" s="4" t="b">
        <f t="shared" si="3"/>
        <v>0</v>
      </c>
      <c r="J35" s="5">
        <v>14.5</v>
      </c>
      <c r="K35" s="4">
        <f t="shared" si="4"/>
        <v>0</v>
      </c>
      <c r="L35" s="9">
        <v>4.2</v>
      </c>
      <c r="M35" s="4">
        <f t="shared" si="15"/>
        <v>0</v>
      </c>
      <c r="N35" s="4">
        <f t="shared" si="14"/>
        <v>0</v>
      </c>
      <c r="O35" s="4">
        <f t="shared" si="6"/>
        <v>0</v>
      </c>
      <c r="P35" s="4"/>
      <c r="U35" s="28" t="s">
        <v>55</v>
      </c>
      <c r="X35" s="28">
        <f t="shared" si="7"/>
        <v>0</v>
      </c>
      <c r="Y35" s="31">
        <f t="shared" si="12"/>
        <v>3</v>
      </c>
      <c r="AA35" s="28">
        <f t="shared" si="8"/>
        <v>12</v>
      </c>
      <c r="AB35" s="31" t="b">
        <f>IF(AND(F35=1,U35="м",H35&gt;=14),5,IF(AND(F35=1,U35="м",H35&gt;=12),4,IF(AND(F35=1,U35="м",H35&gt;=10),3,IF(AND(F35=1,U35="м",H35&lt;10),2,IF(AND(F35=2,U35="м",H35&gt;=13),5,IF(AND(F35=2,U35="м",H35&gt;=11),4,IF(AND(F35=2,U35="м",H35&gt;=9),3,IF(AND(F35=2,U35="м",H35&lt;9),2,IF(AND(F35=3,U35="м",H35&gt;=12),5,IF(AND(F35=3,U35="м",H35&gt;=10),4,IF(AND(F35=3,U35="м",H35&gt;=8),3,IF(AND(F35=3,U35="м",H35&lt;8),2,IF(AND(F35=4,U35="м",H35&gt;=10),5,IF(AND(F35=4,U35="м",H35&gt;=8),4,IF(AND(F35=4,U35="м",H35&gt;=6),3,IF(AND(F35=4,U35="м",H35&lt;6),2,IF(AND(F35=5,U35="м",H35&gt;=8),5,IF(AND(F35=5,U35="м",H35&gt;=6),4,IF(AND(F35=5,U35="м",H35&gt;=4),3,IF(AND(F35=5,U35="м",H35&lt;4),2,IF(AND(F35=6,U35="м",H35&gt;=7),5,IF(AND(F35=6,U35="м",H35&gt;=5),4,IF(AND(F35=6,U35="м",H35&gt;=3),3,IF(AND(F35=6,U35="м",H35&lt;3),2,IF(AND(F41="",U35="м",H35&gt;=13),5,IF(AND(F35="",U35="м",H35&gt;=11),4,IF(AND(F35="",U35="м",H35&gt;=9),3,IF(AND(F35="",U35="м",H35&lt;9),2))))))))))))))))))))))))))))</f>
        <v>0</v>
      </c>
      <c r="AC35" s="28">
        <f t="shared" si="9"/>
        <v>14.5</v>
      </c>
      <c r="AD35" s="28">
        <f t="shared" si="1"/>
        <v>0</v>
      </c>
      <c r="AE35" s="33">
        <f t="shared" si="10"/>
        <v>4.2</v>
      </c>
      <c r="AF35" s="28">
        <f t="shared" si="16"/>
        <v>0</v>
      </c>
      <c r="AG35" s="28">
        <f t="shared" si="11"/>
        <v>0</v>
      </c>
      <c r="AH35" s="34"/>
      <c r="AI35" s="34"/>
      <c r="AJ35" s="34"/>
      <c r="AK35" s="34"/>
    </row>
    <row r="36" spans="2:37" ht="18.2" thickBot="1" x14ac:dyDescent="0.35">
      <c r="B36" s="1">
        <v>25</v>
      </c>
      <c r="C36" s="7"/>
      <c r="D36" s="7"/>
      <c r="E36" s="8">
        <v>2</v>
      </c>
      <c r="F36" s="8">
        <v>3</v>
      </c>
      <c r="G36" s="1">
        <v>25</v>
      </c>
      <c r="H36" s="4">
        <v>11</v>
      </c>
      <c r="I36" s="4" t="b">
        <f t="shared" si="3"/>
        <v>0</v>
      </c>
      <c r="J36" s="5">
        <v>14.1</v>
      </c>
      <c r="K36" s="4">
        <f t="shared" si="4"/>
        <v>0</v>
      </c>
      <c r="L36" s="9">
        <v>4.22</v>
      </c>
      <c r="M36" s="4">
        <f t="shared" si="15"/>
        <v>0</v>
      </c>
      <c r="N36" s="4">
        <f t="shared" si="14"/>
        <v>0</v>
      </c>
      <c r="O36" s="4">
        <f t="shared" si="6"/>
        <v>0</v>
      </c>
      <c r="P36" s="4"/>
      <c r="U36" s="28" t="s">
        <v>55</v>
      </c>
      <c r="X36" s="28">
        <f t="shared" si="7"/>
        <v>0</v>
      </c>
      <c r="Y36" s="31">
        <f t="shared" si="12"/>
        <v>3</v>
      </c>
      <c r="AA36" s="28">
        <f t="shared" si="8"/>
        <v>11</v>
      </c>
      <c r="AB36" s="31" t="b">
        <f>IF(AND(F36=1,U36="м",H36&gt;=14),5,IF(AND(F36=1,U36="м",H36&gt;=12),4,IF(AND(F36=1,U36="м",H36&gt;=10),3,IF(AND(F36=1,U36="м",H36&lt;10),2,IF(AND(F36=2,U36="м",H36&gt;=13),5,IF(AND(F36=2,U36="м",H36&gt;=11),4,IF(AND(F36=2,U36="м",H36&gt;=9),3,IF(AND(F36=2,U36="м",H36&lt;9),2,IF(AND(F36=3,U36="м",H36&gt;=12),5,IF(AND(F36=3,U36="м",H36&gt;=10),4,IF(AND(F36=3,U36="м",H36&gt;=8),3,IF(AND(F36=3,U36="м",H36&lt;8),2,IF(AND(F36=4,U36="м",H36&gt;=10),5,IF(AND(F36=4,U36="м",H36&gt;=8),4,IF(AND(F36=4,U36="м",H36&gt;=6),3,IF(AND(F36=4,U36="м",H36&lt;6),2,IF(AND(F36=5,U36="м",H36&gt;=8),5,IF(AND(F36=5,U36="м",H36&gt;=6),4,IF(AND(F36=5,U36="м",H36&gt;=4),3,IF(AND(F36=5,U36="м",H36&lt;4),2,IF(AND(F36=6,U36="м",H36&gt;=7),5,IF(AND(F36=6,U36="м",H36&gt;=5),4,IF(AND(F36=6,U36="м",H36&gt;=3),3,IF(AND(F36=6,U36="м",H36&lt;3),2,IF(AND(F42="",U36="м",H36&gt;=13),5,IF(AND(F36="",U36="м",H36&gt;=11),4,IF(AND(F36="",U36="м",H36&gt;=9),3,IF(AND(F36="",U36="м",H36&lt;9),2))))))))))))))))))))))))))))</f>
        <v>0</v>
      </c>
      <c r="AC36" s="28">
        <f t="shared" si="9"/>
        <v>14.1</v>
      </c>
      <c r="AD36" s="28">
        <f t="shared" si="1"/>
        <v>0</v>
      </c>
      <c r="AE36" s="33">
        <f t="shared" si="10"/>
        <v>4.22</v>
      </c>
      <c r="AF36" s="28">
        <f t="shared" si="16"/>
        <v>0</v>
      </c>
      <c r="AG36" s="28">
        <f t="shared" si="11"/>
        <v>0</v>
      </c>
      <c r="AH36" s="34"/>
      <c r="AI36" s="34"/>
      <c r="AJ36" s="34"/>
      <c r="AK36" s="34"/>
    </row>
    <row r="37" spans="2:37" ht="18.2" thickBot="1" x14ac:dyDescent="0.35">
      <c r="B37" s="1">
        <v>26</v>
      </c>
      <c r="C37" s="7"/>
      <c r="D37" s="7"/>
      <c r="E37" s="8">
        <v>2</v>
      </c>
      <c r="F37" s="8">
        <v>5</v>
      </c>
      <c r="G37" s="1">
        <v>26</v>
      </c>
      <c r="H37" s="4">
        <v>15</v>
      </c>
      <c r="I37" s="4" t="b">
        <f t="shared" si="3"/>
        <v>0</v>
      </c>
      <c r="J37" s="5">
        <v>13.8</v>
      </c>
      <c r="K37" s="4">
        <f t="shared" si="4"/>
        <v>0</v>
      </c>
      <c r="L37" s="9">
        <v>3.34</v>
      </c>
      <c r="M37" s="4">
        <f t="shared" si="15"/>
        <v>0</v>
      </c>
      <c r="N37" s="4">
        <f t="shared" si="14"/>
        <v>0</v>
      </c>
      <c r="O37" s="4">
        <f t="shared" si="6"/>
        <v>0</v>
      </c>
      <c r="P37" s="4"/>
      <c r="U37" s="28" t="s">
        <v>55</v>
      </c>
      <c r="X37" s="28">
        <f t="shared" si="7"/>
        <v>0</v>
      </c>
      <c r="Y37" s="31">
        <f t="shared" si="12"/>
        <v>5</v>
      </c>
      <c r="AA37" s="28">
        <f t="shared" si="8"/>
        <v>15</v>
      </c>
      <c r="AB37" s="31" t="b">
        <f>IF(AND(F37=1,U37="м",H37&gt;=14),5,IF(AND(F37=1,U37="м",H37&gt;=12),4,IF(AND(F37=1,U37="м",H37&gt;=10),3,IF(AND(F37=1,U37="м",H37&lt;10),2,IF(AND(F37=2,U37="м",H37&gt;=13),5,IF(AND(F37=2,U37="м",H37&gt;=11),4,IF(AND(F37=2,U37="м",H37&gt;=9),3,IF(AND(F37=2,U37="м",H37&lt;9),2,IF(AND(F37=3,U37="м",H37&gt;=12),5,IF(AND(F37=3,U37="м",H37&gt;=10),4,IF(AND(F37=3,U37="м",H37&gt;=8),3,IF(AND(F37=3,U37="м",H37&lt;8),2,IF(AND(F37=4,U37="м",H37&gt;=10),5,IF(AND(F37=4,U37="м",H37&gt;=8),4,IF(AND(F37=4,U37="м",H37&gt;=6),3,IF(AND(F37=4,U37="м",H37&lt;6),2,IF(AND(F37=5,U37="м",H37&gt;=8),5,IF(AND(F37=5,U37="м",H37&gt;=6),4,IF(AND(F37=5,U37="м",H37&gt;=4),3,IF(AND(F37=5,U37="м",H37&lt;4),2,IF(AND(F37=6,U37="м",H37&gt;=7),5,IF(AND(F37=6,U37="м",H37&gt;=5),4,IF(AND(F37=6,U37="м",H37&gt;=3),3,IF(AND(F37=6,U37="м",H37&lt;3),2,IF(AND(F43="",U37="м",H37&gt;=13),5,IF(AND(F37="",U37="м",H37&gt;=11),4,IF(AND(F37="",U37="м",H37&gt;=9),3,IF(AND(F37="",U37="м",H37&lt;9),2))))))))))))))))))))))))))))</f>
        <v>0</v>
      </c>
      <c r="AC37" s="28">
        <f t="shared" si="9"/>
        <v>13.8</v>
      </c>
      <c r="AD37" s="28">
        <f t="shared" si="1"/>
        <v>0</v>
      </c>
      <c r="AE37" s="33">
        <f t="shared" si="10"/>
        <v>3.34</v>
      </c>
      <c r="AF37" s="28">
        <f t="shared" si="16"/>
        <v>0</v>
      </c>
      <c r="AG37" s="28">
        <f t="shared" si="11"/>
        <v>0</v>
      </c>
      <c r="AH37" s="34"/>
      <c r="AI37" s="34"/>
      <c r="AJ37" s="34"/>
      <c r="AK37" s="34"/>
    </row>
    <row r="38" spans="2:37" ht="18.2" thickBot="1" x14ac:dyDescent="0.35">
      <c r="B38" s="1">
        <v>27</v>
      </c>
      <c r="C38" s="7"/>
      <c r="D38" s="7"/>
      <c r="E38" s="8">
        <v>2</v>
      </c>
      <c r="F38" s="8">
        <v>5</v>
      </c>
      <c r="G38" s="1">
        <v>27</v>
      </c>
      <c r="H38" s="4"/>
      <c r="I38" s="4"/>
      <c r="J38" s="5"/>
      <c r="K38" s="4"/>
      <c r="L38" s="9"/>
      <c r="M38" s="4"/>
      <c r="N38" s="4"/>
      <c r="O38" s="4"/>
      <c r="P38" s="4"/>
      <c r="U38" s="28" t="s">
        <v>55</v>
      </c>
      <c r="X38" s="28"/>
      <c r="Y38" s="31"/>
      <c r="AA38" s="28"/>
      <c r="AB38" s="31"/>
      <c r="AC38" s="28"/>
      <c r="AD38" s="28"/>
      <c r="AE38" s="33"/>
      <c r="AF38" s="28"/>
      <c r="AG38" s="28"/>
      <c r="AH38" s="34"/>
      <c r="AI38" s="34"/>
      <c r="AJ38" s="34"/>
      <c r="AK38" s="34"/>
    </row>
    <row r="39" spans="2:37" ht="18.2" thickBot="1" x14ac:dyDescent="0.35">
      <c r="B39" s="1">
        <v>28</v>
      </c>
      <c r="C39" s="7"/>
      <c r="D39" s="7"/>
      <c r="E39" s="8">
        <v>2</v>
      </c>
      <c r="F39" s="8">
        <v>4</v>
      </c>
      <c r="G39" s="1">
        <v>28</v>
      </c>
      <c r="H39" s="4"/>
      <c r="I39" s="4"/>
      <c r="J39" s="5"/>
      <c r="K39" s="4"/>
      <c r="L39" s="9"/>
      <c r="M39" s="4"/>
      <c r="N39" s="4"/>
      <c r="O39" s="4"/>
      <c r="P39" s="4"/>
      <c r="U39" s="28" t="s">
        <v>55</v>
      </c>
      <c r="X39" s="28"/>
      <c r="Y39" s="31"/>
      <c r="AA39" s="28"/>
      <c r="AB39" s="31"/>
      <c r="AC39" s="28"/>
      <c r="AD39" s="28"/>
      <c r="AE39" s="33"/>
      <c r="AF39" s="28"/>
      <c r="AG39" s="28"/>
      <c r="AH39" s="34"/>
      <c r="AI39" s="34"/>
      <c r="AJ39" s="34"/>
      <c r="AK39" s="34"/>
    </row>
    <row r="40" spans="2:37" ht="18.2" thickBot="1" x14ac:dyDescent="0.35">
      <c r="B40" s="1">
        <v>29</v>
      </c>
      <c r="C40" s="7"/>
      <c r="D40" s="7"/>
      <c r="E40" s="8">
        <v>2</v>
      </c>
      <c r="F40" s="8">
        <v>5</v>
      </c>
      <c r="G40" s="1">
        <v>29</v>
      </c>
      <c r="H40" s="4">
        <v>20</v>
      </c>
      <c r="I40" s="4" t="b">
        <f t="shared" si="3"/>
        <v>0</v>
      </c>
      <c r="J40" s="5">
        <v>14</v>
      </c>
      <c r="K40" s="4">
        <f t="shared" si="4"/>
        <v>0</v>
      </c>
      <c r="L40" s="9">
        <v>3.21</v>
      </c>
      <c r="M40" s="4">
        <f t="shared" si="15"/>
        <v>0</v>
      </c>
      <c r="N40" s="4">
        <f t="shared" si="14"/>
        <v>0</v>
      </c>
      <c r="O40" s="4">
        <f t="shared" si="6"/>
        <v>0</v>
      </c>
      <c r="P40" s="4"/>
      <c r="U40" s="28" t="s">
        <v>55</v>
      </c>
      <c r="X40" s="28">
        <f t="shared" si="7"/>
        <v>0</v>
      </c>
      <c r="Y40" s="31">
        <f t="shared" si="12"/>
        <v>5</v>
      </c>
      <c r="AA40" s="28">
        <f t="shared" si="8"/>
        <v>20</v>
      </c>
      <c r="AB40" s="31" t="b">
        <f t="shared" si="13"/>
        <v>0</v>
      </c>
      <c r="AC40" s="28">
        <f t="shared" si="9"/>
        <v>14</v>
      </c>
      <c r="AD40" s="28">
        <f t="shared" si="1"/>
        <v>0</v>
      </c>
      <c r="AE40" s="33">
        <f t="shared" si="10"/>
        <v>3.21</v>
      </c>
      <c r="AF40" s="28">
        <f t="shared" si="16"/>
        <v>0</v>
      </c>
      <c r="AG40" s="28">
        <f t="shared" si="11"/>
        <v>0</v>
      </c>
      <c r="AH40" s="34"/>
      <c r="AI40" s="34"/>
      <c r="AJ40" s="34"/>
      <c r="AK40" s="34"/>
    </row>
    <row r="41" spans="2:37" ht="17.55" x14ac:dyDescent="0.3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U41" s="34"/>
      <c r="X41" s="34"/>
      <c r="Y41" s="38"/>
      <c r="AA41" s="34"/>
      <c r="AB41" s="38"/>
      <c r="AC41" s="34"/>
      <c r="AD41" s="34"/>
      <c r="AE41" s="39"/>
      <c r="AF41" s="34"/>
      <c r="AG41" s="34"/>
      <c r="AH41" s="34"/>
      <c r="AI41" s="34"/>
      <c r="AJ41" s="34"/>
      <c r="AK41" s="34"/>
    </row>
    <row r="42" spans="2:37" ht="17.55" x14ac:dyDescent="0.3">
      <c r="B42" s="85" t="s">
        <v>21</v>
      </c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U42" s="34"/>
      <c r="X42" s="34"/>
      <c r="Y42" s="38"/>
      <c r="AA42" s="34"/>
      <c r="AB42" s="38"/>
      <c r="AC42" s="34"/>
      <c r="AD42" s="34"/>
      <c r="AE42" s="39"/>
      <c r="AF42" s="34"/>
      <c r="AG42" s="34"/>
      <c r="AH42" s="34"/>
      <c r="AI42" s="34"/>
      <c r="AJ42" s="34"/>
      <c r="AK42" s="34"/>
    </row>
    <row r="43" spans="2:37" ht="17.55" x14ac:dyDescent="0.3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U43" s="34"/>
      <c r="X43" s="34"/>
      <c r="Y43" s="38"/>
      <c r="AA43" s="34"/>
      <c r="AB43" s="38"/>
      <c r="AC43" s="34"/>
      <c r="AD43" s="34"/>
      <c r="AE43" s="39"/>
      <c r="AF43" s="34"/>
      <c r="AG43" s="34"/>
      <c r="AH43" s="34"/>
      <c r="AI43" s="34"/>
      <c r="AJ43" s="34"/>
      <c r="AK43" s="34"/>
    </row>
    <row r="44" spans="2:37" ht="17.55" x14ac:dyDescent="0.3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U44" s="34"/>
      <c r="X44" s="34"/>
      <c r="Y44" s="38"/>
      <c r="AA44" s="34"/>
      <c r="AB44" s="38"/>
      <c r="AC44" s="34"/>
      <c r="AD44" s="34"/>
      <c r="AE44" s="39"/>
      <c r="AF44" s="34"/>
      <c r="AG44" s="34"/>
      <c r="AH44" s="34"/>
      <c r="AI44" s="34"/>
      <c r="AJ44" s="34"/>
      <c r="AK44" s="34"/>
    </row>
    <row r="45" spans="2:37" ht="17.55" x14ac:dyDescent="0.3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U45" s="34"/>
      <c r="X45" s="34"/>
      <c r="Y45" s="38"/>
      <c r="AA45" s="34"/>
      <c r="AB45" s="38"/>
      <c r="AC45" s="34"/>
      <c r="AD45" s="34"/>
      <c r="AE45" s="39"/>
      <c r="AF45" s="34"/>
      <c r="AG45" s="34"/>
      <c r="AH45" s="34"/>
      <c r="AI45" s="34"/>
      <c r="AJ45" s="34"/>
      <c r="AK45" s="34"/>
    </row>
    <row r="46" spans="2:37" ht="17.55" x14ac:dyDescent="0.3">
      <c r="B46" s="85" t="s">
        <v>22</v>
      </c>
      <c r="C46" s="85"/>
      <c r="D46" s="11">
        <f>COUNTA(O12:O81)</f>
        <v>23</v>
      </c>
      <c r="E46" s="12" t="s">
        <v>23</v>
      </c>
      <c r="F46" s="13"/>
      <c r="G46" s="13"/>
      <c r="H46" s="14"/>
      <c r="I46" s="14"/>
      <c r="J46" s="15"/>
      <c r="K46" s="14"/>
      <c r="L46" s="14"/>
      <c r="M46" s="14"/>
      <c r="N46" s="14"/>
      <c r="O46" s="14"/>
      <c r="P46" s="14"/>
      <c r="U46" s="34"/>
      <c r="X46" s="34"/>
      <c r="Y46" s="38"/>
      <c r="AA46" s="34"/>
      <c r="AB46" s="38"/>
      <c r="AC46" s="34"/>
      <c r="AD46" s="34"/>
      <c r="AE46" s="39"/>
      <c r="AF46" s="34"/>
      <c r="AG46" s="34"/>
      <c r="AH46" s="34"/>
      <c r="AI46" s="34"/>
      <c r="AJ46" s="34"/>
      <c r="AK46" s="34"/>
    </row>
    <row r="47" spans="2:37" ht="17.55" x14ac:dyDescent="0.3">
      <c r="B47" s="84" t="s">
        <v>24</v>
      </c>
      <c r="C47" s="84"/>
      <c r="D47" s="11">
        <f>COUNTIF(O12:O113,"&gt;1")</f>
        <v>8</v>
      </c>
      <c r="E47" s="12" t="s">
        <v>23</v>
      </c>
      <c r="F47" s="13"/>
      <c r="G47" s="13"/>
      <c r="H47" s="14"/>
      <c r="I47" s="14"/>
      <c r="J47" s="15"/>
      <c r="K47" s="14"/>
      <c r="L47" s="14"/>
      <c r="M47" s="14"/>
      <c r="N47" s="14"/>
      <c r="O47" s="14"/>
      <c r="P47" s="14"/>
      <c r="U47" s="34"/>
      <c r="X47" s="34"/>
      <c r="Y47" s="38"/>
      <c r="AA47" s="34"/>
      <c r="AB47" s="38"/>
      <c r="AC47" s="34"/>
      <c r="AD47" s="34"/>
      <c r="AE47" s="39"/>
      <c r="AF47" s="34"/>
      <c r="AG47" s="34"/>
      <c r="AH47" s="34"/>
      <c r="AI47" s="34"/>
      <c r="AJ47" s="34"/>
      <c r="AK47" s="34"/>
    </row>
    <row r="48" spans="2:37" ht="17.55" x14ac:dyDescent="0.3">
      <c r="B48" s="85" t="s">
        <v>25</v>
      </c>
      <c r="C48" s="85"/>
      <c r="D48" s="85"/>
      <c r="E48" s="13"/>
      <c r="F48" s="13"/>
      <c r="G48" s="13"/>
      <c r="H48" s="14"/>
      <c r="I48" s="14"/>
      <c r="J48" s="15"/>
      <c r="K48" s="14"/>
      <c r="L48" s="14"/>
      <c r="M48" s="14"/>
      <c r="N48" s="14"/>
      <c r="O48" s="14"/>
      <c r="P48" s="14"/>
      <c r="U48" s="34"/>
      <c r="X48" s="34"/>
      <c r="Y48" s="38"/>
      <c r="AA48" s="34"/>
      <c r="AB48" s="38"/>
      <c r="AC48" s="34"/>
      <c r="AD48" s="34"/>
      <c r="AE48" s="39"/>
      <c r="AF48" s="34"/>
      <c r="AG48" s="34"/>
      <c r="AH48" s="34"/>
      <c r="AI48" s="34"/>
      <c r="AJ48" s="34"/>
      <c r="AK48" s="34"/>
    </row>
    <row r="49" spans="2:37" ht="17.55" x14ac:dyDescent="0.3">
      <c r="B49" s="85" t="s">
        <v>26</v>
      </c>
      <c r="C49" s="85"/>
      <c r="D49" s="16">
        <f>COUNTIF(O12:O40,"5")</f>
        <v>0</v>
      </c>
      <c r="E49" s="12" t="s">
        <v>23</v>
      </c>
      <c r="F49" s="17">
        <f>IF(D49=0,(D49/D46),IF(D49&gt;=1,(D49/D46)))</f>
        <v>0</v>
      </c>
      <c r="G49" s="13"/>
      <c r="H49" s="14"/>
      <c r="I49" s="14"/>
      <c r="J49" s="15"/>
      <c r="K49" s="14"/>
      <c r="L49" s="14"/>
      <c r="M49" s="14"/>
      <c r="N49" s="14"/>
      <c r="O49" s="14"/>
      <c r="P49" s="14"/>
      <c r="U49" s="34"/>
      <c r="X49" s="34"/>
      <c r="Y49" s="38"/>
      <c r="AA49" s="34"/>
      <c r="AB49" s="38"/>
      <c r="AC49" s="34"/>
      <c r="AD49" s="34"/>
      <c r="AE49" s="39"/>
      <c r="AF49" s="34"/>
      <c r="AG49" s="34"/>
      <c r="AH49" s="34"/>
      <c r="AI49" s="34"/>
      <c r="AJ49" s="34"/>
      <c r="AK49" s="34"/>
    </row>
    <row r="50" spans="2:37" ht="17.55" x14ac:dyDescent="0.3">
      <c r="B50" s="85" t="s">
        <v>27</v>
      </c>
      <c r="C50" s="85"/>
      <c r="D50" s="16">
        <f>COUNTIF(O12:O40,"4")</f>
        <v>1</v>
      </c>
      <c r="E50" s="12" t="s">
        <v>23</v>
      </c>
      <c r="F50" s="17">
        <f>IF(D50=0,(D50/D46),IF(D50&gt;=1,(D50/D46)))</f>
        <v>4.3478260869565216E-2</v>
      </c>
      <c r="G50" s="13"/>
      <c r="H50" s="14"/>
      <c r="I50" s="14"/>
      <c r="J50" s="15"/>
      <c r="K50" s="14"/>
      <c r="L50" s="14"/>
      <c r="M50" s="14"/>
      <c r="N50" s="14"/>
      <c r="O50" s="14"/>
      <c r="P50" s="14"/>
      <c r="U50" s="34"/>
      <c r="X50" s="34"/>
      <c r="Y50" s="38"/>
      <c r="AA50" s="34"/>
      <c r="AB50" s="38"/>
      <c r="AC50" s="34"/>
      <c r="AD50" s="34"/>
      <c r="AE50" s="39"/>
      <c r="AF50" s="34"/>
      <c r="AG50" s="34"/>
      <c r="AH50" s="34"/>
      <c r="AI50" s="34"/>
      <c r="AJ50" s="34"/>
      <c r="AK50" s="34"/>
    </row>
    <row r="51" spans="2:37" ht="17.55" x14ac:dyDescent="0.3">
      <c r="B51" s="85" t="s">
        <v>28</v>
      </c>
      <c r="C51" s="85"/>
      <c r="D51" s="16">
        <f>COUNTIF(O12:O40,"3")</f>
        <v>6</v>
      </c>
      <c r="E51" s="12" t="s">
        <v>23</v>
      </c>
      <c r="F51" s="17">
        <f>IF(D51=0,(D51/D46),IF(D51&gt;=1,(D51/D46)))</f>
        <v>0.2608695652173913</v>
      </c>
      <c r="G51" s="13"/>
      <c r="H51" s="14"/>
      <c r="I51" s="14"/>
      <c r="J51" s="15"/>
      <c r="K51" s="14"/>
      <c r="L51" s="14"/>
      <c r="M51" s="14"/>
      <c r="N51" s="14"/>
      <c r="O51" s="14"/>
      <c r="P51" s="14"/>
      <c r="U51" s="34"/>
      <c r="X51" s="34"/>
      <c r="Y51" s="38"/>
      <c r="AA51" s="34"/>
      <c r="AB51" s="38"/>
      <c r="AC51" s="34"/>
      <c r="AD51" s="34"/>
      <c r="AE51" s="39"/>
      <c r="AF51" s="34"/>
      <c r="AG51" s="34"/>
      <c r="AH51" s="34"/>
      <c r="AI51" s="34"/>
      <c r="AJ51" s="34"/>
      <c r="AK51" s="34"/>
    </row>
    <row r="52" spans="2:37" ht="17.55" x14ac:dyDescent="0.3">
      <c r="B52" s="85" t="s">
        <v>29</v>
      </c>
      <c r="C52" s="85"/>
      <c r="D52" s="16">
        <f>COUNTIF(O12:O40,"2")</f>
        <v>1</v>
      </c>
      <c r="E52" s="12" t="s">
        <v>23</v>
      </c>
      <c r="F52" s="17">
        <f>IF(D52=0,(D52/D47),IF(D52&gt;=1,(D52/D47)))</f>
        <v>0.125</v>
      </c>
      <c r="G52" s="17"/>
      <c r="H52" s="14"/>
      <c r="I52" s="14"/>
      <c r="J52" s="15"/>
      <c r="K52" s="14"/>
      <c r="L52" s="14"/>
      <c r="M52" s="14"/>
      <c r="N52" s="14"/>
      <c r="O52" s="14"/>
      <c r="P52" s="14"/>
      <c r="U52" s="34"/>
      <c r="X52" s="34"/>
      <c r="Y52" s="38"/>
      <c r="AA52" s="34"/>
      <c r="AB52" s="38"/>
      <c r="AC52" s="34"/>
      <c r="AD52" s="34"/>
      <c r="AE52" s="39"/>
      <c r="AF52" s="34"/>
      <c r="AG52" s="34"/>
      <c r="AH52" s="34"/>
      <c r="AI52" s="34"/>
      <c r="AJ52" s="34"/>
      <c r="AK52" s="34"/>
    </row>
    <row r="53" spans="2:37" ht="17.55" x14ac:dyDescent="0.3">
      <c r="B53" s="85" t="s">
        <v>30</v>
      </c>
      <c r="C53" s="85"/>
      <c r="D53" s="85"/>
      <c r="E53" s="18">
        <f>COUNTIF(O12:O40,"&gt;2")</f>
        <v>7</v>
      </c>
      <c r="F53" s="12" t="s">
        <v>23</v>
      </c>
      <c r="G53" s="17">
        <f>IF(E53=0,(E53/D46),IF(E53&gt;=1,(E53/D46)))</f>
        <v>0.30434782608695654</v>
      </c>
      <c r="H53" s="14"/>
      <c r="I53" s="14"/>
      <c r="J53" s="15"/>
      <c r="K53" s="14"/>
      <c r="L53" s="14"/>
      <c r="M53" s="14"/>
      <c r="N53" s="14"/>
      <c r="O53" s="14"/>
      <c r="P53" s="14"/>
      <c r="U53" s="34"/>
      <c r="X53" s="34"/>
      <c r="Y53" s="38"/>
      <c r="AA53" s="34"/>
      <c r="AB53" s="38"/>
      <c r="AC53" s="34"/>
      <c r="AD53" s="34"/>
      <c r="AE53" s="39"/>
      <c r="AF53" s="34"/>
      <c r="AG53" s="34"/>
      <c r="AH53" s="34"/>
      <c r="AI53" s="34"/>
      <c r="AJ53" s="34"/>
      <c r="AK53" s="34"/>
    </row>
    <row r="54" spans="2:37" ht="17.55" x14ac:dyDescent="0.3">
      <c r="B54" s="85" t="s">
        <v>31</v>
      </c>
      <c r="C54" s="85"/>
      <c r="D54" s="85"/>
      <c r="E54" s="16">
        <f>COUNTIF(P17:P45,"5")</f>
        <v>0</v>
      </c>
      <c r="F54" s="19" t="s">
        <v>23</v>
      </c>
      <c r="G54" s="17">
        <f>IF(E54=0,(E54/D47),IF(E54&gt;=1,(E54/D47)))</f>
        <v>0</v>
      </c>
      <c r="H54" s="17"/>
      <c r="I54" s="86" t="s">
        <v>32</v>
      </c>
      <c r="J54" s="86"/>
      <c r="K54" s="87" t="s">
        <v>33</v>
      </c>
      <c r="L54" s="87"/>
      <c r="M54" s="87"/>
      <c r="N54" s="21"/>
      <c r="O54" s="14"/>
      <c r="P54" s="14"/>
      <c r="U54" s="34"/>
      <c r="X54" s="34"/>
      <c r="Y54" s="38"/>
      <c r="AA54" s="34"/>
      <c r="AB54" s="38"/>
      <c r="AC54" s="34"/>
      <c r="AD54" s="34"/>
      <c r="AE54" s="39"/>
      <c r="AF54" s="34"/>
      <c r="AG54" s="34"/>
      <c r="AH54" s="34"/>
      <c r="AI54" s="34"/>
      <c r="AJ54" s="34"/>
      <c r="AK54" s="34"/>
    </row>
  </sheetData>
  <mergeCells count="38">
    <mergeCell ref="K54:M54"/>
    <mergeCell ref="B50:C50"/>
    <mergeCell ref="B51:C51"/>
    <mergeCell ref="B52:C52"/>
    <mergeCell ref="B53:D53"/>
    <mergeCell ref="B54:D54"/>
    <mergeCell ref="I54:J54"/>
    <mergeCell ref="H30:P30"/>
    <mergeCell ref="B42:P45"/>
    <mergeCell ref="B46:C46"/>
    <mergeCell ref="B47:C47"/>
    <mergeCell ref="B48:D48"/>
    <mergeCell ref="B49:C49"/>
    <mergeCell ref="AI8:AI11"/>
    <mergeCell ref="H10:I10"/>
    <mergeCell ref="J10:K10"/>
    <mergeCell ref="L10:M10"/>
    <mergeCell ref="H22:P22"/>
    <mergeCell ref="H27:P27"/>
    <mergeCell ref="O7:O11"/>
    <mergeCell ref="P7:P11"/>
    <mergeCell ref="W7:W9"/>
    <mergeCell ref="Y7:Y9"/>
    <mergeCell ref="AG7:AG9"/>
    <mergeCell ref="H8:I9"/>
    <mergeCell ref="J8:K9"/>
    <mergeCell ref="L8:M9"/>
    <mergeCell ref="V8:V9"/>
    <mergeCell ref="V2:AD4"/>
    <mergeCell ref="B3:P5"/>
    <mergeCell ref="B7:B11"/>
    <mergeCell ref="C7:C11"/>
    <mergeCell ref="D7:D11"/>
    <mergeCell ref="E7:E11"/>
    <mergeCell ref="F7:F11"/>
    <mergeCell ref="G7:G11"/>
    <mergeCell ref="H7:M7"/>
    <mergeCell ref="N7:N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X54"/>
  <sheetViews>
    <sheetView topLeftCell="H1" zoomScaleNormal="100" workbookViewId="0">
      <selection activeCell="J10" sqref="J10:J38"/>
    </sheetView>
  </sheetViews>
  <sheetFormatPr defaultRowHeight="15.65" x14ac:dyDescent="0.3"/>
  <cols>
    <col min="1" max="2" width="8.88671875" style="27"/>
    <col min="3" max="3" width="13.109375" style="27" customWidth="1"/>
    <col min="4" max="4" width="12.44140625" style="27" customWidth="1"/>
    <col min="5" max="7" width="8.88671875" style="27"/>
    <col min="8" max="8" width="4.21875" style="27" customWidth="1"/>
    <col min="9" max="9" width="14" style="27" customWidth="1"/>
    <col min="10" max="10" width="17.5546875" style="27" customWidth="1"/>
    <col min="11" max="11" width="5.44140625" style="27" customWidth="1"/>
    <col min="12" max="12" width="8.88671875" style="27"/>
    <col min="13" max="13" width="5.5546875" style="27" customWidth="1"/>
    <col min="14" max="14" width="10.6640625" style="27" customWidth="1"/>
    <col min="15" max="15" width="8.88671875" style="27" customWidth="1"/>
    <col min="16" max="16" width="10.6640625" style="27" customWidth="1"/>
    <col min="17" max="17" width="8.88671875" style="27" customWidth="1"/>
    <col min="18" max="18" width="10.6640625" style="27" customWidth="1"/>
    <col min="19" max="19" width="8.88671875" style="27" customWidth="1"/>
    <col min="20" max="20" width="10.6640625" style="27" customWidth="1"/>
    <col min="21" max="21" width="8.44140625" style="27" customWidth="1"/>
    <col min="22" max="22" width="10.6640625" style="27" customWidth="1"/>
    <col min="23" max="23" width="8.88671875" style="27" customWidth="1"/>
    <col min="24" max="24" width="10.6640625" style="27" customWidth="1"/>
    <col min="25" max="25" width="8.88671875" style="27" customWidth="1"/>
    <col min="26" max="26" width="10.6640625" style="27" customWidth="1"/>
    <col min="27" max="27" width="8.88671875" style="27" customWidth="1"/>
    <col min="28" max="28" width="10.6640625" style="27" customWidth="1"/>
    <col min="29" max="29" width="8.88671875" style="27" customWidth="1"/>
    <col min="30" max="30" width="10.6640625" style="27" customWidth="1"/>
    <col min="31" max="31" width="8.88671875" style="27" customWidth="1"/>
    <col min="32" max="32" width="10.6640625" style="27" customWidth="1"/>
    <col min="33" max="33" width="8.88671875" style="27" customWidth="1"/>
    <col min="34" max="34" width="10.6640625" style="27" customWidth="1"/>
    <col min="35" max="35" width="8.88671875" style="27" customWidth="1"/>
    <col min="36" max="36" width="10.6640625" style="27" customWidth="1"/>
    <col min="37" max="37" width="8.88671875" style="27" customWidth="1"/>
    <col min="38" max="38" width="10.6640625" style="27" customWidth="1"/>
    <col min="39" max="39" width="8.88671875" style="27" customWidth="1"/>
    <col min="40" max="40" width="10.6640625" style="27" customWidth="1"/>
    <col min="41" max="41" width="8.88671875" style="27" customWidth="1"/>
    <col min="42" max="42" width="10.6640625" style="27" customWidth="1"/>
    <col min="43" max="43" width="8.88671875" style="27" customWidth="1"/>
    <col min="44" max="44" width="10.6640625" style="27" customWidth="1"/>
    <col min="45" max="45" width="8.88671875" style="27" customWidth="1"/>
    <col min="46" max="46" width="10.6640625" style="27" customWidth="1"/>
    <col min="47" max="47" width="8.88671875" style="27" customWidth="1"/>
    <col min="48" max="48" width="10.6640625" style="27" customWidth="1"/>
    <col min="49" max="49" width="8.88671875" style="27" customWidth="1"/>
    <col min="50" max="50" width="10.6640625" style="27" customWidth="1"/>
    <col min="51" max="51" width="8.88671875" style="27" customWidth="1"/>
    <col min="52" max="52" width="10.6640625" style="27" bestFit="1" customWidth="1"/>
    <col min="53" max="53" width="8.88671875" style="27" customWidth="1"/>
    <col min="54" max="54" width="10.6640625" style="27" bestFit="1" customWidth="1"/>
    <col min="55" max="55" width="8.88671875" style="27" customWidth="1"/>
    <col min="56" max="56" width="10.44140625" style="27" customWidth="1"/>
    <col min="57" max="57" width="8.88671875" style="27" customWidth="1"/>
    <col min="58" max="58" width="10.6640625" style="27" bestFit="1" customWidth="1"/>
    <col min="59" max="59" width="8.44140625" style="27" bestFit="1" customWidth="1"/>
    <col min="60" max="60" width="10.6640625" style="27" bestFit="1" customWidth="1"/>
    <col min="61" max="61" width="8.88671875" style="27" customWidth="1"/>
    <col min="62" max="62" width="10.6640625" style="27" bestFit="1" customWidth="1"/>
    <col min="63" max="63" width="8.88671875" style="27" customWidth="1"/>
    <col min="64" max="64" width="10.6640625" style="27" bestFit="1" customWidth="1"/>
    <col min="65" max="65" width="8.44140625" style="27" bestFit="1" customWidth="1"/>
    <col min="66" max="66" width="10.6640625" style="27" bestFit="1" customWidth="1"/>
    <col min="67" max="67" width="8.88671875" style="27" customWidth="1"/>
    <col min="68" max="68" width="10.6640625" style="27" bestFit="1" customWidth="1"/>
    <col min="69" max="69" width="8.88671875" style="27" customWidth="1"/>
    <col min="70" max="70" width="10.6640625" style="27" bestFit="1" customWidth="1"/>
    <col min="71" max="71" width="8.88671875" style="27" customWidth="1"/>
    <col min="72" max="72" width="10.6640625" style="27" bestFit="1" customWidth="1"/>
    <col min="73" max="73" width="8.88671875" style="27" customWidth="1"/>
    <col min="74" max="74" width="10.6640625" style="27" bestFit="1" customWidth="1"/>
    <col min="75" max="75" width="8.88671875" style="27" customWidth="1"/>
    <col min="76" max="76" width="10.6640625" style="27" bestFit="1" customWidth="1"/>
    <col min="77" max="77" width="8.88671875" style="27" customWidth="1"/>
    <col min="78" max="78" width="10.6640625" style="27" bestFit="1" customWidth="1"/>
    <col min="79" max="79" width="8.88671875" style="27" customWidth="1"/>
    <col min="80" max="80" width="10.6640625" style="27" bestFit="1" customWidth="1"/>
    <col min="81" max="81" width="8.88671875" style="27" customWidth="1"/>
    <col min="82" max="82" width="10.6640625" style="27" bestFit="1" customWidth="1"/>
    <col min="83" max="83" width="8.88671875" style="27" customWidth="1"/>
    <col min="84" max="84" width="10.6640625" style="27" bestFit="1" customWidth="1"/>
    <col min="85" max="85" width="8.88671875" style="27" customWidth="1"/>
    <col min="86" max="86" width="10.6640625" style="27" bestFit="1" customWidth="1"/>
    <col min="87" max="87" width="8.88671875" style="27" customWidth="1"/>
    <col min="88" max="88" width="10.6640625" style="27" bestFit="1" customWidth="1"/>
    <col min="89" max="89" width="8.88671875" style="27" customWidth="1"/>
    <col min="90" max="90" width="10.6640625" style="27" bestFit="1" customWidth="1"/>
    <col min="91" max="91" width="8.88671875" style="27" customWidth="1"/>
    <col min="92" max="92" width="10.6640625" style="27" bestFit="1" customWidth="1"/>
    <col min="93" max="93" width="8.88671875" style="27" customWidth="1"/>
    <col min="94" max="94" width="10.6640625" style="27" bestFit="1" customWidth="1"/>
    <col min="95" max="95" width="8.88671875" style="27" customWidth="1"/>
    <col min="96" max="96" width="10.6640625" style="27" bestFit="1" customWidth="1"/>
    <col min="97" max="97" width="8.88671875" style="27" customWidth="1"/>
    <col min="98" max="98" width="10.6640625" style="27" bestFit="1" customWidth="1"/>
    <col min="99" max="99" width="8.88671875" style="27" customWidth="1"/>
    <col min="100" max="100" width="10.6640625" style="27" bestFit="1" customWidth="1"/>
    <col min="101" max="101" width="8.88671875" style="27" customWidth="1"/>
    <col min="102" max="102" width="10.6640625" style="27" bestFit="1" customWidth="1"/>
    <col min="103" max="103" width="8.88671875" style="27" customWidth="1"/>
    <col min="104" max="104" width="10.6640625" style="27" bestFit="1" customWidth="1"/>
    <col min="105" max="105" width="8.88671875" style="27" customWidth="1"/>
    <col min="106" max="106" width="10.6640625" style="27" bestFit="1" customWidth="1"/>
    <col min="107" max="107" width="8.44140625" style="27" bestFit="1" customWidth="1"/>
    <col min="108" max="108" width="10.6640625" style="27" bestFit="1" customWidth="1"/>
    <col min="109" max="109" width="8.88671875" style="27"/>
    <col min="110" max="110" width="10.6640625" style="27" bestFit="1" customWidth="1"/>
    <col min="111" max="111" width="8.88671875" style="27"/>
    <col min="112" max="112" width="10.6640625" style="27" bestFit="1" customWidth="1"/>
    <col min="113" max="113" width="8.88671875" style="27"/>
    <col min="114" max="114" width="10.6640625" style="27" bestFit="1" customWidth="1"/>
    <col min="115" max="115" width="8.88671875" style="27"/>
    <col min="116" max="116" width="10.6640625" style="27" bestFit="1" customWidth="1"/>
    <col min="117" max="117" width="8.88671875" style="27"/>
    <col min="118" max="118" width="10.6640625" style="27" bestFit="1" customWidth="1"/>
    <col min="119" max="119" width="8.88671875" style="27"/>
    <col min="120" max="120" width="10.6640625" style="27" bestFit="1" customWidth="1"/>
    <col min="121" max="121" width="8.88671875" style="27"/>
    <col min="122" max="122" width="10.6640625" style="27" bestFit="1" customWidth="1"/>
    <col min="123" max="123" width="8.88671875" style="27"/>
    <col min="124" max="124" width="10.6640625" style="27" bestFit="1" customWidth="1"/>
    <col min="125" max="125" width="8.88671875" style="27"/>
    <col min="126" max="126" width="10.6640625" style="27" bestFit="1" customWidth="1"/>
    <col min="127" max="127" width="8.88671875" style="27"/>
    <col min="128" max="128" width="10.6640625" style="27" bestFit="1" customWidth="1"/>
    <col min="129" max="129" width="8.88671875" style="27"/>
    <col min="130" max="130" width="10.6640625" style="27" bestFit="1" customWidth="1"/>
    <col min="131" max="131" width="8.88671875" style="27"/>
    <col min="132" max="132" width="10.6640625" style="27" bestFit="1" customWidth="1"/>
    <col min="133" max="133" width="8.88671875" style="27"/>
    <col min="134" max="134" width="10.6640625" style="27" bestFit="1" customWidth="1"/>
    <col min="135" max="135" width="8.88671875" style="27"/>
    <col min="136" max="136" width="10.6640625" style="27" bestFit="1" customWidth="1"/>
    <col min="137" max="137" width="8.88671875" style="27"/>
    <col min="138" max="138" width="10.6640625" style="27" bestFit="1" customWidth="1"/>
    <col min="139" max="139" width="8.88671875" style="27"/>
    <col min="140" max="140" width="10.6640625" style="27" bestFit="1" customWidth="1"/>
    <col min="141" max="141" width="8.88671875" style="27"/>
    <col min="142" max="142" width="10.6640625" style="27" bestFit="1" customWidth="1"/>
    <col min="143" max="143" width="8.88671875" style="27"/>
    <col min="144" max="144" width="10.6640625" style="27" bestFit="1" customWidth="1"/>
    <col min="145" max="145" width="8.88671875" style="27"/>
    <col min="146" max="146" width="10.6640625" style="27" bestFit="1" customWidth="1"/>
    <col min="147" max="147" width="8.88671875" style="27"/>
    <col min="148" max="148" width="10.6640625" style="27" bestFit="1" customWidth="1"/>
    <col min="149" max="149" width="8.88671875" style="27"/>
    <col min="150" max="150" width="10.6640625" style="27" bestFit="1" customWidth="1"/>
    <col min="151" max="16384" width="8.88671875" style="27"/>
  </cols>
  <sheetData>
    <row r="1" spans="2:154" x14ac:dyDescent="0.3">
      <c r="C1" s="102" t="s">
        <v>64</v>
      </c>
      <c r="D1" s="102"/>
      <c r="E1" s="102"/>
      <c r="F1" s="102"/>
    </row>
    <row r="2" spans="2:154" x14ac:dyDescent="0.3">
      <c r="C2" s="102"/>
      <c r="D2" s="102"/>
      <c r="E2" s="102"/>
      <c r="F2" s="102"/>
      <c r="H2" s="114" t="s">
        <v>0</v>
      </c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</row>
    <row r="3" spans="2:154" x14ac:dyDescent="0.3">
      <c r="C3" s="102"/>
      <c r="D3" s="102"/>
      <c r="E3" s="102"/>
      <c r="F3" s="102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</row>
    <row r="4" spans="2:154" ht="23.8" customHeight="1" thickBot="1" x14ac:dyDescent="0.35">
      <c r="C4" s="102"/>
      <c r="D4" s="102"/>
      <c r="E4" s="102"/>
      <c r="F4" s="102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</row>
    <row r="5" spans="2:154" ht="16.3" thickBot="1" x14ac:dyDescent="0.35">
      <c r="C5" s="102"/>
      <c r="D5" s="102"/>
      <c r="E5" s="102"/>
      <c r="F5" s="102"/>
      <c r="H5" s="101" t="s">
        <v>1</v>
      </c>
      <c r="I5" s="116"/>
      <c r="J5" s="101" t="s">
        <v>2</v>
      </c>
      <c r="K5" s="117" t="s">
        <v>3</v>
      </c>
      <c r="L5" s="117" t="s">
        <v>4</v>
      </c>
      <c r="M5" s="117" t="s">
        <v>5</v>
      </c>
      <c r="N5" s="101" t="s">
        <v>6</v>
      </c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17" t="s">
        <v>7</v>
      </c>
      <c r="EW5" s="117" t="s">
        <v>8</v>
      </c>
      <c r="EX5" s="117" t="s">
        <v>9</v>
      </c>
    </row>
    <row r="6" spans="2:154" ht="15.05" customHeight="1" thickBot="1" x14ac:dyDescent="0.35">
      <c r="C6" s="103" t="s">
        <v>65</v>
      </c>
      <c r="D6" s="106" t="s">
        <v>34</v>
      </c>
      <c r="E6" s="107"/>
      <c r="F6" s="110"/>
      <c r="H6" s="101"/>
      <c r="I6" s="116"/>
      <c r="J6" s="101"/>
      <c r="K6" s="117"/>
      <c r="L6" s="117"/>
      <c r="M6" s="117"/>
      <c r="N6" s="101" t="s">
        <v>10</v>
      </c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 t="s">
        <v>59</v>
      </c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 t="s">
        <v>60</v>
      </c>
      <c r="DC6" s="101"/>
      <c r="DD6" s="101" t="s">
        <v>11</v>
      </c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 t="s">
        <v>12</v>
      </c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17"/>
      <c r="EW6" s="117"/>
      <c r="EX6" s="117"/>
    </row>
    <row r="7" spans="2:154" ht="7.55" hidden="1" customHeight="1" thickBot="1" x14ac:dyDescent="0.35">
      <c r="C7" s="104"/>
      <c r="D7" s="106"/>
      <c r="E7" s="108"/>
      <c r="F7" s="111"/>
      <c r="H7" s="101"/>
      <c r="I7" s="116"/>
      <c r="J7" s="101"/>
      <c r="K7" s="117"/>
      <c r="L7" s="117"/>
      <c r="M7" s="117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17"/>
      <c r="EW7" s="117"/>
      <c r="EX7" s="117"/>
    </row>
    <row r="8" spans="2:154" ht="16.3" customHeight="1" thickBot="1" x14ac:dyDescent="0.35">
      <c r="C8" s="105"/>
      <c r="D8" s="106"/>
      <c r="E8" s="109"/>
      <c r="F8" s="112"/>
      <c r="G8" s="49"/>
      <c r="H8" s="101"/>
      <c r="I8" s="116"/>
      <c r="J8" s="101"/>
      <c r="K8" s="117"/>
      <c r="L8" s="117"/>
      <c r="M8" s="117"/>
      <c r="N8" s="101">
        <v>4</v>
      </c>
      <c r="O8" s="101"/>
      <c r="P8" s="101">
        <v>5</v>
      </c>
      <c r="Q8" s="101"/>
      <c r="R8" s="101">
        <v>6</v>
      </c>
      <c r="S8" s="101"/>
      <c r="T8" s="101">
        <v>7</v>
      </c>
      <c r="U8" s="101"/>
      <c r="V8" s="101">
        <v>8</v>
      </c>
      <c r="W8" s="101"/>
      <c r="X8" s="101">
        <v>9</v>
      </c>
      <c r="Y8" s="101"/>
      <c r="Z8" s="101">
        <v>11</v>
      </c>
      <c r="AA8" s="101"/>
      <c r="AB8" s="101">
        <v>12</v>
      </c>
      <c r="AC8" s="101"/>
      <c r="AD8" s="101">
        <v>17</v>
      </c>
      <c r="AE8" s="101"/>
      <c r="AF8" s="101">
        <v>19</v>
      </c>
      <c r="AG8" s="101"/>
      <c r="AH8" s="101">
        <v>20</v>
      </c>
      <c r="AI8" s="101"/>
      <c r="AJ8" s="101">
        <v>27</v>
      </c>
      <c r="AK8" s="101"/>
      <c r="AL8" s="101">
        <v>29</v>
      </c>
      <c r="AM8" s="101"/>
      <c r="AN8" s="101">
        <v>31</v>
      </c>
      <c r="AO8" s="101"/>
      <c r="AP8" s="101">
        <v>32</v>
      </c>
      <c r="AQ8" s="101"/>
      <c r="AR8" s="101" t="s">
        <v>56</v>
      </c>
      <c r="AS8" s="101"/>
      <c r="AT8" s="101">
        <v>33</v>
      </c>
      <c r="AU8" s="101"/>
      <c r="AV8" s="101" t="s">
        <v>57</v>
      </c>
      <c r="AW8" s="101"/>
      <c r="AX8" s="101">
        <v>34</v>
      </c>
      <c r="AY8" s="101"/>
      <c r="AZ8" s="113">
        <v>37</v>
      </c>
      <c r="BA8" s="113"/>
      <c r="BB8" s="113">
        <v>43</v>
      </c>
      <c r="BC8" s="113"/>
      <c r="BD8" s="113" t="s">
        <v>58</v>
      </c>
      <c r="BE8" s="113"/>
      <c r="BF8" s="113">
        <v>1</v>
      </c>
      <c r="BG8" s="113"/>
      <c r="BH8" s="113">
        <v>2</v>
      </c>
      <c r="BI8" s="113"/>
      <c r="BJ8" s="113">
        <v>3</v>
      </c>
      <c r="BK8" s="113"/>
      <c r="BL8" s="113">
        <v>10</v>
      </c>
      <c r="BM8" s="113"/>
      <c r="BN8" s="113">
        <v>13</v>
      </c>
      <c r="BO8" s="113"/>
      <c r="BP8" s="113">
        <v>14</v>
      </c>
      <c r="BQ8" s="113"/>
      <c r="BR8" s="113">
        <v>15</v>
      </c>
      <c r="BS8" s="113"/>
      <c r="BT8" s="113">
        <v>16</v>
      </c>
      <c r="BU8" s="113"/>
      <c r="BV8" s="113">
        <v>22</v>
      </c>
      <c r="BW8" s="113"/>
      <c r="BX8" s="113">
        <v>23</v>
      </c>
      <c r="BY8" s="113"/>
      <c r="BZ8" s="113">
        <v>24</v>
      </c>
      <c r="CA8" s="113"/>
      <c r="CB8" s="113">
        <v>25</v>
      </c>
      <c r="CC8" s="113"/>
      <c r="CD8" s="113">
        <v>26</v>
      </c>
      <c r="CE8" s="113"/>
      <c r="CF8" s="113">
        <v>28</v>
      </c>
      <c r="CG8" s="113"/>
      <c r="CH8" s="113">
        <v>38</v>
      </c>
      <c r="CI8" s="113"/>
      <c r="CJ8" s="113">
        <v>39</v>
      </c>
      <c r="CK8" s="113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113"/>
      <c r="CY8" s="113"/>
      <c r="CZ8" s="113"/>
      <c r="DA8" s="113"/>
      <c r="DB8" s="113">
        <v>18</v>
      </c>
      <c r="DC8" s="113"/>
      <c r="DD8" s="101">
        <v>35</v>
      </c>
      <c r="DE8" s="101"/>
      <c r="DF8" s="101">
        <v>36</v>
      </c>
      <c r="DG8" s="101"/>
      <c r="DH8" s="101">
        <v>50</v>
      </c>
      <c r="DI8" s="101"/>
      <c r="DJ8" s="101">
        <v>51</v>
      </c>
      <c r="DK8" s="101"/>
      <c r="DL8" s="101">
        <v>52</v>
      </c>
      <c r="DM8" s="101"/>
      <c r="DN8" s="101">
        <v>60</v>
      </c>
      <c r="DO8" s="101"/>
      <c r="DP8" s="101">
        <v>61</v>
      </c>
      <c r="DQ8" s="101"/>
      <c r="DR8" s="101">
        <v>62</v>
      </c>
      <c r="DS8" s="101"/>
      <c r="DT8" s="101">
        <v>63</v>
      </c>
      <c r="DU8" s="101"/>
      <c r="DV8" s="101">
        <v>64</v>
      </c>
      <c r="DW8" s="101"/>
      <c r="DX8" s="101">
        <v>21</v>
      </c>
      <c r="DY8" s="101"/>
      <c r="DZ8" s="101">
        <v>53</v>
      </c>
      <c r="EA8" s="101"/>
      <c r="EB8" s="101">
        <v>54</v>
      </c>
      <c r="EC8" s="101"/>
      <c r="ED8" s="101">
        <v>55</v>
      </c>
      <c r="EE8" s="101"/>
      <c r="EF8" s="101">
        <v>56</v>
      </c>
      <c r="EG8" s="101"/>
      <c r="EH8" s="101">
        <v>57</v>
      </c>
      <c r="EI8" s="101"/>
      <c r="EJ8" s="101">
        <v>65</v>
      </c>
      <c r="EK8" s="101"/>
      <c r="EL8" s="101">
        <v>78</v>
      </c>
      <c r="EM8" s="101"/>
      <c r="EN8" s="101">
        <v>79</v>
      </c>
      <c r="EO8" s="101"/>
      <c r="EP8" s="101">
        <v>82</v>
      </c>
      <c r="EQ8" s="101"/>
      <c r="ER8" s="101">
        <v>83</v>
      </c>
      <c r="ES8" s="101"/>
      <c r="ET8" s="101">
        <v>91</v>
      </c>
      <c r="EU8" s="101"/>
      <c r="EV8" s="117"/>
      <c r="EW8" s="117"/>
      <c r="EX8" s="117"/>
    </row>
    <row r="9" spans="2:154" ht="28.8" customHeight="1" thickBot="1" x14ac:dyDescent="0.35">
      <c r="B9" s="72" t="s">
        <v>39</v>
      </c>
      <c r="C9" s="73" t="s">
        <v>40</v>
      </c>
      <c r="D9" s="51" t="s">
        <v>66</v>
      </c>
      <c r="E9" s="74" t="s">
        <v>42</v>
      </c>
      <c r="F9" s="73" t="s">
        <v>43</v>
      </c>
      <c r="G9" s="75" t="s">
        <v>44</v>
      </c>
      <c r="H9" s="101"/>
      <c r="I9" s="116"/>
      <c r="J9" s="101"/>
      <c r="K9" s="117"/>
      <c r="L9" s="117"/>
      <c r="M9" s="117"/>
      <c r="N9" s="41" t="s">
        <v>16</v>
      </c>
      <c r="O9" s="41" t="s">
        <v>17</v>
      </c>
      <c r="P9" s="41" t="s">
        <v>16</v>
      </c>
      <c r="Q9" s="41" t="s">
        <v>17</v>
      </c>
      <c r="R9" s="41" t="s">
        <v>16</v>
      </c>
      <c r="S9" s="41" t="s">
        <v>17</v>
      </c>
      <c r="T9" s="41" t="s">
        <v>16</v>
      </c>
      <c r="U9" s="41" t="s">
        <v>17</v>
      </c>
      <c r="V9" s="41" t="s">
        <v>16</v>
      </c>
      <c r="W9" s="41" t="s">
        <v>17</v>
      </c>
      <c r="X9" s="41" t="s">
        <v>16</v>
      </c>
      <c r="Y9" s="41" t="s">
        <v>17</v>
      </c>
      <c r="Z9" s="41" t="s">
        <v>16</v>
      </c>
      <c r="AA9" s="41" t="s">
        <v>17</v>
      </c>
      <c r="AB9" s="41" t="s">
        <v>16</v>
      </c>
      <c r="AC9" s="41" t="s">
        <v>17</v>
      </c>
      <c r="AD9" s="41" t="s">
        <v>16</v>
      </c>
      <c r="AE9" s="41" t="s">
        <v>17</v>
      </c>
      <c r="AF9" s="41" t="s">
        <v>16</v>
      </c>
      <c r="AG9" s="41" t="s">
        <v>17</v>
      </c>
      <c r="AH9" s="41" t="s">
        <v>16</v>
      </c>
      <c r="AI9" s="41" t="s">
        <v>17</v>
      </c>
      <c r="AJ9" s="41" t="s">
        <v>16</v>
      </c>
      <c r="AK9" s="41" t="s">
        <v>17</v>
      </c>
      <c r="AL9" s="41" t="s">
        <v>16</v>
      </c>
      <c r="AM9" s="41" t="s">
        <v>17</v>
      </c>
      <c r="AN9" s="41" t="s">
        <v>16</v>
      </c>
      <c r="AO9" s="41" t="s">
        <v>17</v>
      </c>
      <c r="AP9" s="41" t="s">
        <v>16</v>
      </c>
      <c r="AQ9" s="41" t="s">
        <v>17</v>
      </c>
      <c r="AR9" s="41" t="s">
        <v>16</v>
      </c>
      <c r="AS9" s="41" t="s">
        <v>17</v>
      </c>
      <c r="AT9" s="41" t="s">
        <v>16</v>
      </c>
      <c r="AU9" s="41" t="s">
        <v>17</v>
      </c>
      <c r="AV9" s="41" t="s">
        <v>16</v>
      </c>
      <c r="AW9" s="41" t="s">
        <v>17</v>
      </c>
      <c r="AX9" s="41" t="s">
        <v>16</v>
      </c>
      <c r="AY9" s="41" t="s">
        <v>17</v>
      </c>
      <c r="AZ9" s="41" t="s">
        <v>16</v>
      </c>
      <c r="BA9" s="41" t="s">
        <v>17</v>
      </c>
      <c r="BB9" s="41" t="s">
        <v>16</v>
      </c>
      <c r="BC9" s="41" t="s">
        <v>17</v>
      </c>
      <c r="BD9" s="41" t="s">
        <v>16</v>
      </c>
      <c r="BE9" s="41" t="s">
        <v>17</v>
      </c>
      <c r="BF9" s="41" t="s">
        <v>16</v>
      </c>
      <c r="BG9" s="41" t="s">
        <v>17</v>
      </c>
      <c r="BH9" s="41" t="s">
        <v>16</v>
      </c>
      <c r="BI9" s="41" t="s">
        <v>17</v>
      </c>
      <c r="BJ9" s="41" t="s">
        <v>16</v>
      </c>
      <c r="BK9" s="41" t="s">
        <v>17</v>
      </c>
      <c r="BL9" s="41" t="s">
        <v>16</v>
      </c>
      <c r="BM9" s="41" t="s">
        <v>17</v>
      </c>
      <c r="BN9" s="41" t="s">
        <v>16</v>
      </c>
      <c r="BO9" s="41" t="s">
        <v>17</v>
      </c>
      <c r="BP9" s="41" t="s">
        <v>16</v>
      </c>
      <c r="BQ9" s="41" t="s">
        <v>17</v>
      </c>
      <c r="BR9" s="41" t="s">
        <v>16</v>
      </c>
      <c r="BS9" s="41" t="s">
        <v>17</v>
      </c>
      <c r="BT9" s="41" t="s">
        <v>16</v>
      </c>
      <c r="BU9" s="41" t="s">
        <v>17</v>
      </c>
      <c r="BV9" s="41" t="s">
        <v>16</v>
      </c>
      <c r="BW9" s="41" t="s">
        <v>17</v>
      </c>
      <c r="BX9" s="41" t="s">
        <v>16</v>
      </c>
      <c r="BY9" s="41" t="s">
        <v>17</v>
      </c>
      <c r="BZ9" s="41" t="s">
        <v>16</v>
      </c>
      <c r="CA9" s="41" t="s">
        <v>17</v>
      </c>
      <c r="CB9" s="41" t="s">
        <v>16</v>
      </c>
      <c r="CC9" s="41" t="s">
        <v>17</v>
      </c>
      <c r="CD9" s="41" t="s">
        <v>16</v>
      </c>
      <c r="CE9" s="41" t="s">
        <v>17</v>
      </c>
      <c r="CF9" s="41" t="s">
        <v>16</v>
      </c>
      <c r="CG9" s="41" t="s">
        <v>17</v>
      </c>
      <c r="CH9" s="41" t="s">
        <v>16</v>
      </c>
      <c r="CI9" s="41" t="s">
        <v>17</v>
      </c>
      <c r="CJ9" s="41" t="s">
        <v>16</v>
      </c>
      <c r="CK9" s="41" t="s">
        <v>17</v>
      </c>
      <c r="CL9" s="41" t="s">
        <v>16</v>
      </c>
      <c r="CM9" s="41" t="s">
        <v>17</v>
      </c>
      <c r="CN9" s="41" t="s">
        <v>16</v>
      </c>
      <c r="CO9" s="41" t="s">
        <v>17</v>
      </c>
      <c r="CP9" s="41" t="s">
        <v>16</v>
      </c>
      <c r="CQ9" s="41" t="s">
        <v>17</v>
      </c>
      <c r="CR9" s="41" t="s">
        <v>16</v>
      </c>
      <c r="CS9" s="41" t="s">
        <v>17</v>
      </c>
      <c r="CT9" s="41" t="s">
        <v>16</v>
      </c>
      <c r="CU9" s="41" t="s">
        <v>17</v>
      </c>
      <c r="CV9" s="41" t="s">
        <v>16</v>
      </c>
      <c r="CW9" s="41" t="s">
        <v>17</v>
      </c>
      <c r="CX9" s="41" t="s">
        <v>16</v>
      </c>
      <c r="CY9" s="41" t="s">
        <v>17</v>
      </c>
      <c r="CZ9" s="41" t="s">
        <v>16</v>
      </c>
      <c r="DA9" s="41" t="s">
        <v>17</v>
      </c>
      <c r="DB9" s="41" t="s">
        <v>16</v>
      </c>
      <c r="DC9" s="41" t="s">
        <v>17</v>
      </c>
      <c r="DD9" s="41" t="s">
        <v>16</v>
      </c>
      <c r="DE9" s="41" t="s">
        <v>17</v>
      </c>
      <c r="DF9" s="41" t="s">
        <v>16</v>
      </c>
      <c r="DG9" s="41" t="s">
        <v>17</v>
      </c>
      <c r="DH9" s="41" t="s">
        <v>16</v>
      </c>
      <c r="DI9" s="41" t="s">
        <v>17</v>
      </c>
      <c r="DJ9" s="41" t="s">
        <v>16</v>
      </c>
      <c r="DK9" s="41" t="s">
        <v>17</v>
      </c>
      <c r="DL9" s="41" t="s">
        <v>16</v>
      </c>
      <c r="DM9" s="41" t="s">
        <v>17</v>
      </c>
      <c r="DN9" s="41" t="s">
        <v>16</v>
      </c>
      <c r="DO9" s="41" t="s">
        <v>17</v>
      </c>
      <c r="DP9" s="41" t="s">
        <v>16</v>
      </c>
      <c r="DQ9" s="41" t="s">
        <v>17</v>
      </c>
      <c r="DR9" s="41" t="s">
        <v>16</v>
      </c>
      <c r="DS9" s="41" t="s">
        <v>17</v>
      </c>
      <c r="DT9" s="41" t="s">
        <v>16</v>
      </c>
      <c r="DU9" s="41" t="s">
        <v>17</v>
      </c>
      <c r="DV9" s="41" t="s">
        <v>16</v>
      </c>
      <c r="DW9" s="41" t="s">
        <v>17</v>
      </c>
      <c r="DX9" s="41" t="s">
        <v>16</v>
      </c>
      <c r="DY9" s="41" t="s">
        <v>17</v>
      </c>
      <c r="DZ9" s="41" t="s">
        <v>16</v>
      </c>
      <c r="EA9" s="41" t="s">
        <v>17</v>
      </c>
      <c r="EB9" s="41" t="s">
        <v>16</v>
      </c>
      <c r="EC9" s="41" t="s">
        <v>17</v>
      </c>
      <c r="ED9" s="41" t="s">
        <v>16</v>
      </c>
      <c r="EE9" s="41" t="s">
        <v>17</v>
      </c>
      <c r="EF9" s="41" t="s">
        <v>16</v>
      </c>
      <c r="EG9" s="41" t="s">
        <v>17</v>
      </c>
      <c r="EH9" s="41" t="s">
        <v>16</v>
      </c>
      <c r="EI9" s="41" t="s">
        <v>17</v>
      </c>
      <c r="EJ9" s="41" t="s">
        <v>16</v>
      </c>
      <c r="EK9" s="41" t="s">
        <v>17</v>
      </c>
      <c r="EL9" s="41" t="s">
        <v>16</v>
      </c>
      <c r="EM9" s="41" t="s">
        <v>17</v>
      </c>
      <c r="EN9" s="41" t="s">
        <v>16</v>
      </c>
      <c r="EO9" s="41" t="s">
        <v>17</v>
      </c>
      <c r="EP9" s="41" t="s">
        <v>16</v>
      </c>
      <c r="EQ9" s="41" t="s">
        <v>17</v>
      </c>
      <c r="ER9" s="41" t="s">
        <v>16</v>
      </c>
      <c r="ES9" s="41" t="s">
        <v>17</v>
      </c>
      <c r="ET9" s="41" t="s">
        <v>16</v>
      </c>
      <c r="EU9" s="41" t="s">
        <v>17</v>
      </c>
      <c r="EV9" s="117"/>
      <c r="EW9" s="117"/>
      <c r="EX9" s="117"/>
    </row>
    <row r="10" spans="2:154" ht="16.3" thickBot="1" x14ac:dyDescent="0.35">
      <c r="B10" s="52" t="s">
        <v>54</v>
      </c>
      <c r="C10" s="53">
        <v>30375</v>
      </c>
      <c r="D10" s="54">
        <f t="shared" ref="D10" ca="1" si="0">TODAY()</f>
        <v>43562</v>
      </c>
      <c r="E10" s="52">
        <f t="shared" ref="E10:E11" ca="1" si="1">INT((D10-C10)/365.25)</f>
        <v>36</v>
      </c>
      <c r="F10" s="55">
        <f t="shared" ref="F10:F11" ca="1" si="2">IF(AND(B10="м",E10&lt;=24),1,IF(AND(B10="ж",E10&lt;=24),1,IF(AND(B10="м",E10&lt;=29),2,IF(AND(B10="ж",E10&lt;=29),2,IF(AND(B10="м",E10&lt;=34),3,IF(AND(B10="ж",E10&lt;=34),3,IF(AND(B10="м",E10&lt;=39),4,IF(AND(B10="м",E10&lt;=44),5,IF(AND(B10="м",E10&gt;49),6,IF(AND(B10="ж",E10&lt;=39),4,IF(AND(B10="ж",E10&gt;=45),6,IF(AND(B10="ж",E10&lt;=44),5))))))))))))</f>
        <v>4</v>
      </c>
      <c r="G10" s="55">
        <v>2</v>
      </c>
      <c r="H10" s="48">
        <v>1</v>
      </c>
      <c r="I10" s="56"/>
      <c r="J10" s="56"/>
      <c r="K10" s="41">
        <v>2</v>
      </c>
      <c r="L10" s="41">
        <f ca="1">F10</f>
        <v>4</v>
      </c>
      <c r="M10" s="40">
        <v>1</v>
      </c>
      <c r="N10" s="71">
        <f>Лист1!H16</f>
        <v>10</v>
      </c>
      <c r="O10" s="41">
        <f ca="1">IF(AND(F10=1,B10="м",N10&gt;=14),5,IF(AND(F10=1,B10="м",N10&gt;=12),4,IF(AND(F10=1,B10="м",N10&gt;=10),3,IF(AND(F10=1,B10="м",N10&lt;10),2,IF(AND(F10=2,B10="м",N10&gt;=13),5,IF(AND(F10=2,B10="м",N10&gt;=11),4,IF(AND(F10=2,B10="м",N10&gt;=9),3,IF(AND(F10=2,B10="м",N10&lt;9),2,IF(AND(F10=3,B10="м",N10&gt;=12),5,IF(AND(F10=3,B10="м",N10&gt;=10),4,IF(AND(F10=3,B10="м",N10&gt;=8),3,IF(AND(F10=3,B10="м",N10&lt;8),2,IF(AND(F10=4,B10="м",N10&gt;=10),5,IF(AND(F10=4,B10="м",N10&gt;=8),4,IF(AND(F10=4,B10="м",N10&gt;=6),3,IF(AND(F10=4,B10="м",N10&lt;6),2,IF(AND(F10=5,B10="м",N10&gt;=8),5,IF(AND(F10=5,B10="м",N10&gt;=6),4,IF(AND(F10=5,B10="м",N10&gt;=4),3,IF(AND(F10=5,B10="м",N10&lt;4),2,IF(AND(F10=6,B10="м",N10&gt;=7),5,IF(AND(F10=6,B10="м",N10&gt;=5),4,IF(AND(F10=6,B10="м",N10&gt;=3),3,IF(AND(F10=6,B10="м",N10&lt;3),2,IF(AND(F10="",B10="м",N10&gt;=13),5,IF(AND(F10="",B10="м",N10&gt;=11),4,IF(AND(F10="",B10="м",N10&gt;=9),3,IF(AND(F10="",B10="м",N10&lt;9),2))))))))))))))))))))))))))))</f>
        <v>5</v>
      </c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71">
        <f>Лист1!I20</f>
        <v>28</v>
      </c>
      <c r="AK10" s="41" t="b">
        <f ca="1">IF(AND(F10=1,B10="ж",N10&gt;=34),5,IF(AND(F10=1,B10="ж",N10&gt;=30),4,IF(AND(F10=1,B10="ж",N10&gt;=26),3,IF(AND(F10=1,B10="ж",N10&lt;=26),2,IF(AND(F10=2,B10="ж",N10&gt;=3),5,IF(AND(F10=2,B10="ж",N10&gt;=26),4,IF(AND(F10=2,B10="ж",N10&gt;=22),3,IF(AND(F10=2,B10="ж",N10&lt;=22),2,IF(AND(F10=3,B10="ж",N10&gt;=26),5,IF(AND(F10=3,B10="ж",N10&gt;=22),4,IF(AND(F10=3,B10="ж",N10&gt;=18),3,IF(AND(F10=1,B10="ж",N10&lt;=18),2,IF(AND(F10=4,B10="ж",N10&gt;=22),5,IF(AND(F10=4,B10="ж",N10&gt;=18),4,IF(AND(F10=4,B10="ж",N10&gt;=14),3,IF(AND(F10=4,B10="ж",N10&lt;=14),2,IF(AND(F10=5,B10="ж",N10&gt;=18),5,IF(AND(F10=5,B10="ж",N10&gt;=14),4,IF(AND(F10=5,B10="ж",N10&gt;=10),3,IF(AND(F10=5,B10="ж",N10&lt;=10),2,IF(AND(F10=6,B10="ж",N10&gt;=14),5,IF(AND(F10=6,B10="ж",N10&gt;=10),4,IF(AND(F10=6,B10="ж",N10&gt;=6),3,IF(AND(F10=6,B10="ж",N10&lt;=6),2))))))))))))))))))))))))</f>
        <v>0</v>
      </c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2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0"/>
    </row>
    <row r="11" spans="2:154" ht="16.3" thickBot="1" x14ac:dyDescent="0.35">
      <c r="B11" s="57" t="s">
        <v>54</v>
      </c>
      <c r="C11" s="58"/>
      <c r="D11" s="59"/>
      <c r="E11" s="57">
        <f t="shared" si="1"/>
        <v>0</v>
      </c>
      <c r="F11" s="60">
        <f t="shared" si="2"/>
        <v>1</v>
      </c>
      <c r="G11" s="60">
        <v>2</v>
      </c>
      <c r="H11" s="40">
        <v>2</v>
      </c>
      <c r="I11" s="56"/>
      <c r="J11" s="56"/>
      <c r="K11" s="41">
        <v>2</v>
      </c>
      <c r="L11" s="41">
        <v>3</v>
      </c>
      <c r="M11" s="40">
        <v>2</v>
      </c>
      <c r="N11" s="71">
        <f>Лист1!H17</f>
        <v>12</v>
      </c>
      <c r="O11" s="41">
        <f t="shared" ref="O11:O38" si="3">IF(AND(F11=1,B11="м",N11&gt;=14),5,IF(AND(F11=1,B11="м",N11&gt;=12),4,IF(AND(F11=1,B11="м",N11&gt;=10),3,IF(AND(F11=1,B11="м",N11&lt;10),2,IF(AND(F11=2,B11="м",N11&gt;=13),5,IF(AND(F11=2,B11="м",N11&gt;=11),4,IF(AND(F11=2,B11="м",N11&gt;=9),3,IF(AND(F11=2,B11="м",N11&lt;9),2,IF(AND(F11=3,B11="м",N11&gt;=12),5,IF(AND(F11=3,B11="м",N11&gt;=10),4,IF(AND(F11=3,B11="м",N11&gt;=8),3,IF(AND(F11=3,B11="м",N11&lt;8),2,IF(AND(F11=4,B11="м",N11&gt;=10),5,IF(AND(F11=4,B11="м",N11&gt;=8),4,IF(AND(F11=4,B11="м",N11&gt;=6),3,IF(AND(F11=4,B11="м",N11&lt;6),2,IF(AND(F11=5,B11="м",N11&gt;=8),5,IF(AND(F11=5,B11="м",N11&gt;=6),4,IF(AND(F11=5,B11="м",N11&gt;=4),3,IF(AND(F11=5,B11="м",N11&lt;4),2,IF(AND(F11=6,B11="м",N11&gt;=7),5,IF(AND(F11=6,B11="м",N11&gt;=5),4,IF(AND(F11=6,B11="м",N11&gt;=3),3,IF(AND(F11=6,B11="м",N11&lt;3),2,IF(AND(F11="",B11="м",N11&gt;=13),5,IF(AND(F11="",B11="м",N11&gt;=11),4,IF(AND(F11="",B11="м",N11&gt;=9),3,IF(AND(F11="",B11="м",N11&lt;9),2))))))))))))))))))))))))))))</f>
        <v>4</v>
      </c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 t="b">
        <f t="shared" ref="AK11:AK38" si="4">IF(AND(F11=1,B11="ж",N11&gt;=34),5,IF(AND(F11=1,B11="ж",N11&gt;=30),4,IF(AND(F11=1,B11="ж",N11&gt;=26),3,IF(AND(F11=1,B11="ж",N11&lt;=26),2,IF(AND(F11=2,B11="ж",N11&gt;=3),5,IF(AND(F11=2,B11="ж",N11&gt;=26),4,IF(AND(F11=2,B11="ж",N11&gt;=22),3,IF(AND(F11=2,B11="ж",N11&lt;=22),2,IF(AND(F11=3,B11="ж",N11&gt;=26),5,IF(AND(F11=3,B11="ж",N11&gt;=22),4,IF(AND(F11=3,B11="ж",N11&gt;=18),3,IF(AND(F11=1,B11="ж",N11&lt;=18),2,IF(AND(F11=4,B11="ж",N11&gt;=22),5,IF(AND(F11=4,B11="ж",N11&gt;=18),4,IF(AND(F11=4,B11="ж",N11&gt;=14),3,IF(AND(F11=4,B11="ж",N11&lt;=14),2,IF(AND(F11=5,B11="ж",N11&gt;=18),5,IF(AND(F11=5,B11="ж",N11&gt;=14),4,IF(AND(F11=5,B11="ж",N11&gt;=10),3,IF(AND(F11=5,B11="ж",N11&lt;=10),2,IF(AND(F11=6,B11="ж",N11&gt;=14),5,IF(AND(F11=6,B11="ж",N11&gt;=10),4,IF(AND(F11=6,B11="ж",N11&gt;=6),3,IF(AND(F11=6,B11="ж",N11&lt;=6),2))))))))))))))))))))))))</f>
        <v>0</v>
      </c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2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</row>
    <row r="12" spans="2:154" ht="16.3" thickBot="1" x14ac:dyDescent="0.35">
      <c r="B12" s="57" t="s">
        <v>54</v>
      </c>
      <c r="C12" s="61"/>
      <c r="D12" s="62"/>
      <c r="E12" s="57">
        <f>INT((D12-C12)/365.25)</f>
        <v>0</v>
      </c>
      <c r="F12" s="60">
        <f>IF(AND(B12="м",E12&lt;=24),1,IF(AND(B12="ж",E12&lt;=24),1,IF(AND(B12="м",E12&lt;=29),2,IF(AND(B12="ж",E12&lt;=29),2,IF(AND(B12="м",E12&lt;=34),3,IF(AND(B12="ж",E12&lt;=34),3,IF(AND(B12="м",E12&lt;=39),4,IF(AND(B12="м",E12&lt;=44),5,IF(AND(B12="м",E12&gt;49),6,IF(AND(B12="ж",E12&lt;=39),4,IF(AND(B12="ж",E12&gt;=45),6,IF(AND(B12="ж",E12&lt;=44),5))))))))))))</f>
        <v>1</v>
      </c>
      <c r="G12" s="60">
        <v>2</v>
      </c>
      <c r="H12" s="40">
        <v>3</v>
      </c>
      <c r="I12" s="56"/>
      <c r="J12" s="56"/>
      <c r="K12" s="41">
        <v>2</v>
      </c>
      <c r="L12" s="41">
        <v>4</v>
      </c>
      <c r="M12" s="40">
        <v>3</v>
      </c>
      <c r="N12" s="71">
        <f>Лист1!H18</f>
        <v>0</v>
      </c>
      <c r="O12" s="41">
        <f t="shared" si="3"/>
        <v>2</v>
      </c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 t="b">
        <f t="shared" si="4"/>
        <v>0</v>
      </c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2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</row>
    <row r="13" spans="2:154" ht="16.3" thickBot="1" x14ac:dyDescent="0.35">
      <c r="B13" s="63" t="s">
        <v>54</v>
      </c>
      <c r="C13" s="64"/>
      <c r="D13" s="64"/>
      <c r="E13" s="65">
        <f t="shared" ref="E13:E38" si="5">INT((D13-C13)/365.25)</f>
        <v>0</v>
      </c>
      <c r="F13" s="60">
        <f t="shared" ref="F13:F38" si="6">IF(AND(B13="м",E13&lt;=24),1,IF(AND(B13="ж",E13&lt;=24),1,IF(AND(B13="м",E13&lt;=29),2,IF(AND(B13="ж",E13&lt;=29),2,IF(AND(B13="м",E13&lt;=34),3,IF(AND(B13="ж",E13&lt;=34),3,IF(AND(B13="м",E13&lt;=39),4,IF(AND(B13="м",E13&lt;=44),5,IF(AND(B13="м",E13&gt;49),6,IF(AND(B13="ж",E13&lt;=39),4,IF(AND(B13="ж",E13&gt;=45),6,IF(AND(B13="ж",E13&lt;=44),5))))))))))))</f>
        <v>1</v>
      </c>
      <c r="H13" s="40">
        <v>4</v>
      </c>
      <c r="I13" s="56"/>
      <c r="J13" s="56"/>
      <c r="K13" s="41">
        <v>2</v>
      </c>
      <c r="L13" s="41">
        <v>3</v>
      </c>
      <c r="M13" s="40">
        <v>4</v>
      </c>
      <c r="N13" s="71">
        <f>Лист1!H19</f>
        <v>0</v>
      </c>
      <c r="O13" s="41">
        <f t="shared" si="3"/>
        <v>2</v>
      </c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 t="b">
        <f t="shared" si="4"/>
        <v>0</v>
      </c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2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</row>
    <row r="14" spans="2:154" ht="15.65" customHeight="1" thickBot="1" x14ac:dyDescent="0.35">
      <c r="B14" s="63" t="s">
        <v>55</v>
      </c>
      <c r="C14" s="64"/>
      <c r="D14" s="64"/>
      <c r="E14" s="65">
        <f t="shared" si="5"/>
        <v>0</v>
      </c>
      <c r="F14" s="60">
        <f t="shared" si="6"/>
        <v>1</v>
      </c>
      <c r="H14" s="40">
        <v>5</v>
      </c>
      <c r="I14" s="56"/>
      <c r="J14" s="56"/>
      <c r="K14" s="41">
        <v>2</v>
      </c>
      <c r="L14" s="41">
        <v>4</v>
      </c>
      <c r="M14" s="40">
        <v>5</v>
      </c>
      <c r="N14" s="71">
        <f>Лист1!H20</f>
        <v>0</v>
      </c>
      <c r="O14" s="41" t="b">
        <f t="shared" si="3"/>
        <v>0</v>
      </c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>
        <f t="shared" si="4"/>
        <v>2</v>
      </c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2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</row>
    <row r="15" spans="2:154" ht="16.3" thickBot="1" x14ac:dyDescent="0.35">
      <c r="B15" s="63" t="s">
        <v>55</v>
      </c>
      <c r="C15" s="64"/>
      <c r="D15" s="64"/>
      <c r="E15" s="65">
        <f t="shared" si="5"/>
        <v>0</v>
      </c>
      <c r="F15" s="60">
        <f t="shared" si="6"/>
        <v>1</v>
      </c>
      <c r="H15" s="40">
        <v>6</v>
      </c>
      <c r="I15" s="56"/>
      <c r="J15" s="56"/>
      <c r="K15" s="41">
        <v>2</v>
      </c>
      <c r="L15" s="41">
        <v>5</v>
      </c>
      <c r="M15" s="40">
        <v>6</v>
      </c>
      <c r="N15" s="71">
        <f>Лист1!H21</f>
        <v>0</v>
      </c>
      <c r="O15" s="41" t="b">
        <f t="shared" si="3"/>
        <v>0</v>
      </c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>
        <f t="shared" si="4"/>
        <v>2</v>
      </c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2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</row>
    <row r="16" spans="2:154" ht="16.3" thickBot="1" x14ac:dyDescent="0.35">
      <c r="B16" s="63" t="s">
        <v>54</v>
      </c>
      <c r="C16" s="64"/>
      <c r="D16" s="64"/>
      <c r="E16" s="65">
        <f t="shared" si="5"/>
        <v>0</v>
      </c>
      <c r="F16" s="60">
        <f t="shared" si="6"/>
        <v>1</v>
      </c>
      <c r="H16" s="40">
        <v>7</v>
      </c>
      <c r="I16" s="56"/>
      <c r="J16" s="56"/>
      <c r="K16" s="41">
        <v>2</v>
      </c>
      <c r="L16" s="41">
        <v>2</v>
      </c>
      <c r="M16" s="40">
        <v>7</v>
      </c>
      <c r="N16" s="71">
        <f>Лист1!H22</f>
        <v>0</v>
      </c>
      <c r="O16" s="41">
        <f t="shared" si="3"/>
        <v>2</v>
      </c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 t="b">
        <f t="shared" si="4"/>
        <v>0</v>
      </c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2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</row>
    <row r="17" spans="2:154" ht="16.3" thickBot="1" x14ac:dyDescent="0.35">
      <c r="B17" s="63" t="s">
        <v>54</v>
      </c>
      <c r="C17" s="64"/>
      <c r="D17" s="64"/>
      <c r="E17" s="65">
        <f t="shared" si="5"/>
        <v>0</v>
      </c>
      <c r="F17" s="60">
        <f t="shared" si="6"/>
        <v>1</v>
      </c>
      <c r="H17" s="40">
        <v>8</v>
      </c>
      <c r="I17" s="56"/>
      <c r="J17" s="56"/>
      <c r="K17" s="41">
        <v>2</v>
      </c>
      <c r="L17" s="41">
        <v>2</v>
      </c>
      <c r="M17" s="40">
        <v>8</v>
      </c>
      <c r="N17" s="71">
        <f>Лист1!H23</f>
        <v>0</v>
      </c>
      <c r="O17" s="41">
        <f t="shared" si="3"/>
        <v>2</v>
      </c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 t="b">
        <f t="shared" si="4"/>
        <v>0</v>
      </c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2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</row>
    <row r="18" spans="2:154" ht="16.3" thickBot="1" x14ac:dyDescent="0.35">
      <c r="B18" s="63" t="s">
        <v>54</v>
      </c>
      <c r="C18" s="64"/>
      <c r="D18" s="64"/>
      <c r="E18" s="65">
        <f t="shared" si="5"/>
        <v>0</v>
      </c>
      <c r="F18" s="60">
        <f t="shared" si="6"/>
        <v>1</v>
      </c>
      <c r="H18" s="40">
        <v>9</v>
      </c>
      <c r="I18" s="56"/>
      <c r="J18" s="56"/>
      <c r="K18" s="41">
        <v>2</v>
      </c>
      <c r="L18" s="41">
        <v>4</v>
      </c>
      <c r="M18" s="40">
        <v>9</v>
      </c>
      <c r="N18" s="71">
        <f>Лист1!H24</f>
        <v>0</v>
      </c>
      <c r="O18" s="41">
        <f t="shared" si="3"/>
        <v>2</v>
      </c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 t="b">
        <f t="shared" si="4"/>
        <v>0</v>
      </c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</row>
    <row r="19" spans="2:154" ht="16.3" thickBot="1" x14ac:dyDescent="0.35">
      <c r="B19" s="63" t="s">
        <v>54</v>
      </c>
      <c r="C19" s="64"/>
      <c r="D19" s="64"/>
      <c r="E19" s="65">
        <f t="shared" si="5"/>
        <v>0</v>
      </c>
      <c r="F19" s="60">
        <f t="shared" si="6"/>
        <v>1</v>
      </c>
      <c r="H19" s="40">
        <v>10</v>
      </c>
      <c r="I19" s="56"/>
      <c r="J19" s="56"/>
      <c r="K19" s="41">
        <v>2</v>
      </c>
      <c r="L19" s="41">
        <v>2</v>
      </c>
      <c r="M19" s="40">
        <v>10</v>
      </c>
      <c r="N19" s="71">
        <f>Лист1!H25</f>
        <v>0</v>
      </c>
      <c r="O19" s="41">
        <f t="shared" si="3"/>
        <v>2</v>
      </c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 t="b">
        <f t="shared" si="4"/>
        <v>0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</row>
    <row r="20" spans="2:154" ht="16.3" customHeight="1" thickBot="1" x14ac:dyDescent="0.35">
      <c r="B20" s="63" t="s">
        <v>54</v>
      </c>
      <c r="C20" s="64"/>
      <c r="D20" s="64"/>
      <c r="E20" s="65">
        <f t="shared" si="5"/>
        <v>0</v>
      </c>
      <c r="F20" s="60">
        <f t="shared" si="6"/>
        <v>1</v>
      </c>
      <c r="H20" s="40">
        <v>11</v>
      </c>
      <c r="I20" s="56"/>
      <c r="J20" s="56"/>
      <c r="K20" s="41">
        <v>2</v>
      </c>
      <c r="L20" s="41">
        <v>1</v>
      </c>
      <c r="M20" s="40">
        <v>11</v>
      </c>
      <c r="N20" s="71">
        <f>Лист1!H26</f>
        <v>0</v>
      </c>
      <c r="O20" s="41">
        <f t="shared" si="3"/>
        <v>2</v>
      </c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 t="b">
        <f t="shared" si="4"/>
        <v>0</v>
      </c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2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</row>
    <row r="21" spans="2:154" ht="16.899999999999999" customHeight="1" thickBot="1" x14ac:dyDescent="0.35">
      <c r="B21" s="63" t="s">
        <v>55</v>
      </c>
      <c r="C21" s="64"/>
      <c r="D21" s="64"/>
      <c r="E21" s="65">
        <f t="shared" si="5"/>
        <v>0</v>
      </c>
      <c r="F21" s="60">
        <f t="shared" si="6"/>
        <v>1</v>
      </c>
      <c r="H21" s="40">
        <v>12</v>
      </c>
      <c r="I21" s="56"/>
      <c r="J21" s="56"/>
      <c r="K21" s="41">
        <v>2</v>
      </c>
      <c r="L21" s="41">
        <v>5</v>
      </c>
      <c r="M21" s="40">
        <v>12</v>
      </c>
      <c r="N21" s="71">
        <f>Лист1!H27</f>
        <v>0</v>
      </c>
      <c r="O21" s="41" t="b">
        <f t="shared" si="3"/>
        <v>0</v>
      </c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>
        <f t="shared" si="4"/>
        <v>2</v>
      </c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2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</row>
    <row r="22" spans="2:154" ht="14.4" customHeight="1" thickBot="1" x14ac:dyDescent="0.35">
      <c r="B22" s="63" t="s">
        <v>54</v>
      </c>
      <c r="C22" s="64"/>
      <c r="D22" s="64"/>
      <c r="E22" s="65">
        <f t="shared" si="5"/>
        <v>0</v>
      </c>
      <c r="F22" s="60">
        <f t="shared" si="6"/>
        <v>1</v>
      </c>
      <c r="H22" s="40">
        <v>13</v>
      </c>
      <c r="I22" s="56"/>
      <c r="J22" s="56"/>
      <c r="K22" s="41">
        <v>2</v>
      </c>
      <c r="L22" s="41">
        <v>3</v>
      </c>
      <c r="M22" s="40">
        <v>13</v>
      </c>
      <c r="N22" s="71">
        <f>Лист1!H28</f>
        <v>0</v>
      </c>
      <c r="O22" s="41">
        <f t="shared" si="3"/>
        <v>2</v>
      </c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 t="b">
        <f t="shared" si="4"/>
        <v>0</v>
      </c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2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</row>
    <row r="23" spans="2:154" ht="16.3" customHeight="1" thickBot="1" x14ac:dyDescent="0.35">
      <c r="B23" s="63" t="s">
        <v>54</v>
      </c>
      <c r="C23" s="64"/>
      <c r="D23" s="64"/>
      <c r="E23" s="65">
        <f t="shared" si="5"/>
        <v>0</v>
      </c>
      <c r="F23" s="60">
        <f t="shared" si="6"/>
        <v>1</v>
      </c>
      <c r="H23" s="40">
        <v>14</v>
      </c>
      <c r="I23" s="56"/>
      <c r="J23" s="56"/>
      <c r="K23" s="41">
        <v>2</v>
      </c>
      <c r="L23" s="41">
        <v>4</v>
      </c>
      <c r="M23" s="40">
        <v>14</v>
      </c>
      <c r="N23" s="71">
        <f>Лист1!H29</f>
        <v>0</v>
      </c>
      <c r="O23" s="41">
        <f t="shared" si="3"/>
        <v>2</v>
      </c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 t="b">
        <f t="shared" si="4"/>
        <v>0</v>
      </c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2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</row>
    <row r="24" spans="2:154" ht="16.3" thickBot="1" x14ac:dyDescent="0.35">
      <c r="B24" s="63" t="s">
        <v>55</v>
      </c>
      <c r="C24" s="64"/>
      <c r="D24" s="64"/>
      <c r="E24" s="65">
        <f t="shared" si="5"/>
        <v>0</v>
      </c>
      <c r="F24" s="60">
        <f t="shared" si="6"/>
        <v>1</v>
      </c>
      <c r="H24" s="40">
        <v>15</v>
      </c>
      <c r="I24" s="56"/>
      <c r="J24" s="56"/>
      <c r="K24" s="41">
        <v>2</v>
      </c>
      <c r="L24" s="41">
        <v>4</v>
      </c>
      <c r="M24" s="40">
        <v>15</v>
      </c>
      <c r="N24" s="71">
        <f>Лист1!H30</f>
        <v>0</v>
      </c>
      <c r="O24" s="41" t="b">
        <f t="shared" si="3"/>
        <v>0</v>
      </c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>
        <f t="shared" si="4"/>
        <v>2</v>
      </c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2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</row>
    <row r="25" spans="2:154" ht="16.3" thickBot="1" x14ac:dyDescent="0.35">
      <c r="B25" s="63" t="s">
        <v>55</v>
      </c>
      <c r="C25" s="66"/>
      <c r="D25" s="64"/>
      <c r="E25" s="65">
        <f t="shared" si="5"/>
        <v>0</v>
      </c>
      <c r="F25" s="60">
        <f t="shared" si="6"/>
        <v>1</v>
      </c>
      <c r="H25" s="40">
        <v>16</v>
      </c>
      <c r="I25" s="56"/>
      <c r="J25" s="56"/>
      <c r="K25" s="41">
        <v>2</v>
      </c>
      <c r="L25" s="41" t="s">
        <v>19</v>
      </c>
      <c r="M25" s="40">
        <v>16</v>
      </c>
      <c r="N25" s="71">
        <f>Лист1!H31</f>
        <v>0</v>
      </c>
      <c r="O25" s="41" t="b">
        <f t="shared" si="3"/>
        <v>0</v>
      </c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>
        <f t="shared" si="4"/>
        <v>2</v>
      </c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</row>
    <row r="26" spans="2:154" ht="16.3" thickBot="1" x14ac:dyDescent="0.35">
      <c r="B26" s="63" t="s">
        <v>55</v>
      </c>
      <c r="C26" s="64"/>
      <c r="D26" s="64"/>
      <c r="E26" s="65">
        <f t="shared" si="5"/>
        <v>0</v>
      </c>
      <c r="F26" s="60">
        <f t="shared" si="6"/>
        <v>1</v>
      </c>
      <c r="H26" s="40">
        <v>17</v>
      </c>
      <c r="I26" s="56"/>
      <c r="J26" s="56"/>
      <c r="K26" s="41">
        <v>2</v>
      </c>
      <c r="L26" s="41">
        <v>3</v>
      </c>
      <c r="M26" s="40">
        <v>17</v>
      </c>
      <c r="N26" s="71">
        <f>Лист1!H32</f>
        <v>0</v>
      </c>
      <c r="O26" s="41" t="b">
        <f t="shared" si="3"/>
        <v>0</v>
      </c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>
        <f t="shared" si="4"/>
        <v>2</v>
      </c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2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</row>
    <row r="27" spans="2:154" ht="16.3" thickBot="1" x14ac:dyDescent="0.35">
      <c r="B27" s="63" t="s">
        <v>55</v>
      </c>
      <c r="C27" s="64"/>
      <c r="D27" s="64"/>
      <c r="E27" s="65">
        <f t="shared" si="5"/>
        <v>0</v>
      </c>
      <c r="F27" s="60">
        <f t="shared" si="6"/>
        <v>1</v>
      </c>
      <c r="H27" s="40">
        <v>18</v>
      </c>
      <c r="I27" s="56"/>
      <c r="J27" s="56"/>
      <c r="K27" s="41">
        <v>2</v>
      </c>
      <c r="L27" s="41">
        <v>5</v>
      </c>
      <c r="M27" s="40">
        <v>18</v>
      </c>
      <c r="N27" s="71">
        <f>Лист1!H33</f>
        <v>0</v>
      </c>
      <c r="O27" s="41" t="b">
        <f t="shared" si="3"/>
        <v>0</v>
      </c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>
        <f t="shared" si="4"/>
        <v>2</v>
      </c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2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</row>
    <row r="28" spans="2:154" ht="16.3" thickBot="1" x14ac:dyDescent="0.35">
      <c r="B28" s="63" t="s">
        <v>55</v>
      </c>
      <c r="C28" s="64"/>
      <c r="D28" s="64"/>
      <c r="E28" s="65">
        <f t="shared" si="5"/>
        <v>0</v>
      </c>
      <c r="F28" s="60">
        <f t="shared" si="6"/>
        <v>1</v>
      </c>
      <c r="H28" s="40">
        <v>19</v>
      </c>
      <c r="I28" s="56"/>
      <c r="J28" s="56"/>
      <c r="K28" s="41">
        <v>2</v>
      </c>
      <c r="L28" s="41" t="s">
        <v>19</v>
      </c>
      <c r="M28" s="40">
        <v>19</v>
      </c>
      <c r="N28" s="71">
        <f>Лист1!H34</f>
        <v>0</v>
      </c>
      <c r="O28" s="41" t="b">
        <f t="shared" si="3"/>
        <v>0</v>
      </c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1">
        <f t="shared" si="4"/>
        <v>2</v>
      </c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</row>
    <row r="29" spans="2:154" ht="16.3" thickBot="1" x14ac:dyDescent="0.35">
      <c r="B29" s="63" t="s">
        <v>55</v>
      </c>
      <c r="C29" s="64"/>
      <c r="D29" s="64"/>
      <c r="E29" s="65">
        <f t="shared" si="5"/>
        <v>0</v>
      </c>
      <c r="F29" s="60">
        <f t="shared" si="6"/>
        <v>1</v>
      </c>
      <c r="H29" s="40">
        <v>20</v>
      </c>
      <c r="I29" s="56"/>
      <c r="J29" s="56"/>
      <c r="K29" s="41">
        <v>2</v>
      </c>
      <c r="L29" s="41">
        <v>4</v>
      </c>
      <c r="M29" s="40">
        <v>20</v>
      </c>
      <c r="N29" s="71">
        <f>Лист1!H35</f>
        <v>0</v>
      </c>
      <c r="O29" s="41" t="b">
        <f t="shared" si="3"/>
        <v>0</v>
      </c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>
        <f t="shared" si="4"/>
        <v>2</v>
      </c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2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</row>
    <row r="30" spans="2:154" ht="16.3" thickBot="1" x14ac:dyDescent="0.35">
      <c r="B30" s="63" t="s">
        <v>55</v>
      </c>
      <c r="C30" s="64"/>
      <c r="D30" s="64"/>
      <c r="E30" s="65">
        <f t="shared" si="5"/>
        <v>0</v>
      </c>
      <c r="F30" s="60">
        <f t="shared" si="6"/>
        <v>1</v>
      </c>
      <c r="H30" s="40">
        <v>21</v>
      </c>
      <c r="I30" s="56"/>
      <c r="J30" s="56"/>
      <c r="K30" s="41">
        <v>2</v>
      </c>
      <c r="L30" s="41">
        <v>3</v>
      </c>
      <c r="M30" s="40">
        <v>21</v>
      </c>
      <c r="N30" s="71">
        <f>Лист1!H36</f>
        <v>0</v>
      </c>
      <c r="O30" s="41" t="b">
        <f t="shared" si="3"/>
        <v>0</v>
      </c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>
        <f t="shared" si="4"/>
        <v>2</v>
      </c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2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</row>
    <row r="31" spans="2:154" ht="16.3" thickBot="1" x14ac:dyDescent="0.35">
      <c r="B31" s="63" t="s">
        <v>55</v>
      </c>
      <c r="C31" s="64"/>
      <c r="D31" s="64"/>
      <c r="E31" s="65">
        <f t="shared" si="5"/>
        <v>0</v>
      </c>
      <c r="F31" s="60">
        <f t="shared" si="6"/>
        <v>1</v>
      </c>
      <c r="H31" s="40">
        <v>22</v>
      </c>
      <c r="I31" s="56"/>
      <c r="J31" s="56"/>
      <c r="K31" s="41">
        <v>2</v>
      </c>
      <c r="L31" s="41">
        <v>2</v>
      </c>
      <c r="M31" s="40">
        <v>22</v>
      </c>
      <c r="N31" s="71">
        <f>Лист1!H37</f>
        <v>0</v>
      </c>
      <c r="O31" s="41" t="b">
        <f t="shared" si="3"/>
        <v>0</v>
      </c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>
        <f t="shared" si="4"/>
        <v>2</v>
      </c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2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</row>
    <row r="32" spans="2:154" ht="16.3" thickBot="1" x14ac:dyDescent="0.35">
      <c r="B32" s="63" t="s">
        <v>55</v>
      </c>
      <c r="C32" s="64"/>
      <c r="D32" s="64"/>
      <c r="E32" s="65">
        <f t="shared" si="5"/>
        <v>0</v>
      </c>
      <c r="F32" s="60">
        <f t="shared" si="6"/>
        <v>1</v>
      </c>
      <c r="H32" s="40">
        <v>23</v>
      </c>
      <c r="I32" s="56"/>
      <c r="J32" s="56"/>
      <c r="K32" s="41">
        <v>2</v>
      </c>
      <c r="L32" s="41">
        <v>4</v>
      </c>
      <c r="M32" s="40">
        <v>23</v>
      </c>
      <c r="N32" s="71">
        <f>Лист1!H38</f>
        <v>0</v>
      </c>
      <c r="O32" s="41" t="b">
        <f t="shared" si="3"/>
        <v>0</v>
      </c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>
        <f t="shared" si="4"/>
        <v>2</v>
      </c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2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</row>
    <row r="33" spans="2:154" ht="16.3" thickBot="1" x14ac:dyDescent="0.35">
      <c r="B33" s="63" t="s">
        <v>55</v>
      </c>
      <c r="C33" s="64"/>
      <c r="D33" s="64"/>
      <c r="E33" s="65">
        <f t="shared" si="5"/>
        <v>0</v>
      </c>
      <c r="F33" s="60">
        <f t="shared" si="6"/>
        <v>1</v>
      </c>
      <c r="H33" s="40">
        <v>24</v>
      </c>
      <c r="I33" s="56"/>
      <c r="J33" s="56"/>
      <c r="K33" s="41">
        <v>2</v>
      </c>
      <c r="L33" s="41">
        <v>3</v>
      </c>
      <c r="M33" s="40">
        <v>24</v>
      </c>
      <c r="N33" s="71">
        <f>Лист1!H39</f>
        <v>0</v>
      </c>
      <c r="O33" s="41" t="b">
        <f t="shared" si="3"/>
        <v>0</v>
      </c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>
        <f t="shared" si="4"/>
        <v>2</v>
      </c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2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  <c r="EO33" s="41"/>
      <c r="EP33" s="41"/>
      <c r="EQ33" s="41"/>
      <c r="ER33" s="41"/>
      <c r="ES33" s="41"/>
      <c r="ET33" s="41"/>
      <c r="EU33" s="41"/>
      <c r="EV33" s="41"/>
      <c r="EW33" s="41"/>
      <c r="EX33" s="41"/>
    </row>
    <row r="34" spans="2:154" ht="16.3" thickBot="1" x14ac:dyDescent="0.35">
      <c r="B34" s="63" t="s">
        <v>55</v>
      </c>
      <c r="C34" s="64"/>
      <c r="D34" s="64"/>
      <c r="E34" s="65">
        <f t="shared" si="5"/>
        <v>0</v>
      </c>
      <c r="F34" s="60">
        <f t="shared" si="6"/>
        <v>1</v>
      </c>
      <c r="H34" s="40">
        <v>25</v>
      </c>
      <c r="I34" s="56"/>
      <c r="J34" s="56"/>
      <c r="K34" s="41">
        <v>2</v>
      </c>
      <c r="L34" s="41">
        <v>3</v>
      </c>
      <c r="M34" s="40">
        <v>25</v>
      </c>
      <c r="N34" s="71">
        <f>Лист1!H40</f>
        <v>0</v>
      </c>
      <c r="O34" s="41" t="b">
        <f t="shared" si="3"/>
        <v>0</v>
      </c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>
        <f t="shared" si="4"/>
        <v>2</v>
      </c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2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  <c r="EO34" s="41"/>
      <c r="EP34" s="41"/>
      <c r="EQ34" s="41"/>
      <c r="ER34" s="41"/>
      <c r="ES34" s="41"/>
      <c r="ET34" s="41"/>
      <c r="EU34" s="41"/>
      <c r="EV34" s="41"/>
      <c r="EW34" s="41"/>
      <c r="EX34" s="41"/>
    </row>
    <row r="35" spans="2:154" ht="16.3" thickBot="1" x14ac:dyDescent="0.35">
      <c r="B35" s="63" t="s">
        <v>55</v>
      </c>
      <c r="C35" s="64"/>
      <c r="D35" s="64"/>
      <c r="E35" s="65">
        <f t="shared" si="5"/>
        <v>0</v>
      </c>
      <c r="F35" s="60">
        <f t="shared" si="6"/>
        <v>1</v>
      </c>
      <c r="H35" s="40">
        <v>26</v>
      </c>
      <c r="I35" s="56"/>
      <c r="J35" s="56"/>
      <c r="K35" s="41">
        <v>2</v>
      </c>
      <c r="L35" s="41">
        <v>5</v>
      </c>
      <c r="M35" s="40">
        <v>26</v>
      </c>
      <c r="N35" s="71">
        <f>Лист1!H41</f>
        <v>0</v>
      </c>
      <c r="O35" s="41" t="b">
        <f t="shared" si="3"/>
        <v>0</v>
      </c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>
        <f t="shared" si="4"/>
        <v>2</v>
      </c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2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</row>
    <row r="36" spans="2:154" ht="16.3" thickBot="1" x14ac:dyDescent="0.35">
      <c r="B36" s="63" t="s">
        <v>55</v>
      </c>
      <c r="C36" s="64"/>
      <c r="D36" s="64"/>
      <c r="E36" s="65">
        <f t="shared" si="5"/>
        <v>0</v>
      </c>
      <c r="F36" s="60">
        <f t="shared" si="6"/>
        <v>1</v>
      </c>
      <c r="H36" s="40">
        <v>27</v>
      </c>
      <c r="I36" s="56"/>
      <c r="J36" s="56"/>
      <c r="K36" s="41">
        <v>2</v>
      </c>
      <c r="L36" s="41">
        <v>5</v>
      </c>
      <c r="M36" s="40">
        <v>27</v>
      </c>
      <c r="N36" s="71">
        <f>Лист1!H42</f>
        <v>0</v>
      </c>
      <c r="O36" s="41" t="b">
        <f t="shared" si="3"/>
        <v>0</v>
      </c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>
        <f t="shared" si="4"/>
        <v>2</v>
      </c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2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</row>
    <row r="37" spans="2:154" ht="16.3" thickBot="1" x14ac:dyDescent="0.35">
      <c r="B37" s="63" t="s">
        <v>55</v>
      </c>
      <c r="C37" s="64"/>
      <c r="D37" s="64"/>
      <c r="E37" s="65">
        <f t="shared" si="5"/>
        <v>0</v>
      </c>
      <c r="F37" s="60">
        <f t="shared" si="6"/>
        <v>1</v>
      </c>
      <c r="H37" s="40">
        <v>28</v>
      </c>
      <c r="I37" s="56"/>
      <c r="J37" s="56"/>
      <c r="K37" s="41">
        <v>2</v>
      </c>
      <c r="L37" s="41">
        <v>4</v>
      </c>
      <c r="M37" s="40">
        <v>28</v>
      </c>
      <c r="N37" s="71">
        <f>Лист1!H43</f>
        <v>0</v>
      </c>
      <c r="O37" s="41" t="b">
        <f t="shared" si="3"/>
        <v>0</v>
      </c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>
        <f t="shared" si="4"/>
        <v>2</v>
      </c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2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</row>
    <row r="38" spans="2:154" ht="16.3" thickBot="1" x14ac:dyDescent="0.35">
      <c r="B38" s="63" t="s">
        <v>55</v>
      </c>
      <c r="C38" s="64"/>
      <c r="D38" s="64"/>
      <c r="E38" s="67">
        <f t="shared" si="5"/>
        <v>0</v>
      </c>
      <c r="F38" s="68">
        <f t="shared" si="6"/>
        <v>1</v>
      </c>
      <c r="H38" s="40">
        <v>29</v>
      </c>
      <c r="I38" s="56"/>
      <c r="J38" s="56"/>
      <c r="K38" s="41">
        <v>2</v>
      </c>
      <c r="L38" s="41">
        <v>5</v>
      </c>
      <c r="M38" s="40">
        <v>29</v>
      </c>
      <c r="N38" s="71">
        <f>Лист1!H44</f>
        <v>0</v>
      </c>
      <c r="O38" s="41" t="b">
        <f t="shared" si="3"/>
        <v>0</v>
      </c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>
        <f t="shared" si="4"/>
        <v>2</v>
      </c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2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1"/>
      <c r="EP38" s="41"/>
      <c r="EQ38" s="41"/>
      <c r="ER38" s="41"/>
      <c r="ES38" s="41"/>
      <c r="ET38" s="41"/>
      <c r="EU38" s="41"/>
      <c r="EV38" s="41"/>
      <c r="EW38" s="41"/>
      <c r="EX38" s="41"/>
    </row>
    <row r="39" spans="2:154" x14ac:dyDescent="0.3">
      <c r="B39" s="69"/>
      <c r="C39" s="49"/>
      <c r="D39" s="49"/>
      <c r="E39" s="69"/>
      <c r="F39" s="70"/>
    </row>
    <row r="40" spans="2:154" x14ac:dyDescent="0.3">
      <c r="B40" s="69"/>
      <c r="C40" s="49"/>
      <c r="D40" s="49"/>
      <c r="E40" s="69"/>
      <c r="F40" s="70"/>
    </row>
    <row r="41" spans="2:154" x14ac:dyDescent="0.3">
      <c r="B41" s="69"/>
      <c r="E41" s="69"/>
      <c r="F41" s="70"/>
    </row>
    <row r="42" spans="2:154" x14ac:dyDescent="0.3">
      <c r="B42" s="69"/>
      <c r="E42" s="69"/>
      <c r="F42" s="70"/>
    </row>
    <row r="43" spans="2:154" x14ac:dyDescent="0.3">
      <c r="B43" s="69"/>
      <c r="E43" s="69"/>
      <c r="F43" s="70"/>
    </row>
    <row r="44" spans="2:154" x14ac:dyDescent="0.3">
      <c r="B44" s="69"/>
      <c r="E44" s="69"/>
      <c r="F44" s="70"/>
    </row>
    <row r="45" spans="2:154" x14ac:dyDescent="0.3">
      <c r="B45" s="69"/>
      <c r="E45" s="69"/>
      <c r="F45" s="70"/>
    </row>
    <row r="46" spans="2:154" x14ac:dyDescent="0.3">
      <c r="B46" s="69"/>
      <c r="E46" s="69"/>
      <c r="F46" s="70"/>
    </row>
    <row r="47" spans="2:154" x14ac:dyDescent="0.3">
      <c r="B47" s="69"/>
      <c r="E47" s="69"/>
      <c r="F47" s="70"/>
    </row>
    <row r="48" spans="2:154" x14ac:dyDescent="0.3">
      <c r="B48" s="69"/>
      <c r="E48" s="69"/>
      <c r="F48" s="70"/>
    </row>
    <row r="49" spans="2:6" x14ac:dyDescent="0.3">
      <c r="B49" s="69"/>
      <c r="E49" s="69"/>
      <c r="F49" s="70"/>
    </row>
    <row r="50" spans="2:6" x14ac:dyDescent="0.3">
      <c r="B50" s="69"/>
      <c r="E50" s="69"/>
      <c r="F50" s="70"/>
    </row>
    <row r="51" spans="2:6" x14ac:dyDescent="0.3">
      <c r="B51" s="69"/>
      <c r="E51" s="69"/>
      <c r="F51" s="70"/>
    </row>
    <row r="52" spans="2:6" x14ac:dyDescent="0.3">
      <c r="B52" s="69"/>
      <c r="E52" s="69"/>
      <c r="F52" s="70"/>
    </row>
    <row r="53" spans="2:6" x14ac:dyDescent="0.3">
      <c r="B53" s="69"/>
      <c r="E53" s="69"/>
      <c r="F53" s="70"/>
    </row>
    <row r="54" spans="2:6" x14ac:dyDescent="0.3">
      <c r="B54" s="69"/>
      <c r="E54" s="69"/>
      <c r="F54" s="70"/>
    </row>
  </sheetData>
  <mergeCells count="84">
    <mergeCell ref="H2:EX4"/>
    <mergeCell ref="H5:H9"/>
    <mergeCell ref="I5:I9"/>
    <mergeCell ref="J5:J9"/>
    <mergeCell ref="K5:K9"/>
    <mergeCell ref="L5:L9"/>
    <mergeCell ref="M5:M9"/>
    <mergeCell ref="N5:EU5"/>
    <mergeCell ref="EV5:EV9"/>
    <mergeCell ref="EW5:EW9"/>
    <mergeCell ref="EX5:EX9"/>
    <mergeCell ref="N8:O8"/>
    <mergeCell ref="DD8:DE8"/>
    <mergeCell ref="V8:W8"/>
    <mergeCell ref="X8:Y8"/>
    <mergeCell ref="AH8:AI8"/>
    <mergeCell ref="N6:BE7"/>
    <mergeCell ref="AN8:AO8"/>
    <mergeCell ref="AP8:AQ8"/>
    <mergeCell ref="P8:Q8"/>
    <mergeCell ref="R8:S8"/>
    <mergeCell ref="T8:U8"/>
    <mergeCell ref="AJ8:AK8"/>
    <mergeCell ref="AL8:AM8"/>
    <mergeCell ref="Z8:AA8"/>
    <mergeCell ref="AB8:AC8"/>
    <mergeCell ref="AD8:AE8"/>
    <mergeCell ref="AF8:AG8"/>
    <mergeCell ref="AZ8:BA8"/>
    <mergeCell ref="BB8:BC8"/>
    <mergeCell ref="BD8:BE8"/>
    <mergeCell ref="BF8:BG8"/>
    <mergeCell ref="AR8:AS8"/>
    <mergeCell ref="AT8:AU8"/>
    <mergeCell ref="AV8:AW8"/>
    <mergeCell ref="AX8:AY8"/>
    <mergeCell ref="ET8:EU8"/>
    <mergeCell ref="DD6:DW7"/>
    <mergeCell ref="DF8:DG8"/>
    <mergeCell ref="DH8:DI8"/>
    <mergeCell ref="DJ8:DK8"/>
    <mergeCell ref="DL8:DM8"/>
    <mergeCell ref="DN8:DO8"/>
    <mergeCell ref="DP8:DQ8"/>
    <mergeCell ref="DR8:DS8"/>
    <mergeCell ref="DT8:DU8"/>
    <mergeCell ref="DV8:DW8"/>
    <mergeCell ref="EJ8:EK8"/>
    <mergeCell ref="EL8:EM8"/>
    <mergeCell ref="EN8:EO8"/>
    <mergeCell ref="EP8:EQ8"/>
    <mergeCell ref="ER8:ES8"/>
    <mergeCell ref="BF6:DA7"/>
    <mergeCell ref="BH8:BI8"/>
    <mergeCell ref="BJ8:BK8"/>
    <mergeCell ref="BL8:BM8"/>
    <mergeCell ref="BN8:BO8"/>
    <mergeCell ref="BX8:BY8"/>
    <mergeCell ref="BZ8:CA8"/>
    <mergeCell ref="BP8:BQ8"/>
    <mergeCell ref="BR8:BS8"/>
    <mergeCell ref="BT8:BU8"/>
    <mergeCell ref="BV8:BW8"/>
    <mergeCell ref="CB8:CC8"/>
    <mergeCell ref="CD8:CE8"/>
    <mergeCell ref="CH8:CI8"/>
    <mergeCell ref="CJ8:CK8"/>
    <mergeCell ref="CF8:CG8"/>
    <mergeCell ref="EH8:EI8"/>
    <mergeCell ref="C1:F5"/>
    <mergeCell ref="C6:C8"/>
    <mergeCell ref="D6:D8"/>
    <mergeCell ref="E6:E8"/>
    <mergeCell ref="F6:F8"/>
    <mergeCell ref="DB6:DC7"/>
    <mergeCell ref="DB8:DC8"/>
    <mergeCell ref="DX6:EU7"/>
    <mergeCell ref="DX8:DY8"/>
    <mergeCell ref="DZ8:EA8"/>
    <mergeCell ref="ED8:EE8"/>
    <mergeCell ref="EB8:EC8"/>
    <mergeCell ref="EF8:EG8"/>
    <mergeCell ref="CX8:CY8"/>
    <mergeCell ref="CZ8:DA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Сида</vt:lpstr>
      <vt:lpstr>Сила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2019-04-06T21:16:14Z</dcterms:modified>
</cp:coreProperties>
</file>