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ruk\Downloads\"/>
    </mc:Choice>
  </mc:AlternateContent>
  <xr:revisionPtr revIDLastSave="0" documentId="13_ncr:1_{7F6CBCEE-3D65-4D08-A75E-520B7FCAD64E}" xr6:coauthVersionLast="47" xr6:coauthVersionMax="47" xr10:uidLastSave="{00000000-0000-0000-0000-000000000000}"/>
  <bookViews>
    <workbookView xWindow="-110" yWindow="-110" windowWidth="25420" windowHeight="16300" xr2:uid="{812AFB20-93D2-447B-84C2-9D7D46D6D9D8}"/>
  </bookViews>
  <sheets>
    <sheet name="Офи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1" l="1"/>
  <c r="F33" i="1"/>
  <c r="P36" i="1"/>
  <c r="O36" i="1"/>
  <c r="N36" i="1"/>
  <c r="M36" i="1"/>
  <c r="L36" i="1"/>
  <c r="K36" i="1"/>
  <c r="J36" i="1"/>
  <c r="I36" i="1"/>
  <c r="H36" i="1"/>
  <c r="G36" i="1"/>
  <c r="F28" i="1"/>
  <c r="Q28" i="1" s="1"/>
  <c r="D28" i="1" s="1"/>
  <c r="F27" i="1"/>
  <c r="F26" i="1" s="1"/>
  <c r="P26" i="1"/>
  <c r="O26" i="1"/>
  <c r="N26" i="1"/>
  <c r="M26" i="1"/>
  <c r="L26" i="1"/>
  <c r="K26" i="1"/>
  <c r="J26" i="1"/>
  <c r="I26" i="1"/>
  <c r="H26" i="1"/>
  <c r="G26" i="1"/>
  <c r="E26" i="1"/>
  <c r="Q25" i="1"/>
  <c r="D25" i="1"/>
  <c r="Q24" i="1"/>
  <c r="D24" i="1"/>
  <c r="Q23" i="1"/>
  <c r="D23" i="1"/>
  <c r="P22" i="1"/>
  <c r="O22" i="1"/>
  <c r="N22" i="1"/>
  <c r="M22" i="1"/>
  <c r="L22" i="1"/>
  <c r="K22" i="1"/>
  <c r="J22" i="1"/>
  <c r="I22" i="1"/>
  <c r="H22" i="1"/>
  <c r="G22" i="1"/>
  <c r="F22" i="1"/>
  <c r="E22" i="1"/>
  <c r="Q21" i="1"/>
  <c r="D21" i="1"/>
  <c r="Q20" i="1"/>
  <c r="D20" i="1"/>
  <c r="Q19" i="1"/>
  <c r="D19" i="1"/>
  <c r="P18" i="1"/>
  <c r="O18" i="1"/>
  <c r="N18" i="1"/>
  <c r="M18" i="1"/>
  <c r="L18" i="1"/>
  <c r="K18" i="1"/>
  <c r="J18" i="1"/>
  <c r="I18" i="1"/>
  <c r="H18" i="1"/>
  <c r="G18" i="1"/>
  <c r="F18" i="1"/>
  <c r="E18" i="1"/>
  <c r="Q17" i="1"/>
  <c r="D17" i="1"/>
  <c r="Q16" i="1"/>
  <c r="D16" i="1"/>
  <c r="Q15" i="1"/>
  <c r="D15" i="1"/>
  <c r="Q14" i="1"/>
  <c r="D14" i="1"/>
  <c r="Q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Q11" i="1"/>
  <c r="D11" i="1"/>
  <c r="Q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N8" i="1"/>
  <c r="N6" i="1" s="1"/>
  <c r="P6" i="1"/>
  <c r="O6" i="1"/>
  <c r="M6" i="1"/>
  <c r="L6" i="1"/>
  <c r="J6" i="1"/>
  <c r="I6" i="1"/>
  <c r="H6" i="1"/>
  <c r="G6" i="1"/>
  <c r="F6" i="1"/>
  <c r="E6" i="1"/>
  <c r="O5" i="1"/>
  <c r="O3" i="1" s="1"/>
  <c r="L4" i="1"/>
  <c r="L3" i="1" s="1"/>
  <c r="D4" i="1"/>
  <c r="N3" i="1"/>
  <c r="M3" i="1"/>
  <c r="K3" i="1"/>
  <c r="J3" i="1"/>
  <c r="I3" i="1"/>
  <c r="H3" i="1"/>
  <c r="G3" i="1"/>
  <c r="F3" i="1"/>
  <c r="E3" i="1"/>
  <c r="J2" i="1" l="1"/>
  <c r="G2" i="1"/>
  <c r="H2" i="1"/>
  <c r="K2" i="1"/>
  <c r="Q12" i="1"/>
  <c r="D12" i="1"/>
  <c r="D18" i="1"/>
  <c r="D9" i="1"/>
  <c r="M2" i="1"/>
  <c r="E2" i="1"/>
  <c r="I2" i="1"/>
  <c r="D22" i="1"/>
  <c r="N2" i="1"/>
  <c r="O2" i="1"/>
  <c r="P5" i="1"/>
  <c r="Q27" i="1"/>
  <c r="D27" i="1" s="1"/>
  <c r="Q9" i="1"/>
  <c r="F2" i="1"/>
  <c r="L2" i="1"/>
  <c r="Q26" i="1"/>
  <c r="D26" i="1"/>
  <c r="K7" i="1"/>
  <c r="Q18" i="1"/>
  <c r="D8" i="1"/>
  <c r="Q4" i="1"/>
  <c r="Q8" i="1"/>
  <c r="Q22" i="1"/>
  <c r="D5" i="1" l="1"/>
  <c r="P3" i="1"/>
  <c r="Q5" i="1"/>
  <c r="D7" i="1"/>
  <c r="K6" i="1"/>
  <c r="Q7" i="1"/>
  <c r="P2" i="1" l="1"/>
  <c r="Q2" i="1" s="1"/>
  <c r="Q3" i="1"/>
  <c r="D3" i="1"/>
  <c r="D2" i="1" s="1"/>
  <c r="D6" i="1"/>
  <c r="Q6" i="1"/>
  <c r="D39" i="1" l="1"/>
  <c r="D40" i="1"/>
  <c r="D38" i="1"/>
  <c r="D37" i="1"/>
  <c r="D44" i="1"/>
  <c r="D36" i="1"/>
  <c r="D45" i="1"/>
  <c r="D35" i="1"/>
  <c r="D34" i="1"/>
  <c r="D43" i="1"/>
  <c r="D42" i="1"/>
  <c r="D41" i="1"/>
  <c r="E33" i="1" l="1"/>
  <c r="D33" i="1" s="1"/>
  <c r="E31" i="1"/>
  <c r="D31" i="1"/>
  <c r="D32" i="1"/>
  <c r="P31" i="1"/>
  <c r="M31" i="1"/>
  <c r="J31" i="1"/>
  <c r="H31" i="1"/>
  <c r="K31" i="1"/>
  <c r="L31" i="1"/>
  <c r="G31" i="1"/>
  <c r="N31" i="1"/>
  <c r="O31" i="1"/>
  <c r="I31" i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37" authorId="0" shapeId="0" xr:uid="{78D24F4B-8DF6-4750-B171-644A6048C5A2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первоначалный - установочный взнос на основной и резервный канал по 40 тыс. Далее из годового бюджета</t>
        </r>
      </text>
    </comment>
    <comment ref="A39" authorId="0" shapeId="0" xr:uid="{44A96A67-565C-4376-B484-8D846423C470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Можно перекрыть потребность существующим оборудованием почти полностью</t>
        </r>
      </text>
    </comment>
  </commentList>
</comments>
</file>

<file path=xl/sharedStrings.xml><?xml version="1.0" encoding="utf-8"?>
<sst xmlns="http://schemas.openxmlformats.org/spreadsheetml/2006/main" count="45" uniqueCount="40">
  <si>
    <t>Назначение</t>
  </si>
  <si>
    <t>Итого, р 
(без НДС)</t>
  </si>
  <si>
    <t>Итого, р (без НДС)</t>
  </si>
  <si>
    <t>Аренда Офиса (общая)</t>
  </si>
  <si>
    <t>Аренда Офиса (ИВС)</t>
  </si>
  <si>
    <t>Аренда Офиса (КВС)</t>
  </si>
  <si>
    <t>Обеспечительный платеж.  В CASHFLOW</t>
  </si>
  <si>
    <t>Обеспечительный платеж (ИВС)</t>
  </si>
  <si>
    <t>Обеспечительный платеж (КВС)</t>
  </si>
  <si>
    <t>Уборка Офиса (общая)</t>
  </si>
  <si>
    <t>Уборка Офиса (ИВС)</t>
  </si>
  <si>
    <t>Уборка Офиса (КВС)</t>
  </si>
  <si>
    <t>Коммунальные услуги - Офис (общая)</t>
  </si>
  <si>
    <t>Коммунальные услуги - Офис (ИВС)</t>
  </si>
  <si>
    <t>Коммунальные услуги - Офис (КВС)</t>
  </si>
  <si>
    <t>Постоянные пропуска (Офис)</t>
  </si>
  <si>
    <t>Автопропуска (Офис)</t>
  </si>
  <si>
    <t xml:space="preserve">Аренда почтовой ячейки (Офис) </t>
  </si>
  <si>
    <t>Интернет (общая)</t>
  </si>
  <si>
    <t>Интернет (ИВС)</t>
  </si>
  <si>
    <t>Интернет (КВС)</t>
  </si>
  <si>
    <t>Мебель для сотрудников (Офис)</t>
  </si>
  <si>
    <t>Ремонт (демонтаж) + ген. Уборка</t>
  </si>
  <si>
    <t>Демонтаж (ИВС)</t>
  </si>
  <si>
    <t>Демонтаж (КВС)</t>
  </si>
  <si>
    <t>Ген. Уборка</t>
  </si>
  <si>
    <t>Штраф арендодателю (общая)</t>
  </si>
  <si>
    <t>Штраф - ИВС</t>
  </si>
  <si>
    <t>Штраф - КВС</t>
  </si>
  <si>
    <t>Аренда Офиса (ПСР)</t>
  </si>
  <si>
    <t>Уборка Офиса (ПСР)</t>
  </si>
  <si>
    <t xml:space="preserve">Коммунальные услуги - Офис (ПСР) </t>
  </si>
  <si>
    <t>Интернет Офис (ПСР)</t>
  </si>
  <si>
    <t>Подключение интернет (установочный взнос)</t>
  </si>
  <si>
    <t>Беспроводная сеть и видеонаблюдение</t>
  </si>
  <si>
    <t>СКУД (10 дверей)</t>
  </si>
  <si>
    <t>Ремонт и улучшение нового офиса</t>
  </si>
  <si>
    <t>Разница:</t>
  </si>
  <si>
    <t>Офис 1</t>
  </si>
  <si>
    <t>Офис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</si>
</sst>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rgb="FF151515"/>
      <name val="Calibri Light"/>
      <family val="2"/>
      <charset val="204"/>
      <scheme val="major"/>
    </font>
    <font>
      <sz val="8"/>
      <color theme="1"/>
      <name val="Calibri Light"/>
      <family val="2"/>
      <charset val="204"/>
      <scheme val="maj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151515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"/>
        <bgColor indexed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4" fillId="4" borderId="1" xfId="0" applyFont="1" applyFill="1" applyBorder="1"/>
    <xf numFmtId="0" fontId="4" fillId="4" borderId="1" xfId="1" applyFont="1" applyFill="1" applyBorder="1"/>
    <xf numFmtId="3" fontId="4" fillId="4" borderId="1" xfId="1" applyNumberFormat="1" applyFont="1" applyFill="1" applyBorder="1"/>
    <xf numFmtId="3" fontId="4" fillId="4" borderId="1" xfId="2" applyNumberFormat="1" applyFont="1" applyFill="1" applyBorder="1"/>
    <xf numFmtId="3" fontId="2" fillId="4" borderId="1" xfId="2" applyNumberFormat="1" applyFont="1" applyFill="1" applyBorder="1"/>
    <xf numFmtId="0" fontId="5" fillId="5" borderId="2" xfId="0" applyFont="1" applyFill="1" applyBorder="1"/>
    <xf numFmtId="0" fontId="6" fillId="5" borderId="1" xfId="1" applyFont="1" applyFill="1" applyBorder="1"/>
    <xf numFmtId="3" fontId="7" fillId="5" borderId="1" xfId="1" applyNumberFormat="1" applyFont="1" applyFill="1" applyBorder="1"/>
    <xf numFmtId="3" fontId="8" fillId="6" borderId="1" xfId="1" applyNumberFormat="1" applyFont="1" applyFill="1" applyBorder="1"/>
    <xf numFmtId="0" fontId="1" fillId="0" borderId="0" xfId="1"/>
    <xf numFmtId="0" fontId="9" fillId="5" borderId="2" xfId="0" applyFont="1" applyFill="1" applyBorder="1"/>
    <xf numFmtId="0" fontId="5" fillId="7" borderId="1" xfId="0" applyFont="1" applyFill="1" applyBorder="1"/>
    <xf numFmtId="0" fontId="6" fillId="7" borderId="1" xfId="1" applyFont="1" applyFill="1" applyBorder="1"/>
    <xf numFmtId="3" fontId="7" fillId="7" borderId="1" xfId="1" applyNumberFormat="1" applyFont="1" applyFill="1" applyBorder="1"/>
    <xf numFmtId="3" fontId="8" fillId="5" borderId="1" xfId="1" applyNumberFormat="1" applyFont="1" applyFill="1" applyBorder="1"/>
    <xf numFmtId="3" fontId="7" fillId="5" borderId="1" xfId="2" applyNumberFormat="1" applyFont="1" applyFill="1" applyBorder="1"/>
    <xf numFmtId="0" fontId="7" fillId="5" borderId="1" xfId="1" applyFont="1" applyFill="1" applyBorder="1"/>
    <xf numFmtId="0" fontId="10" fillId="0" borderId="0" xfId="0" applyFont="1"/>
    <xf numFmtId="0" fontId="10" fillId="8" borderId="3" xfId="0" applyFont="1" applyFill="1" applyBorder="1"/>
    <xf numFmtId="0" fontId="0" fillId="8" borderId="4" xfId="0" applyFill="1" applyBorder="1"/>
    <xf numFmtId="0" fontId="0" fillId="8" borderId="5" xfId="0" applyFill="1" applyBorder="1"/>
    <xf numFmtId="0" fontId="11" fillId="4" borderId="1" xfId="0" applyFont="1" applyFill="1" applyBorder="1"/>
    <xf numFmtId="0" fontId="11" fillId="4" borderId="1" xfId="1" applyFont="1" applyFill="1" applyBorder="1"/>
    <xf numFmtId="0" fontId="5" fillId="5" borderId="1" xfId="0" applyFont="1" applyFill="1" applyBorder="1"/>
    <xf numFmtId="0" fontId="9" fillId="5" borderId="1" xfId="0" applyFont="1" applyFill="1" applyBorder="1"/>
    <xf numFmtId="3" fontId="12" fillId="4" borderId="1" xfId="2" applyNumberFormat="1" applyFont="1" applyFill="1" applyBorder="1" applyAlignment="1">
      <alignment horizontal="right"/>
    </xf>
    <xf numFmtId="3" fontId="12" fillId="0" borderId="0" xfId="0" applyNumberFormat="1" applyFont="1"/>
  </cellXfs>
  <cellStyles count="3">
    <cellStyle name="Обычный" xfId="0" builtinId="0"/>
    <cellStyle name="Обычный 2" xfId="1" xr:uid="{AC024EE1-D47E-418D-BA8B-0077302FD352}"/>
    <cellStyle name="Обычный 2 2" xfId="2" xr:uid="{EB66BB86-CF45-4D46-8CAA-1E10AA536B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689F-8FD4-43BB-A9FF-E25FEFBF21FB}">
  <sheetPr>
    <outlinePr summaryBelow="0"/>
  </sheetPr>
  <dimension ref="A1:R47"/>
  <sheetViews>
    <sheetView tabSelected="1" zoomScale="80" zoomScaleNormal="80" workbookViewId="0">
      <pane ySplit="1" topLeftCell="A2" activePane="bottomLeft" state="frozen"/>
      <selection pane="bottomLeft" activeCell="R35" sqref="R35"/>
    </sheetView>
  </sheetViews>
  <sheetFormatPr defaultRowHeight="14.5" outlineLevelRow="2" outlineLevelCol="1" x14ac:dyDescent="0.35"/>
  <cols>
    <col min="1" max="1" width="45.08984375" customWidth="1"/>
    <col min="2" max="4" width="12.54296875" customWidth="1" outlineLevel="1"/>
    <col min="5" max="5" width="12.54296875" customWidth="1" outlineLevel="1" collapsed="1"/>
    <col min="6" max="16" width="12.54296875" customWidth="1" outlineLevel="1"/>
    <col min="17" max="17" width="15.6328125" customWidth="1"/>
    <col min="18" max="18" width="12.54296875" customWidth="1"/>
  </cols>
  <sheetData>
    <row r="1" spans="1:18" s="4" customFormat="1" ht="26" x14ac:dyDescent="0.35">
      <c r="A1" s="1" t="s">
        <v>0</v>
      </c>
      <c r="B1" s="1"/>
      <c r="C1" s="1"/>
      <c r="D1" s="1" t="s">
        <v>1</v>
      </c>
      <c r="E1" s="2">
        <v>45658</v>
      </c>
      <c r="F1" s="2">
        <v>45689</v>
      </c>
      <c r="G1" s="2">
        <v>45717</v>
      </c>
      <c r="H1" s="2">
        <v>45748</v>
      </c>
      <c r="I1" s="2">
        <v>45778</v>
      </c>
      <c r="J1" s="2">
        <v>45809</v>
      </c>
      <c r="K1" s="2">
        <v>45839</v>
      </c>
      <c r="L1" s="2">
        <v>45870</v>
      </c>
      <c r="M1" s="2">
        <v>45901</v>
      </c>
      <c r="N1" s="2">
        <v>45931</v>
      </c>
      <c r="O1" s="2">
        <v>45962</v>
      </c>
      <c r="P1" s="2">
        <v>45992</v>
      </c>
      <c r="Q1" s="3" t="s">
        <v>2</v>
      </c>
    </row>
    <row r="2" spans="1:18" x14ac:dyDescent="0.35">
      <c r="A2" s="5" t="s">
        <v>38</v>
      </c>
      <c r="B2" s="5"/>
      <c r="C2" s="6"/>
      <c r="D2" s="7">
        <f>SUM(D3,D9,D12,D15,D16,D17,D18,D21,D22,D26)</f>
        <v>16760723.648899999</v>
      </c>
      <c r="E2" s="8">
        <f>SUM(E3,E9,E12,E15,E16,E17,E18,E21,E22,E26)</f>
        <v>1097659.72</v>
      </c>
      <c r="F2" s="8">
        <f t="shared" ref="F2:P2" si="0">SUM(F3,F9,F12,F15,F16,F17,F18,F21,F22,F26)</f>
        <v>2822979.16</v>
      </c>
      <c r="G2" s="8">
        <f t="shared" si="0"/>
        <v>2802659.7199999997</v>
      </c>
      <c r="H2" s="8">
        <f t="shared" si="0"/>
        <v>1102659.72</v>
      </c>
      <c r="I2" s="8">
        <f t="shared" si="0"/>
        <v>1102659.72</v>
      </c>
      <c r="J2" s="8">
        <f t="shared" si="0"/>
        <v>1102659.72</v>
      </c>
      <c r="K2" s="8">
        <f t="shared" si="0"/>
        <v>1102659.72</v>
      </c>
      <c r="L2" s="8">
        <f t="shared" si="0"/>
        <v>1120898.1226999999</v>
      </c>
      <c r="M2" s="8">
        <f t="shared" si="0"/>
        <v>1120898.1226999999</v>
      </c>
      <c r="N2" s="8">
        <f t="shared" si="0"/>
        <v>1118898.1226999999</v>
      </c>
      <c r="O2" s="8">
        <f t="shared" si="0"/>
        <v>1133045.9004000002</v>
      </c>
      <c r="P2" s="8">
        <f t="shared" si="0"/>
        <v>1133045.9004000002</v>
      </c>
      <c r="Q2" s="9">
        <f>SUM(E2:P2)</f>
        <v>16760723.6489</v>
      </c>
    </row>
    <row r="3" spans="1:18" s="14" customFormat="1" outlineLevel="1" collapsed="1" x14ac:dyDescent="0.35">
      <c r="A3" s="10" t="s">
        <v>3</v>
      </c>
      <c r="B3" s="11"/>
      <c r="C3" s="11"/>
      <c r="D3" s="12">
        <f>SUM(E3:P3)</f>
        <v>10527404.208899999</v>
      </c>
      <c r="E3" s="12">
        <f>SUM(E4:E5)</f>
        <v>862659.72</v>
      </c>
      <c r="F3" s="12">
        <f t="shared" ref="F3:P3" si="1">SUM(F4:F5)</f>
        <v>862659.72</v>
      </c>
      <c r="G3" s="12">
        <f t="shared" si="1"/>
        <v>862659.72</v>
      </c>
      <c r="H3" s="12">
        <f t="shared" si="1"/>
        <v>862659.72</v>
      </c>
      <c r="I3" s="12">
        <f t="shared" si="1"/>
        <v>862659.72</v>
      </c>
      <c r="J3" s="12">
        <f t="shared" si="1"/>
        <v>862659.72</v>
      </c>
      <c r="K3" s="12">
        <f t="shared" si="1"/>
        <v>862659.72</v>
      </c>
      <c r="L3" s="12">
        <f t="shared" si="1"/>
        <v>880898.12269999995</v>
      </c>
      <c r="M3" s="12">
        <f t="shared" si="1"/>
        <v>880898.12269999995</v>
      </c>
      <c r="N3" s="12">
        <f t="shared" si="1"/>
        <v>880898.12269999995</v>
      </c>
      <c r="O3" s="12">
        <f t="shared" si="1"/>
        <v>923045.90040000016</v>
      </c>
      <c r="P3" s="12">
        <f t="shared" si="1"/>
        <v>923045.90040000016</v>
      </c>
      <c r="Q3" s="13">
        <f>SUM(E3:P3)</f>
        <v>10527404.208899999</v>
      </c>
    </row>
    <row r="4" spans="1:18" s="14" customFormat="1" hidden="1" outlineLevel="2" x14ac:dyDescent="0.35">
      <c r="A4" s="15" t="s">
        <v>4</v>
      </c>
      <c r="B4" s="11"/>
      <c r="C4" s="11"/>
      <c r="D4" s="12">
        <f t="shared" ref="D4:D26" si="2">SUM(E4:P4)</f>
        <v>3217775.3334999988</v>
      </c>
      <c r="E4" s="12">
        <v>260548.61</v>
      </c>
      <c r="F4" s="12">
        <v>260548.61</v>
      </c>
      <c r="G4" s="12">
        <v>260548.61</v>
      </c>
      <c r="H4" s="12">
        <v>260548.61</v>
      </c>
      <c r="I4" s="12">
        <v>260548.61</v>
      </c>
      <c r="J4" s="12">
        <v>260548.61</v>
      </c>
      <c r="K4" s="12">
        <v>260548.61</v>
      </c>
      <c r="L4" s="12">
        <f>K4*1.07</f>
        <v>278787.01270000002</v>
      </c>
      <c r="M4" s="12">
        <v>278787.01270000002</v>
      </c>
      <c r="N4" s="12">
        <v>278787.01270000002</v>
      </c>
      <c r="O4" s="12">
        <v>278787.01270000002</v>
      </c>
      <c r="P4" s="12">
        <v>278787.01270000002</v>
      </c>
      <c r="Q4" s="13">
        <f t="shared" ref="Q4:Q27" si="3">SUM(E4:P4)</f>
        <v>3217775.3334999988</v>
      </c>
    </row>
    <row r="5" spans="1:18" s="14" customFormat="1" hidden="1" outlineLevel="2" x14ac:dyDescent="0.35">
      <c r="A5" s="15" t="s">
        <v>5</v>
      </c>
      <c r="B5" s="11"/>
      <c r="C5" s="11"/>
      <c r="D5" s="12">
        <f t="shared" si="2"/>
        <v>7309628.8754000003</v>
      </c>
      <c r="E5" s="12">
        <v>602111.11</v>
      </c>
      <c r="F5" s="12">
        <v>602111.11</v>
      </c>
      <c r="G5" s="12">
        <v>602111.11</v>
      </c>
      <c r="H5" s="12">
        <v>602111.11</v>
      </c>
      <c r="I5" s="12">
        <v>602111.11</v>
      </c>
      <c r="J5" s="12">
        <v>602111.11</v>
      </c>
      <c r="K5" s="12">
        <v>602111.11</v>
      </c>
      <c r="L5" s="12">
        <v>602111.11</v>
      </c>
      <c r="M5" s="12">
        <v>602111.11</v>
      </c>
      <c r="N5" s="12">
        <v>602111.11</v>
      </c>
      <c r="O5" s="12">
        <f>N5*1.07</f>
        <v>644258.88770000008</v>
      </c>
      <c r="P5" s="12">
        <f>O5</f>
        <v>644258.88770000008</v>
      </c>
      <c r="Q5" s="13">
        <f t="shared" si="3"/>
        <v>7309628.8754000003</v>
      </c>
    </row>
    <row r="6" spans="1:18" s="14" customFormat="1" outlineLevel="1" collapsed="1" x14ac:dyDescent="0.35">
      <c r="A6" s="16" t="s">
        <v>6</v>
      </c>
      <c r="B6" s="17"/>
      <c r="C6" s="17"/>
      <c r="D6" s="18">
        <f t="shared" si="2"/>
        <v>120772.36080000026</v>
      </c>
      <c r="E6" s="18">
        <f>SUM(E7:E8)</f>
        <v>0</v>
      </c>
      <c r="F6" s="18">
        <f t="shared" ref="F6:P6" si="4">SUM(F7:F8)</f>
        <v>0</v>
      </c>
      <c r="G6" s="18">
        <f t="shared" si="4"/>
        <v>0</v>
      </c>
      <c r="H6" s="18">
        <f t="shared" si="4"/>
        <v>0</v>
      </c>
      <c r="I6" s="18">
        <f t="shared" si="4"/>
        <v>0</v>
      </c>
      <c r="J6" s="18">
        <f t="shared" si="4"/>
        <v>0</v>
      </c>
      <c r="K6" s="18">
        <f t="shared" si="4"/>
        <v>36476.80540000007</v>
      </c>
      <c r="L6" s="18">
        <f t="shared" si="4"/>
        <v>0</v>
      </c>
      <c r="M6" s="18">
        <f t="shared" si="4"/>
        <v>0</v>
      </c>
      <c r="N6" s="18">
        <f t="shared" si="4"/>
        <v>84295.555400000187</v>
      </c>
      <c r="O6" s="18">
        <f t="shared" si="4"/>
        <v>0</v>
      </c>
      <c r="P6" s="18">
        <f t="shared" si="4"/>
        <v>0</v>
      </c>
      <c r="Q6" s="13">
        <f t="shared" si="3"/>
        <v>120772.36080000026</v>
      </c>
    </row>
    <row r="7" spans="1:18" s="14" customFormat="1" hidden="1" outlineLevel="2" x14ac:dyDescent="0.35">
      <c r="A7" s="15" t="s">
        <v>7</v>
      </c>
      <c r="B7" s="11"/>
      <c r="C7" s="11"/>
      <c r="D7" s="12">
        <f t="shared" si="2"/>
        <v>36476.80540000007</v>
      </c>
      <c r="E7" s="19"/>
      <c r="F7" s="12"/>
      <c r="G7" s="12"/>
      <c r="H7" s="12"/>
      <c r="I7" s="12"/>
      <c r="J7" s="12"/>
      <c r="K7" s="12">
        <f>(L4-K4)*2</f>
        <v>36476.80540000007</v>
      </c>
      <c r="L7" s="12"/>
      <c r="M7" s="12"/>
      <c r="N7" s="12"/>
      <c r="O7" s="12"/>
      <c r="P7" s="12"/>
      <c r="Q7" s="13">
        <f t="shared" si="3"/>
        <v>36476.80540000007</v>
      </c>
    </row>
    <row r="8" spans="1:18" s="14" customFormat="1" hidden="1" outlineLevel="2" x14ac:dyDescent="0.35">
      <c r="A8" s="15" t="s">
        <v>8</v>
      </c>
      <c r="B8" s="11"/>
      <c r="C8" s="11"/>
      <c r="D8" s="12">
        <f t="shared" si="2"/>
        <v>84295.555400000187</v>
      </c>
      <c r="E8" s="19"/>
      <c r="F8" s="12"/>
      <c r="G8" s="12"/>
      <c r="H8" s="12"/>
      <c r="I8" s="12"/>
      <c r="J8" s="12"/>
      <c r="K8" s="12"/>
      <c r="L8" s="12"/>
      <c r="M8" s="12"/>
      <c r="N8" s="12">
        <f>(O5-N5)*2</f>
        <v>84295.555400000187</v>
      </c>
      <c r="O8" s="12"/>
      <c r="P8" s="12"/>
      <c r="Q8" s="13">
        <f t="shared" si="3"/>
        <v>84295.555400000187</v>
      </c>
    </row>
    <row r="9" spans="1:18" outlineLevel="1" collapsed="1" x14ac:dyDescent="0.35">
      <c r="A9" s="10" t="s">
        <v>9</v>
      </c>
      <c r="B9" s="11"/>
      <c r="C9" s="11"/>
      <c r="D9" s="12">
        <f t="shared" si="2"/>
        <v>710000</v>
      </c>
      <c r="E9" s="12">
        <f>SUM(E10:E11)</f>
        <v>55000</v>
      </c>
      <c r="F9" s="12">
        <f t="shared" ref="F9:P9" si="5">SUM(F10:F11)</f>
        <v>55000</v>
      </c>
      <c r="G9" s="12">
        <f t="shared" si="5"/>
        <v>60000</v>
      </c>
      <c r="H9" s="12">
        <f t="shared" si="5"/>
        <v>60000</v>
      </c>
      <c r="I9" s="12">
        <f t="shared" si="5"/>
        <v>60000</v>
      </c>
      <c r="J9" s="12">
        <f t="shared" si="5"/>
        <v>60000</v>
      </c>
      <c r="K9" s="12">
        <f t="shared" si="5"/>
        <v>60000</v>
      </c>
      <c r="L9" s="12">
        <f t="shared" si="5"/>
        <v>60000</v>
      </c>
      <c r="M9" s="12">
        <f t="shared" si="5"/>
        <v>60000</v>
      </c>
      <c r="N9" s="12">
        <f t="shared" si="5"/>
        <v>60000</v>
      </c>
      <c r="O9" s="12">
        <f t="shared" si="5"/>
        <v>60000</v>
      </c>
      <c r="P9" s="12">
        <f t="shared" si="5"/>
        <v>60000</v>
      </c>
      <c r="Q9" s="13">
        <f t="shared" si="3"/>
        <v>710000</v>
      </c>
      <c r="R9" s="14"/>
    </row>
    <row r="10" spans="1:18" hidden="1" outlineLevel="2" x14ac:dyDescent="0.35">
      <c r="A10" s="15" t="s">
        <v>10</v>
      </c>
      <c r="B10" s="11"/>
      <c r="C10" s="11"/>
      <c r="D10" s="12">
        <f t="shared" si="2"/>
        <v>234000</v>
      </c>
      <c r="E10" s="12">
        <v>17000</v>
      </c>
      <c r="F10" s="12">
        <v>17000</v>
      </c>
      <c r="G10" s="12">
        <v>20000</v>
      </c>
      <c r="H10" s="12">
        <v>20000</v>
      </c>
      <c r="I10" s="12">
        <v>20000</v>
      </c>
      <c r="J10" s="12">
        <v>20000</v>
      </c>
      <c r="K10" s="12">
        <v>20000</v>
      </c>
      <c r="L10" s="12">
        <v>20000</v>
      </c>
      <c r="M10" s="12">
        <v>20000</v>
      </c>
      <c r="N10" s="12">
        <v>20000</v>
      </c>
      <c r="O10" s="12">
        <v>20000</v>
      </c>
      <c r="P10" s="12">
        <v>20000</v>
      </c>
      <c r="Q10" s="13">
        <f t="shared" si="3"/>
        <v>234000</v>
      </c>
      <c r="R10" s="14"/>
    </row>
    <row r="11" spans="1:18" hidden="1" outlineLevel="2" x14ac:dyDescent="0.35">
      <c r="A11" s="15" t="s">
        <v>11</v>
      </c>
      <c r="B11" s="11"/>
      <c r="C11" s="11"/>
      <c r="D11" s="12">
        <f t="shared" si="2"/>
        <v>476000</v>
      </c>
      <c r="E11" s="12">
        <v>38000</v>
      </c>
      <c r="F11" s="12">
        <v>38000</v>
      </c>
      <c r="G11" s="12">
        <v>40000</v>
      </c>
      <c r="H11" s="12">
        <v>40000</v>
      </c>
      <c r="I11" s="12">
        <v>40000</v>
      </c>
      <c r="J11" s="12">
        <v>40000</v>
      </c>
      <c r="K11" s="12">
        <v>40000</v>
      </c>
      <c r="L11" s="12">
        <v>40000</v>
      </c>
      <c r="M11" s="12">
        <v>40000</v>
      </c>
      <c r="N11" s="12">
        <v>40000</v>
      </c>
      <c r="O11" s="12">
        <v>40000</v>
      </c>
      <c r="P11" s="12">
        <v>40000</v>
      </c>
      <c r="Q11" s="13">
        <f t="shared" si="3"/>
        <v>476000</v>
      </c>
      <c r="R11" s="14"/>
    </row>
    <row r="12" spans="1:18" outlineLevel="1" x14ac:dyDescent="0.35">
      <c r="A12" s="10" t="s">
        <v>12</v>
      </c>
      <c r="B12" s="11"/>
      <c r="C12" s="11"/>
      <c r="D12" s="12">
        <f t="shared" si="2"/>
        <v>420000</v>
      </c>
      <c r="E12" s="12">
        <f>SUM(E13:E14)</f>
        <v>35000</v>
      </c>
      <c r="F12" s="12">
        <f t="shared" ref="F12:P12" si="6">SUM(F13:F14)</f>
        <v>35000</v>
      </c>
      <c r="G12" s="12">
        <f t="shared" si="6"/>
        <v>35000</v>
      </c>
      <c r="H12" s="12">
        <f t="shared" si="6"/>
        <v>35000</v>
      </c>
      <c r="I12" s="12">
        <f t="shared" si="6"/>
        <v>35000</v>
      </c>
      <c r="J12" s="12">
        <f t="shared" si="6"/>
        <v>35000</v>
      </c>
      <c r="K12" s="12">
        <f t="shared" si="6"/>
        <v>35000</v>
      </c>
      <c r="L12" s="12">
        <f t="shared" si="6"/>
        <v>35000</v>
      </c>
      <c r="M12" s="12">
        <f t="shared" si="6"/>
        <v>35000</v>
      </c>
      <c r="N12" s="12">
        <f t="shared" si="6"/>
        <v>35000</v>
      </c>
      <c r="O12" s="12">
        <f t="shared" si="6"/>
        <v>35000</v>
      </c>
      <c r="P12" s="12">
        <f t="shared" si="6"/>
        <v>35000</v>
      </c>
      <c r="Q12" s="13">
        <f t="shared" si="3"/>
        <v>420000</v>
      </c>
    </row>
    <row r="13" spans="1:18" outlineLevel="2" x14ac:dyDescent="0.35">
      <c r="A13" s="15" t="s">
        <v>13</v>
      </c>
      <c r="B13" s="11"/>
      <c r="C13" s="11"/>
      <c r="D13" s="12">
        <f t="shared" si="2"/>
        <v>144000</v>
      </c>
      <c r="E13" s="12">
        <v>12000</v>
      </c>
      <c r="F13" s="12">
        <v>12000</v>
      </c>
      <c r="G13" s="12">
        <v>12000</v>
      </c>
      <c r="H13" s="12">
        <v>12000</v>
      </c>
      <c r="I13" s="12">
        <v>12000</v>
      </c>
      <c r="J13" s="12">
        <v>12000</v>
      </c>
      <c r="K13" s="12">
        <v>12000</v>
      </c>
      <c r="L13" s="12">
        <v>12000</v>
      </c>
      <c r="M13" s="12">
        <v>12000</v>
      </c>
      <c r="N13" s="12">
        <v>12000</v>
      </c>
      <c r="O13" s="12">
        <v>12000</v>
      </c>
      <c r="P13" s="12">
        <v>12000</v>
      </c>
      <c r="Q13" s="13">
        <f t="shared" si="3"/>
        <v>144000</v>
      </c>
    </row>
    <row r="14" spans="1:18" outlineLevel="2" x14ac:dyDescent="0.35">
      <c r="A14" s="15" t="s">
        <v>14</v>
      </c>
      <c r="B14" s="11"/>
      <c r="C14" s="11"/>
      <c r="D14" s="12">
        <f t="shared" si="2"/>
        <v>276000</v>
      </c>
      <c r="E14" s="12">
        <v>23000</v>
      </c>
      <c r="F14" s="12">
        <v>23000</v>
      </c>
      <c r="G14" s="12">
        <v>23000</v>
      </c>
      <c r="H14" s="12">
        <v>23000</v>
      </c>
      <c r="I14" s="12">
        <v>23000</v>
      </c>
      <c r="J14" s="12">
        <v>23000</v>
      </c>
      <c r="K14" s="12">
        <v>23000</v>
      </c>
      <c r="L14" s="12">
        <v>23000</v>
      </c>
      <c r="M14" s="12">
        <v>23000</v>
      </c>
      <c r="N14" s="12">
        <v>23000</v>
      </c>
      <c r="O14" s="12">
        <v>23000</v>
      </c>
      <c r="P14" s="12">
        <v>23000</v>
      </c>
      <c r="Q14" s="13">
        <f t="shared" si="3"/>
        <v>276000</v>
      </c>
    </row>
    <row r="15" spans="1:18" outlineLevel="1" x14ac:dyDescent="0.35">
      <c r="A15" s="10" t="s">
        <v>15</v>
      </c>
      <c r="B15" s="11"/>
      <c r="C15" s="11"/>
      <c r="D15" s="12">
        <f t="shared" si="2"/>
        <v>60000</v>
      </c>
      <c r="E15" s="12">
        <v>5000</v>
      </c>
      <c r="F15" s="12">
        <v>5000</v>
      </c>
      <c r="G15" s="12">
        <v>5000</v>
      </c>
      <c r="H15" s="12">
        <v>5000</v>
      </c>
      <c r="I15" s="12">
        <v>5000</v>
      </c>
      <c r="J15" s="12">
        <v>5000</v>
      </c>
      <c r="K15" s="12">
        <v>5000</v>
      </c>
      <c r="L15" s="12">
        <v>5000</v>
      </c>
      <c r="M15" s="12">
        <v>5000</v>
      </c>
      <c r="N15" s="12">
        <v>5000</v>
      </c>
      <c r="O15" s="12">
        <v>5000</v>
      </c>
      <c r="P15" s="12">
        <v>5000</v>
      </c>
      <c r="Q15" s="13">
        <f t="shared" si="3"/>
        <v>60000</v>
      </c>
    </row>
    <row r="16" spans="1:18" outlineLevel="1" x14ac:dyDescent="0.35">
      <c r="A16" s="10" t="s">
        <v>16</v>
      </c>
      <c r="B16" s="11"/>
      <c r="C16" s="11"/>
      <c r="D16" s="12">
        <f t="shared" si="2"/>
        <v>840000</v>
      </c>
      <c r="E16" s="12">
        <v>70000</v>
      </c>
      <c r="F16" s="12">
        <v>70000</v>
      </c>
      <c r="G16" s="12">
        <v>70000</v>
      </c>
      <c r="H16" s="12">
        <v>70000</v>
      </c>
      <c r="I16" s="12">
        <v>70000</v>
      </c>
      <c r="J16" s="12">
        <v>70000</v>
      </c>
      <c r="K16" s="12">
        <v>70000</v>
      </c>
      <c r="L16" s="12">
        <v>70000</v>
      </c>
      <c r="M16" s="12">
        <v>70000</v>
      </c>
      <c r="N16" s="12">
        <v>70000</v>
      </c>
      <c r="O16" s="12">
        <v>70000</v>
      </c>
      <c r="P16" s="12">
        <v>70000</v>
      </c>
      <c r="Q16" s="13">
        <f t="shared" si="3"/>
        <v>840000</v>
      </c>
    </row>
    <row r="17" spans="1:18" outlineLevel="1" x14ac:dyDescent="0.35">
      <c r="A17" s="10" t="s">
        <v>17</v>
      </c>
      <c r="B17" s="11"/>
      <c r="C17" s="11"/>
      <c r="D17" s="12">
        <f t="shared" si="2"/>
        <v>28000</v>
      </c>
      <c r="E17" s="12"/>
      <c r="F17" s="12"/>
      <c r="G17" s="12"/>
      <c r="H17" s="12"/>
      <c r="I17" s="12"/>
      <c r="J17" s="12"/>
      <c r="K17" s="12"/>
      <c r="L17" s="12"/>
      <c r="M17" s="12"/>
      <c r="N17" s="12">
        <v>28000</v>
      </c>
      <c r="O17" s="12"/>
      <c r="P17" s="12"/>
      <c r="Q17" s="13">
        <f t="shared" si="3"/>
        <v>28000</v>
      </c>
    </row>
    <row r="18" spans="1:18" outlineLevel="1" x14ac:dyDescent="0.35">
      <c r="A18" s="10" t="s">
        <v>18</v>
      </c>
      <c r="B18" s="11"/>
      <c r="C18" s="11"/>
      <c r="D18" s="12">
        <f t="shared" si="2"/>
        <v>480000</v>
      </c>
      <c r="E18" s="12">
        <f>SUM(E19:E20)</f>
        <v>40000</v>
      </c>
      <c r="F18" s="12">
        <f t="shared" ref="F18:P18" si="7">SUM(F19:F20)</f>
        <v>40000</v>
      </c>
      <c r="G18" s="12">
        <f t="shared" si="7"/>
        <v>40000</v>
      </c>
      <c r="H18" s="12">
        <f t="shared" si="7"/>
        <v>40000</v>
      </c>
      <c r="I18" s="12">
        <f t="shared" si="7"/>
        <v>40000</v>
      </c>
      <c r="J18" s="12">
        <f t="shared" si="7"/>
        <v>40000</v>
      </c>
      <c r="K18" s="12">
        <f t="shared" si="7"/>
        <v>40000</v>
      </c>
      <c r="L18" s="12">
        <f t="shared" si="7"/>
        <v>40000</v>
      </c>
      <c r="M18" s="12">
        <f t="shared" si="7"/>
        <v>40000</v>
      </c>
      <c r="N18" s="12">
        <f t="shared" si="7"/>
        <v>40000</v>
      </c>
      <c r="O18" s="12">
        <f t="shared" si="7"/>
        <v>40000</v>
      </c>
      <c r="P18" s="12">
        <f t="shared" si="7"/>
        <v>40000</v>
      </c>
      <c r="Q18" s="13">
        <f t="shared" si="3"/>
        <v>480000</v>
      </c>
    </row>
    <row r="19" spans="1:18" outlineLevel="2" x14ac:dyDescent="0.35">
      <c r="A19" s="15" t="s">
        <v>19</v>
      </c>
      <c r="B19" s="11"/>
      <c r="C19" s="11"/>
      <c r="D19" s="12">
        <f t="shared" si="2"/>
        <v>264000</v>
      </c>
      <c r="E19" s="12">
        <v>22000</v>
      </c>
      <c r="F19" s="12">
        <v>22000</v>
      </c>
      <c r="G19" s="12">
        <v>22000</v>
      </c>
      <c r="H19" s="12">
        <v>22000</v>
      </c>
      <c r="I19" s="12">
        <v>22000</v>
      </c>
      <c r="J19" s="12">
        <v>22000</v>
      </c>
      <c r="K19" s="12">
        <v>22000</v>
      </c>
      <c r="L19" s="12">
        <v>22000</v>
      </c>
      <c r="M19" s="12">
        <v>22000</v>
      </c>
      <c r="N19" s="12">
        <v>22000</v>
      </c>
      <c r="O19" s="12">
        <v>22000</v>
      </c>
      <c r="P19" s="12">
        <v>22000</v>
      </c>
      <c r="Q19" s="13">
        <f t="shared" si="3"/>
        <v>264000</v>
      </c>
    </row>
    <row r="20" spans="1:18" outlineLevel="2" x14ac:dyDescent="0.35">
      <c r="A20" s="15" t="s">
        <v>20</v>
      </c>
      <c r="B20" s="11"/>
      <c r="C20" s="11"/>
      <c r="D20" s="12">
        <f t="shared" si="2"/>
        <v>216000</v>
      </c>
      <c r="E20" s="12">
        <v>18000</v>
      </c>
      <c r="F20" s="12">
        <v>18000</v>
      </c>
      <c r="G20" s="12">
        <v>18000</v>
      </c>
      <c r="H20" s="12">
        <v>18000</v>
      </c>
      <c r="I20" s="12">
        <v>18000</v>
      </c>
      <c r="J20" s="12">
        <v>18000</v>
      </c>
      <c r="K20" s="12">
        <v>18000</v>
      </c>
      <c r="L20" s="12">
        <v>18000</v>
      </c>
      <c r="M20" s="12">
        <v>18000</v>
      </c>
      <c r="N20" s="12">
        <v>18000</v>
      </c>
      <c r="O20" s="12">
        <v>18000</v>
      </c>
      <c r="P20" s="12">
        <v>18000</v>
      </c>
      <c r="Q20" s="13">
        <f t="shared" si="3"/>
        <v>216000</v>
      </c>
    </row>
    <row r="21" spans="1:18" outlineLevel="1" x14ac:dyDescent="0.35">
      <c r="A21" s="10" t="s">
        <v>21</v>
      </c>
      <c r="B21" s="11"/>
      <c r="C21" s="11"/>
      <c r="D21" s="12">
        <f t="shared" si="2"/>
        <v>270000</v>
      </c>
      <c r="E21" s="20">
        <v>30000</v>
      </c>
      <c r="F21" s="20">
        <v>30000</v>
      </c>
      <c r="G21" s="20">
        <v>30000</v>
      </c>
      <c r="H21" s="20">
        <v>30000</v>
      </c>
      <c r="I21" s="20">
        <v>30000</v>
      </c>
      <c r="J21" s="20">
        <v>30000</v>
      </c>
      <c r="K21" s="20">
        <v>30000</v>
      </c>
      <c r="L21" s="20">
        <v>30000</v>
      </c>
      <c r="M21" s="20">
        <v>30000</v>
      </c>
      <c r="N21" s="12"/>
      <c r="O21" s="12"/>
      <c r="P21" s="12"/>
      <c r="Q21" s="13">
        <f t="shared" si="3"/>
        <v>270000</v>
      </c>
    </row>
    <row r="22" spans="1:18" outlineLevel="1" x14ac:dyDescent="0.35">
      <c r="A22" s="10" t="s">
        <v>22</v>
      </c>
      <c r="B22" s="11"/>
      <c r="C22" s="11"/>
      <c r="D22" s="12">
        <f t="shared" si="2"/>
        <v>1700000</v>
      </c>
      <c r="E22" s="12">
        <f>SUM(E23:E24)</f>
        <v>0</v>
      </c>
      <c r="F22" s="12">
        <f t="shared" ref="F22:P22" si="8">SUM(F23:F24)</f>
        <v>0</v>
      </c>
      <c r="G22" s="12">
        <f>SUM(G23:G25)</f>
        <v>1700000</v>
      </c>
      <c r="H22" s="12">
        <f t="shared" si="8"/>
        <v>0</v>
      </c>
      <c r="I22" s="12">
        <f t="shared" si="8"/>
        <v>0</v>
      </c>
      <c r="J22" s="12">
        <f t="shared" si="8"/>
        <v>0</v>
      </c>
      <c r="K22" s="12">
        <f t="shared" si="8"/>
        <v>0</v>
      </c>
      <c r="L22" s="12">
        <f t="shared" si="8"/>
        <v>0</v>
      </c>
      <c r="M22" s="12">
        <f t="shared" si="8"/>
        <v>0</v>
      </c>
      <c r="N22" s="12">
        <f t="shared" si="8"/>
        <v>0</v>
      </c>
      <c r="O22" s="12">
        <f t="shared" si="8"/>
        <v>0</v>
      </c>
      <c r="P22" s="12">
        <f t="shared" si="8"/>
        <v>0</v>
      </c>
      <c r="Q22" s="13">
        <f t="shared" si="3"/>
        <v>1700000</v>
      </c>
      <c r="R22" s="14"/>
    </row>
    <row r="23" spans="1:18" outlineLevel="2" x14ac:dyDescent="0.35">
      <c r="A23" s="15" t="s">
        <v>23</v>
      </c>
      <c r="B23" s="11"/>
      <c r="C23" s="11"/>
      <c r="D23" s="12">
        <f t="shared" si="2"/>
        <v>1000000</v>
      </c>
      <c r="E23" s="12"/>
      <c r="F23" s="12"/>
      <c r="G23" s="12">
        <v>1000000</v>
      </c>
      <c r="H23" s="12"/>
      <c r="I23" s="12"/>
      <c r="J23" s="12"/>
      <c r="K23" s="12"/>
      <c r="L23" s="12"/>
      <c r="M23" s="12"/>
      <c r="N23" s="12"/>
      <c r="O23" s="12"/>
      <c r="P23" s="12"/>
      <c r="Q23" s="13">
        <f t="shared" si="3"/>
        <v>1000000</v>
      </c>
      <c r="R23" s="14"/>
    </row>
    <row r="24" spans="1:18" outlineLevel="2" x14ac:dyDescent="0.35">
      <c r="A24" s="15" t="s">
        <v>24</v>
      </c>
      <c r="B24" s="11"/>
      <c r="C24" s="11"/>
      <c r="D24" s="12">
        <f t="shared" si="2"/>
        <v>500000</v>
      </c>
      <c r="E24" s="12"/>
      <c r="F24" s="12"/>
      <c r="G24" s="12">
        <v>500000</v>
      </c>
      <c r="H24" s="12"/>
      <c r="I24" s="12"/>
      <c r="J24" s="12"/>
      <c r="K24" s="12"/>
      <c r="L24" s="12"/>
      <c r="M24" s="12"/>
      <c r="N24" s="12"/>
      <c r="O24" s="12"/>
      <c r="P24" s="12"/>
      <c r="Q24" s="13">
        <f t="shared" si="3"/>
        <v>500000</v>
      </c>
      <c r="R24" s="14"/>
    </row>
    <row r="25" spans="1:18" outlineLevel="2" x14ac:dyDescent="0.35">
      <c r="A25" s="15" t="s">
        <v>25</v>
      </c>
      <c r="B25" s="11"/>
      <c r="C25" s="11"/>
      <c r="D25" s="12">
        <f t="shared" si="2"/>
        <v>200000</v>
      </c>
      <c r="E25" s="12"/>
      <c r="F25" s="12"/>
      <c r="G25" s="12">
        <v>200000</v>
      </c>
      <c r="H25" s="12"/>
      <c r="I25" s="12"/>
      <c r="J25" s="12"/>
      <c r="K25" s="12"/>
      <c r="L25" s="12"/>
      <c r="M25" s="12"/>
      <c r="N25" s="12"/>
      <c r="O25" s="12"/>
      <c r="P25" s="12"/>
      <c r="Q25" s="13">
        <f t="shared" si="3"/>
        <v>200000</v>
      </c>
      <c r="R25" s="14"/>
    </row>
    <row r="26" spans="1:18" outlineLevel="1" x14ac:dyDescent="0.35">
      <c r="A26" s="10" t="s">
        <v>26</v>
      </c>
      <c r="B26" s="11"/>
      <c r="C26" s="11"/>
      <c r="D26" s="12">
        <f t="shared" si="2"/>
        <v>1725319.44</v>
      </c>
      <c r="E26" s="12">
        <f>SUM(E27:E28)</f>
        <v>0</v>
      </c>
      <c r="F26" s="12">
        <f t="shared" ref="F26:P26" si="9">SUM(F27:F28)</f>
        <v>1725319.44</v>
      </c>
      <c r="G26" s="12">
        <f t="shared" si="9"/>
        <v>0</v>
      </c>
      <c r="H26" s="12">
        <f t="shared" si="9"/>
        <v>0</v>
      </c>
      <c r="I26" s="12">
        <f t="shared" si="9"/>
        <v>0</v>
      </c>
      <c r="J26" s="12">
        <f t="shared" si="9"/>
        <v>0</v>
      </c>
      <c r="K26" s="12">
        <f t="shared" si="9"/>
        <v>0</v>
      </c>
      <c r="L26" s="12">
        <f t="shared" si="9"/>
        <v>0</v>
      </c>
      <c r="M26" s="12">
        <f t="shared" si="9"/>
        <v>0</v>
      </c>
      <c r="N26" s="12">
        <f t="shared" si="9"/>
        <v>0</v>
      </c>
      <c r="O26" s="12">
        <f t="shared" si="9"/>
        <v>0</v>
      </c>
      <c r="P26" s="12">
        <f t="shared" si="9"/>
        <v>0</v>
      </c>
      <c r="Q26" s="13">
        <f t="shared" si="3"/>
        <v>1725319.44</v>
      </c>
      <c r="R26" s="14"/>
    </row>
    <row r="27" spans="1:18" outlineLevel="2" x14ac:dyDescent="0.35">
      <c r="A27" s="15" t="s">
        <v>27</v>
      </c>
      <c r="B27" s="21"/>
      <c r="C27" s="21"/>
      <c r="D27" s="12">
        <f t="shared" ref="D27:D28" si="10">Q27</f>
        <v>521097.22</v>
      </c>
      <c r="E27" s="12"/>
      <c r="F27" s="12">
        <f>F4*2</f>
        <v>521097.22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>
        <f t="shared" si="3"/>
        <v>521097.22</v>
      </c>
      <c r="R27" s="14"/>
    </row>
    <row r="28" spans="1:18" outlineLevel="2" x14ac:dyDescent="0.35">
      <c r="A28" s="15" t="s">
        <v>28</v>
      </c>
      <c r="B28" s="21"/>
      <c r="C28" s="21"/>
      <c r="D28" s="12">
        <f t="shared" si="10"/>
        <v>1204222.22</v>
      </c>
      <c r="E28" s="12"/>
      <c r="F28" s="12">
        <f>F5*2</f>
        <v>1204222.22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3">
        <f t="shared" ref="Q28" si="11">SUM(E28:P28)</f>
        <v>1204222.22</v>
      </c>
      <c r="R28" s="14"/>
    </row>
    <row r="29" spans="1:18" x14ac:dyDescent="0.35">
      <c r="A29" s="22"/>
    </row>
    <row r="30" spans="1:18" outlineLevel="1" x14ac:dyDescent="0.35">
      <c r="A30" s="23"/>
      <c r="B30" s="24"/>
      <c r="C30" s="24"/>
      <c r="D30" s="24"/>
      <c r="E30" s="24">
        <v>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5"/>
    </row>
    <row r="31" spans="1:18" x14ac:dyDescent="0.35">
      <c r="A31" s="5" t="s">
        <v>39</v>
      </c>
      <c r="B31" s="26"/>
      <c r="C31" s="27"/>
      <c r="D31" s="7">
        <f>SUM(D32,D34,D35,D36,D39,D40,D41,D42,D43,D44,D45)</f>
        <v>51695000</v>
      </c>
      <c r="E31" s="7">
        <f t="shared" ref="E31:Q31" si="12">SUM(E32,E34,E35,E36,E39,E40,E41,E42,E43,E44,E45)</f>
        <v>5500000</v>
      </c>
      <c r="F31" s="7">
        <f t="shared" si="12"/>
        <v>5500000</v>
      </c>
      <c r="G31" s="7">
        <f t="shared" si="12"/>
        <v>6135000</v>
      </c>
      <c r="H31" s="7">
        <f t="shared" si="12"/>
        <v>3840000</v>
      </c>
      <c r="I31" s="7">
        <f t="shared" si="12"/>
        <v>3840000</v>
      </c>
      <c r="J31" s="7">
        <f t="shared" si="12"/>
        <v>3840000</v>
      </c>
      <c r="K31" s="7">
        <f t="shared" si="12"/>
        <v>3840000</v>
      </c>
      <c r="L31" s="7">
        <f t="shared" si="12"/>
        <v>3840000</v>
      </c>
      <c r="M31" s="7">
        <f t="shared" si="12"/>
        <v>3840000</v>
      </c>
      <c r="N31" s="7">
        <f t="shared" si="12"/>
        <v>3840000</v>
      </c>
      <c r="O31" s="7">
        <f t="shared" si="12"/>
        <v>3840000</v>
      </c>
      <c r="P31" s="7">
        <f t="shared" si="12"/>
        <v>3840000</v>
      </c>
      <c r="Q31" s="7"/>
    </row>
    <row r="32" spans="1:18" outlineLevel="1" x14ac:dyDescent="0.35">
      <c r="A32" s="28" t="s">
        <v>29</v>
      </c>
      <c r="B32" s="11"/>
      <c r="C32" s="11"/>
      <c r="D32" s="12">
        <f>SUM(E32:P32)</f>
        <v>42000000</v>
      </c>
      <c r="E32" s="12">
        <v>3500000</v>
      </c>
      <c r="F32" s="12">
        <v>3500000</v>
      </c>
      <c r="G32" s="12">
        <v>3500000</v>
      </c>
      <c r="H32" s="12">
        <v>3500000</v>
      </c>
      <c r="I32" s="12">
        <v>3500000</v>
      </c>
      <c r="J32" s="12">
        <v>3500000</v>
      </c>
      <c r="K32" s="12">
        <v>3500000</v>
      </c>
      <c r="L32" s="12">
        <v>3500000</v>
      </c>
      <c r="M32" s="12">
        <v>3500000</v>
      </c>
      <c r="N32" s="12">
        <v>3500000</v>
      </c>
      <c r="O32" s="12">
        <v>3500000</v>
      </c>
      <c r="P32" s="12">
        <v>3500000</v>
      </c>
      <c r="Q32" s="12"/>
    </row>
    <row r="33" spans="1:17" s="14" customFormat="1" outlineLevel="1" collapsed="1" x14ac:dyDescent="0.35">
      <c r="A33" s="16" t="s">
        <v>6</v>
      </c>
      <c r="B33" s="17"/>
      <c r="C33" s="17"/>
      <c r="D33" s="18">
        <f t="shared" ref="D33:D45" si="13">SUM(E33:P33)</f>
        <v>7000000</v>
      </c>
      <c r="E33" s="18">
        <f>E32*2</f>
        <v>7000000</v>
      </c>
      <c r="F33" s="18">
        <f>SUM(F34:F34)</f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/>
    </row>
    <row r="34" spans="1:17" outlineLevel="1" x14ac:dyDescent="0.35">
      <c r="A34" s="28" t="s">
        <v>30</v>
      </c>
      <c r="B34" s="11"/>
      <c r="C34" s="11"/>
      <c r="D34" s="12">
        <f t="shared" si="13"/>
        <v>1100000</v>
      </c>
      <c r="E34" s="12"/>
      <c r="F34" s="12"/>
      <c r="G34" s="12">
        <v>245000</v>
      </c>
      <c r="H34" s="12">
        <v>95000</v>
      </c>
      <c r="I34" s="12">
        <v>95000</v>
      </c>
      <c r="J34" s="12">
        <v>95000</v>
      </c>
      <c r="K34" s="12">
        <v>95000</v>
      </c>
      <c r="L34" s="12">
        <v>95000</v>
      </c>
      <c r="M34" s="12">
        <v>95000</v>
      </c>
      <c r="N34" s="12">
        <v>95000</v>
      </c>
      <c r="O34" s="12">
        <v>95000</v>
      </c>
      <c r="P34" s="12">
        <v>95000</v>
      </c>
      <c r="Q34" s="12"/>
    </row>
    <row r="35" spans="1:17" outlineLevel="1" x14ac:dyDescent="0.35">
      <c r="A35" s="28" t="s">
        <v>31</v>
      </c>
      <c r="B35" s="11"/>
      <c r="C35" s="11"/>
      <c r="D35" s="12">
        <f t="shared" si="13"/>
        <v>1000000</v>
      </c>
      <c r="E35" s="12"/>
      <c r="F35" s="12"/>
      <c r="G35" s="12">
        <v>100000</v>
      </c>
      <c r="H35" s="12">
        <v>100000</v>
      </c>
      <c r="I35" s="12">
        <v>100000</v>
      </c>
      <c r="J35" s="12">
        <v>100000</v>
      </c>
      <c r="K35" s="12">
        <v>100000</v>
      </c>
      <c r="L35" s="12">
        <v>100000</v>
      </c>
      <c r="M35" s="12">
        <v>100000</v>
      </c>
      <c r="N35" s="12">
        <v>100000</v>
      </c>
      <c r="O35" s="12">
        <v>100000</v>
      </c>
      <c r="P35" s="12">
        <v>100000</v>
      </c>
      <c r="Q35" s="12"/>
    </row>
    <row r="36" spans="1:17" outlineLevel="1" x14ac:dyDescent="0.35">
      <c r="A36" s="28" t="s">
        <v>32</v>
      </c>
      <c r="B36" s="11"/>
      <c r="C36" s="11"/>
      <c r="D36" s="12">
        <f t="shared" si="13"/>
        <v>580000</v>
      </c>
      <c r="E36" s="12"/>
      <c r="F36" s="12"/>
      <c r="G36" s="12">
        <f>SUM(G37:G38)</f>
        <v>130000</v>
      </c>
      <c r="H36" s="12">
        <f t="shared" ref="H36:P36" si="14">SUM(H37:H38)</f>
        <v>50000</v>
      </c>
      <c r="I36" s="12">
        <f t="shared" si="14"/>
        <v>50000</v>
      </c>
      <c r="J36" s="12">
        <f t="shared" si="14"/>
        <v>50000</v>
      </c>
      <c r="K36" s="12">
        <f t="shared" si="14"/>
        <v>50000</v>
      </c>
      <c r="L36" s="12">
        <f t="shared" si="14"/>
        <v>50000</v>
      </c>
      <c r="M36" s="12">
        <f t="shared" si="14"/>
        <v>50000</v>
      </c>
      <c r="N36" s="12">
        <f t="shared" si="14"/>
        <v>50000</v>
      </c>
      <c r="O36" s="12">
        <f t="shared" si="14"/>
        <v>50000</v>
      </c>
      <c r="P36" s="12">
        <f t="shared" si="14"/>
        <v>50000</v>
      </c>
      <c r="Q36" s="12"/>
    </row>
    <row r="37" spans="1:17" outlineLevel="2" x14ac:dyDescent="0.35">
      <c r="A37" s="29" t="s">
        <v>33</v>
      </c>
      <c r="B37" s="11"/>
      <c r="C37" s="11"/>
      <c r="D37" s="12">
        <f t="shared" si="13"/>
        <v>80000</v>
      </c>
      <c r="E37" s="12"/>
      <c r="F37" s="12"/>
      <c r="G37" s="12">
        <v>80000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outlineLevel="2" x14ac:dyDescent="0.35">
      <c r="A38" s="29" t="s">
        <v>32</v>
      </c>
      <c r="B38" s="11"/>
      <c r="C38" s="11"/>
      <c r="D38" s="12">
        <f t="shared" si="13"/>
        <v>500000</v>
      </c>
      <c r="E38" s="12"/>
      <c r="F38" s="12"/>
      <c r="G38" s="12">
        <v>50000</v>
      </c>
      <c r="H38" s="12">
        <v>50000</v>
      </c>
      <c r="I38" s="12">
        <v>50000</v>
      </c>
      <c r="J38" s="12">
        <v>50000</v>
      </c>
      <c r="K38" s="12">
        <v>50000</v>
      </c>
      <c r="L38" s="12">
        <v>50000</v>
      </c>
      <c r="M38" s="12">
        <v>50000</v>
      </c>
      <c r="N38" s="12">
        <v>50000</v>
      </c>
      <c r="O38" s="12">
        <v>50000</v>
      </c>
      <c r="P38" s="12">
        <v>50000</v>
      </c>
      <c r="Q38" s="12"/>
    </row>
    <row r="39" spans="1:17" outlineLevel="1" x14ac:dyDescent="0.35">
      <c r="A39" s="28" t="s">
        <v>34</v>
      </c>
      <c r="B39" s="11"/>
      <c r="C39" s="11"/>
      <c r="D39" s="12">
        <f t="shared" si="13"/>
        <v>720000</v>
      </c>
      <c r="E39" s="12"/>
      <c r="F39" s="12"/>
      <c r="G39" s="12">
        <v>720000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outlineLevel="1" x14ac:dyDescent="0.35">
      <c r="A40" s="28" t="s">
        <v>35</v>
      </c>
      <c r="B40" s="11"/>
      <c r="C40" s="11"/>
      <c r="D40" s="12">
        <f t="shared" si="13"/>
        <v>250000</v>
      </c>
      <c r="E40" s="12"/>
      <c r="F40" s="12"/>
      <c r="G40" s="12">
        <v>250000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outlineLevel="1" x14ac:dyDescent="0.35">
      <c r="A41" s="10" t="s">
        <v>15</v>
      </c>
      <c r="B41" s="11"/>
      <c r="C41" s="11"/>
      <c r="D41" s="12">
        <f t="shared" si="13"/>
        <v>115000</v>
      </c>
      <c r="E41" s="12"/>
      <c r="F41" s="12"/>
      <c r="G41" s="12">
        <v>70000</v>
      </c>
      <c r="H41" s="12">
        <v>5000</v>
      </c>
      <c r="I41" s="12">
        <v>5000</v>
      </c>
      <c r="J41" s="12">
        <v>5000</v>
      </c>
      <c r="K41" s="12">
        <v>5000</v>
      </c>
      <c r="L41" s="12">
        <v>5000</v>
      </c>
      <c r="M41" s="12">
        <v>5000</v>
      </c>
      <c r="N41" s="12">
        <v>5000</v>
      </c>
      <c r="O41" s="12">
        <v>5000</v>
      </c>
      <c r="P41" s="12">
        <v>5000</v>
      </c>
      <c r="Q41" s="12"/>
    </row>
    <row r="42" spans="1:17" outlineLevel="1" x14ac:dyDescent="0.35">
      <c r="A42" s="28" t="s">
        <v>16</v>
      </c>
      <c r="B42" s="11"/>
      <c r="C42" s="11"/>
      <c r="D42" s="12">
        <f t="shared" si="13"/>
        <v>900000</v>
      </c>
      <c r="E42" s="12"/>
      <c r="F42" s="12"/>
      <c r="G42" s="12">
        <v>90000</v>
      </c>
      <c r="H42" s="12">
        <v>90000</v>
      </c>
      <c r="I42" s="12">
        <v>90000</v>
      </c>
      <c r="J42" s="12">
        <v>90000</v>
      </c>
      <c r="K42" s="12">
        <v>90000</v>
      </c>
      <c r="L42" s="12">
        <v>90000</v>
      </c>
      <c r="M42" s="12">
        <v>90000</v>
      </c>
      <c r="N42" s="12">
        <v>90000</v>
      </c>
      <c r="O42" s="12">
        <v>90000</v>
      </c>
      <c r="P42" s="12">
        <v>90000</v>
      </c>
      <c r="Q42" s="12"/>
    </row>
    <row r="43" spans="1:17" outlineLevel="1" x14ac:dyDescent="0.35">
      <c r="A43" s="10" t="s">
        <v>17</v>
      </c>
      <c r="B43" s="11"/>
      <c r="C43" s="11"/>
      <c r="D43" s="12">
        <f t="shared" si="13"/>
        <v>30000</v>
      </c>
      <c r="E43" s="12"/>
      <c r="F43" s="12"/>
      <c r="G43" s="12">
        <v>30000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outlineLevel="1" x14ac:dyDescent="0.35">
      <c r="A44" s="28" t="s">
        <v>36</v>
      </c>
      <c r="B44" s="11"/>
      <c r="C44" s="11"/>
      <c r="D44" s="12">
        <f t="shared" si="13"/>
        <v>5000000</v>
      </c>
      <c r="E44" s="12">
        <v>2000000</v>
      </c>
      <c r="F44" s="12">
        <v>2000000</v>
      </c>
      <c r="G44" s="12">
        <v>1000000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outlineLevel="1" x14ac:dyDescent="0.35">
      <c r="A45" s="29"/>
      <c r="B45" s="11"/>
      <c r="C45" s="11"/>
      <c r="D45" s="12">
        <f t="shared" si="13"/>
        <v>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7" spans="1:17" ht="15.5" x14ac:dyDescent="0.35">
      <c r="P47" s="30" t="s">
        <v>37</v>
      </c>
      <c r="Q47" s="31">
        <f>D2-D31</f>
        <v>-34934276.351099998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Trukhachev</dc:creator>
  <cp:lastModifiedBy>Nick Trukhachev</cp:lastModifiedBy>
  <dcterms:created xsi:type="dcterms:W3CDTF">2024-11-14T13:24:14Z</dcterms:created>
  <dcterms:modified xsi:type="dcterms:W3CDTF">2024-11-14T17:12:21Z</dcterms:modified>
</cp:coreProperties>
</file>