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/>
  <bookViews>
    <workbookView xWindow="0" yWindow="60" windowWidth="2226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2" i="1"/>
  <c r="D5" i="1"/>
  <c r="C5" i="1"/>
  <c r="D4" i="1"/>
  <c r="C4" i="1"/>
  <c r="L7" i="1"/>
  <c r="L6" i="1"/>
  <c r="L3" i="1"/>
  <c r="M3" i="1" s="1"/>
  <c r="N3" i="1" s="1"/>
  <c r="L2" i="1"/>
  <c r="M2" i="1" s="1"/>
  <c r="N2" i="1" s="1"/>
  <c r="M7" i="1" l="1"/>
  <c r="N7" i="1" s="1"/>
  <c r="M6" i="1"/>
  <c r="N6" i="1" s="1"/>
  <c r="H2" i="1" l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3" i="1"/>
  <c r="H3" i="1"/>
  <c r="I2" i="1"/>
  <c r="D14" i="1"/>
  <c r="D13" i="1"/>
  <c r="C3" i="1" l="1"/>
  <c r="D3" i="1"/>
  <c r="D2" i="1"/>
  <c r="C2" i="1"/>
</calcChain>
</file>

<file path=xl/sharedStrings.xml><?xml version="1.0" encoding="utf-8"?>
<sst xmlns="http://schemas.openxmlformats.org/spreadsheetml/2006/main" count="20" uniqueCount="14">
  <si>
    <t>Наименование</t>
  </si>
  <si>
    <t>шт в коробке</t>
  </si>
  <si>
    <t>шт в 1  м2</t>
  </si>
  <si>
    <t>S одной плитки</t>
  </si>
  <si>
    <t>Результат</t>
  </si>
  <si>
    <t>Сколько нужно клиенту м2</t>
  </si>
  <si>
    <t>Ракун</t>
  </si>
  <si>
    <t>Венеция</t>
  </si>
  <si>
    <t>Длина</t>
  </si>
  <si>
    <t>Ширина</t>
  </si>
  <si>
    <t>Вручную</t>
  </si>
  <si>
    <t>Всего шт</t>
  </si>
  <si>
    <t>Всего кор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</si>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</sst>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1" fontId="0" fillId="4" borderId="1" xfId="0" applyNumberFormat="1" applyFill="1" applyBorder="1" applyAlignment="1">
      <alignment horizontal="center"/>
    </xf>
    <xf numFmtId="0" fontId="0" fillId="2" borderId="0" xfId="0" applyFill="1"/>
    <xf numFmtId="0" fontId="0" fillId="5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4"/>
  <sheetViews>
    <sheetView tabSelected="1" workbookViewId="0">
      <selection activeCell="J17" sqref="J17"/>
    </sheetView>
  </sheetViews>
  <sheetFormatPr defaultRowHeight="15" x14ac:dyDescent="0.25"/>
  <cols>
    <col min="1" max="1" width="14.85546875" bestFit="1" customWidth="1"/>
    <col min="2" max="2" width="13.140625" bestFit="1" customWidth="1"/>
    <col min="3" max="3" width="12" bestFit="1" customWidth="1"/>
    <col min="4" max="4" width="15.28515625" bestFit="1" customWidth="1"/>
    <col min="5" max="5" width="23.42578125" bestFit="1" customWidth="1"/>
    <col min="6" max="6" width="23.42578125" customWidth="1"/>
    <col min="7" max="7" width="26.140625" bestFit="1" customWidth="1"/>
    <col min="8" max="9" width="14.85546875" bestFit="1" customWidth="1"/>
    <col min="10" max="10" width="14.28515625" bestFit="1" customWidth="1"/>
  </cols>
  <sheetData>
    <row r="1" spans="1:14" x14ac:dyDescent="0.25">
      <c r="A1" s="1" t="s">
        <v>0</v>
      </c>
      <c r="B1" s="1" t="s">
        <v>1</v>
      </c>
      <c r="C1" s="4" t="s">
        <v>2</v>
      </c>
      <c r="D1" s="4" t="s">
        <v>3</v>
      </c>
      <c r="E1" s="4" t="s">
        <v>8</v>
      </c>
      <c r="F1" s="4" t="s">
        <v>9</v>
      </c>
      <c r="G1" s="2" t="s">
        <v>5</v>
      </c>
      <c r="H1" s="2" t="s">
        <v>4</v>
      </c>
      <c r="K1" s="7" t="s">
        <v>10</v>
      </c>
      <c r="L1" t="s">
        <v>11</v>
      </c>
      <c r="M1" t="s">
        <v>12</v>
      </c>
      <c r="N1" t="s">
        <v>13</v>
      </c>
    </row>
    <row r="2" spans="1:14" x14ac:dyDescent="0.25">
      <c r="A2" s="3" t="s">
        <v>6</v>
      </c>
      <c r="B2" s="3">
        <v>81</v>
      </c>
      <c r="C2" s="9">
        <f>1/(E2*F2/10000)</f>
        <v>85.763293310463126</v>
      </c>
      <c r="D2" s="5">
        <f>E2*F2/10000</f>
        <v>1.166E-2</v>
      </c>
      <c r="E2" s="3">
        <v>21.2</v>
      </c>
      <c r="F2" s="3">
        <v>5.5</v>
      </c>
      <c r="G2" s="3">
        <v>8.5</v>
      </c>
      <c r="H2" s="6" t="str">
        <f>IFERROR(TRUNC(ROUNDUP(G2*C2,0)/B2)&amp;" кор. и "&amp;ROUNDUP(G2*C2,0)-TRUNC(ROUNDUP(G2*C2,0)/B2)*B2&amp;" шт.","")</f>
        <v>9 кор. и 0 шт.</v>
      </c>
      <c r="I2" s="7" t="str">
        <f>IFERROR(TRUNC(ROUNDUP(G2/D2,0)/B2)&amp;" кор. и "&amp;ROUNDUP(G2/D2,0)-TRUNC(ROUNDUP(G2/D2,0)/B2)*B2&amp;" шт.","")</f>
        <v>9 кор. и 0 шт.</v>
      </c>
      <c r="J2" s="11" t="str">
        <f>IFERROR(1/(1/INT(G2/(D2*B2))) &amp;" кор.","") &amp; " " &amp; IFERROR(1/(1/ROUNDUP(MOD(G2,(D2*B2))/D2,0))&amp;" шт.","")</f>
        <v>8 кор. 81 шт.</v>
      </c>
      <c r="L2">
        <f>ROUNDUP(G2/D2,0)</f>
        <v>729</v>
      </c>
      <c r="M2">
        <f>TRUNC(L2/B2)</f>
        <v>9</v>
      </c>
      <c r="N2">
        <f>L2-M2*B2</f>
        <v>0</v>
      </c>
    </row>
    <row r="3" spans="1:14" x14ac:dyDescent="0.25">
      <c r="A3" s="3" t="s">
        <v>7</v>
      </c>
      <c r="B3" s="3">
        <v>145</v>
      </c>
      <c r="C3" s="9">
        <f>1/(E3*F3/10000)</f>
        <v>120.12012012012011</v>
      </c>
      <c r="D3" s="3">
        <f>E3*F3/10000</f>
        <v>8.3250000000000008E-3</v>
      </c>
      <c r="E3" s="3">
        <v>18.5</v>
      </c>
      <c r="F3" s="3">
        <v>4.5</v>
      </c>
      <c r="G3" s="3">
        <v>35</v>
      </c>
      <c r="H3" s="6" t="str">
        <f>IFERROR(TRUNC(ROUNDUP(G3*C3,0)/B3)&amp;" кор. и "&amp;ROUNDUP(G3*C3,0)-TRUNC(ROUNDUP(G3*C3,0)/B3)*B3&amp;" шт.","")</f>
        <v>29 кор. и 0 шт.</v>
      </c>
      <c r="I3" s="7" t="str">
        <f t="shared" ref="I3:I11" si="0">IFERROR(TRUNC(ROUNDUP(G3/D3,0)/B3)&amp;" кор. и "&amp;ROUNDUP(G3/D3,0)-TRUNC(ROUNDUP(G3/D3,0)/B3)*B3&amp;" шт.","")</f>
        <v>29 кор. и 0 шт.</v>
      </c>
      <c r="J3" s="11" t="str">
        <f t="shared" ref="J3:J11" si="1">IFERROR(1/(1/INT(G3/(D3*B3))) &amp;" кор.","") &amp; " " &amp; IFERROR(1/(1/ROUNDUP(MOD(G3,(D3*B3))/D3,0))&amp;" шт.","")</f>
        <v>28 кор. 145 шт.</v>
      </c>
      <c r="L3">
        <f>ROUNDUP(G3/D3,0)</f>
        <v>4205</v>
      </c>
      <c r="M3">
        <f>TRUNC(L3/B3)</f>
        <v>29</v>
      </c>
      <c r="N3">
        <f>L3-M3*B3</f>
        <v>0</v>
      </c>
    </row>
    <row r="4" spans="1:14" x14ac:dyDescent="0.25">
      <c r="A4" s="3" t="s">
        <v>6</v>
      </c>
      <c r="B4" s="3">
        <v>81</v>
      </c>
      <c r="C4" s="9">
        <f>1/(E4*F4/10000)</f>
        <v>85.763293310463126</v>
      </c>
      <c r="D4" s="5">
        <f>E4*F4/10000</f>
        <v>1.166E-2</v>
      </c>
      <c r="E4" s="3">
        <v>21.2</v>
      </c>
      <c r="F4" s="3">
        <v>5.5</v>
      </c>
      <c r="G4" s="3">
        <v>8.01</v>
      </c>
      <c r="H4" s="6" t="str">
        <f>IFERROR(TRUNC(ROUNDUP(G4*C4,0)/B4)&amp;" кор. и "&amp;ROUNDUP(G4*C4,0)-TRUNC(ROUNDUP(G4*C4,0)/B4)*B4&amp;" шт.","")</f>
        <v>8 кор. и 39 шт.</v>
      </c>
      <c r="I4" s="7" t="str">
        <f t="shared" si="0"/>
        <v>8 кор. и 39 шт.</v>
      </c>
      <c r="J4" t="str">
        <f t="shared" si="1"/>
        <v>8 кор. 39 шт.</v>
      </c>
    </row>
    <row r="5" spans="1:14" x14ac:dyDescent="0.25">
      <c r="A5" s="3" t="s">
        <v>7</v>
      </c>
      <c r="B5" s="3">
        <v>145</v>
      </c>
      <c r="C5" s="9">
        <f>1/(E5*F5/10000)</f>
        <v>120.12012012012011</v>
      </c>
      <c r="D5" s="3">
        <f>E5*F5/10000</f>
        <v>8.3250000000000008E-3</v>
      </c>
      <c r="E5" s="3">
        <v>18.5</v>
      </c>
      <c r="F5" s="3">
        <v>4.5</v>
      </c>
      <c r="G5" s="3">
        <v>27.1</v>
      </c>
      <c r="H5" s="6" t="str">
        <f>IFERROR(TRUNC(ROUNDUP(G5*C5,0)/B5)&amp;" кор. и "&amp;ROUNDUP(G5*C5,0)-TRUNC(ROUNDUP(G5*C5,0)/B5)*B5&amp;" шт.","")</f>
        <v>22 кор. и 66 шт.</v>
      </c>
      <c r="I5" s="7" t="str">
        <f t="shared" si="0"/>
        <v>22 кор. и 66 шт.</v>
      </c>
      <c r="J5" t="str">
        <f t="shared" si="1"/>
        <v>22 кор. 66 шт.</v>
      </c>
      <c r="K5" s="10" t="s">
        <v>10</v>
      </c>
      <c r="L5" t="s">
        <v>11</v>
      </c>
      <c r="M5" t="s">
        <v>12</v>
      </c>
      <c r="N5" t="s">
        <v>13</v>
      </c>
    </row>
    <row r="6" spans="1:14" x14ac:dyDescent="0.25">
      <c r="A6" s="3"/>
      <c r="B6" s="3"/>
      <c r="C6" s="3"/>
      <c r="D6" s="3"/>
      <c r="E6" s="3"/>
      <c r="F6" s="3"/>
      <c r="G6" s="3"/>
      <c r="H6" s="6" t="str">
        <f>IFERROR(TRUNC(ROUNDUP(G6*C6,0)/B6)&amp;" кор. и "&amp;ROUNDUP(G6*C6,0)-TRUNC(ROUNDUP(G6*C6,0)/B6)*B6&amp;" шт.","")</f>
        <v/>
      </c>
      <c r="I6" s="7" t="str">
        <f t="shared" si="0"/>
        <v/>
      </c>
      <c r="J6" t="str">
        <f t="shared" si="1"/>
        <v xml:space="preserve"> </v>
      </c>
      <c r="L6">
        <f>ROUNDUP(G2*C2,0)</f>
        <v>729</v>
      </c>
      <c r="M6">
        <f>TRUNC(L6/B2)</f>
        <v>9</v>
      </c>
      <c r="N6">
        <f>L6-M6*B2</f>
        <v>0</v>
      </c>
    </row>
    <row r="7" spans="1:14" x14ac:dyDescent="0.25">
      <c r="A7" s="3"/>
      <c r="B7" s="3"/>
      <c r="C7" s="3"/>
      <c r="D7" s="3"/>
      <c r="E7" s="3"/>
      <c r="F7" s="3"/>
      <c r="G7" s="3"/>
      <c r="H7" s="6" t="str">
        <f>IFERROR(TRUNC(ROUNDUP(G7*C7,0)/B7)&amp;" кор. и "&amp;ROUNDUP(G7*C7,0)-TRUNC(ROUNDUP(G7*C7,0)/B7)*B7&amp;" шт.","")</f>
        <v/>
      </c>
      <c r="I7" s="7" t="str">
        <f t="shared" si="0"/>
        <v/>
      </c>
      <c r="J7" t="str">
        <f t="shared" si="1"/>
        <v xml:space="preserve"> </v>
      </c>
      <c r="L7">
        <f>ROUNDUP(G3*C3,0)</f>
        <v>4205</v>
      </c>
      <c r="M7">
        <f>TRUNC(L7/B3)</f>
        <v>29</v>
      </c>
      <c r="N7">
        <f>L7-M7*B3</f>
        <v>0</v>
      </c>
    </row>
    <row r="8" spans="1:14" x14ac:dyDescent="0.25">
      <c r="A8" s="3"/>
      <c r="B8" s="3"/>
      <c r="C8" s="3"/>
      <c r="D8" s="3"/>
      <c r="E8" s="3"/>
      <c r="F8" s="3"/>
      <c r="G8" s="3"/>
      <c r="H8" s="6" t="str">
        <f>IFERROR(TRUNC(ROUNDUP(G8*C8,0)/B8)&amp;" кор. и "&amp;ROUNDUP(G8*C8,0)-TRUNC(ROUNDUP(G8*C8,0)/B8)*B8&amp;" шт.","")</f>
        <v/>
      </c>
      <c r="I8" s="7" t="str">
        <f t="shared" si="0"/>
        <v/>
      </c>
      <c r="J8" t="str">
        <f t="shared" si="1"/>
        <v xml:space="preserve"> </v>
      </c>
    </row>
    <row r="9" spans="1:14" x14ac:dyDescent="0.25">
      <c r="A9" s="3"/>
      <c r="B9" s="3"/>
      <c r="C9" s="3"/>
      <c r="D9" s="3"/>
      <c r="E9" s="3"/>
      <c r="F9" s="3"/>
      <c r="G9" s="3"/>
      <c r="H9" s="6" t="str">
        <f>IFERROR(TRUNC(ROUNDUP(G9*C9,0)/B9)&amp;" кор. и "&amp;ROUNDUP(G9*C9,0)-TRUNC(ROUNDUP(G9*C9,0)/B9)*B9&amp;" шт.","")</f>
        <v/>
      </c>
      <c r="I9" s="7" t="str">
        <f t="shared" si="0"/>
        <v/>
      </c>
      <c r="J9" t="str">
        <f t="shared" si="1"/>
        <v xml:space="preserve"> </v>
      </c>
    </row>
    <row r="10" spans="1:14" x14ac:dyDescent="0.25">
      <c r="A10" s="3"/>
      <c r="B10" s="3"/>
      <c r="C10" s="3"/>
      <c r="D10" s="3"/>
      <c r="E10" s="3"/>
      <c r="F10" s="3"/>
      <c r="G10" s="3"/>
      <c r="H10" s="6" t="str">
        <f>IFERROR(TRUNC(ROUNDUP(G10*C10,0)/B10)&amp;" кор. и "&amp;ROUNDUP(G10*C10,0)-TRUNC(ROUNDUP(G10*C10,0)/B10)*B10&amp;" шт.","")</f>
        <v/>
      </c>
      <c r="I10" s="7" t="str">
        <f t="shared" si="0"/>
        <v/>
      </c>
      <c r="J10" t="str">
        <f t="shared" si="1"/>
        <v xml:space="preserve"> </v>
      </c>
    </row>
    <row r="11" spans="1:14" x14ac:dyDescent="0.25">
      <c r="A11" s="3"/>
      <c r="B11" s="3"/>
      <c r="C11" s="3"/>
      <c r="D11" s="3"/>
      <c r="E11" s="3"/>
      <c r="F11" s="3"/>
      <c r="G11" s="3"/>
      <c r="H11" s="6" t="str">
        <f>IFERROR(TRUNC(ROUNDUP(G11*C11,0)/B11)&amp;" кор. и "&amp;ROUNDUP(G11*C11,0)-TRUNC(ROUNDUP(G11*C11,0)/B11)*B11&amp;" шт.","")</f>
        <v/>
      </c>
      <c r="I11" s="7" t="str">
        <f t="shared" si="0"/>
        <v/>
      </c>
      <c r="J11" t="str">
        <f t="shared" si="1"/>
        <v xml:space="preserve"> </v>
      </c>
    </row>
    <row r="13" spans="1:14" x14ac:dyDescent="0.25">
      <c r="D13" s="8">
        <f>1/D2</f>
        <v>85.763293310463126</v>
      </c>
    </row>
    <row r="14" spans="1:14" x14ac:dyDescent="0.25">
      <c r="D14" s="8">
        <f>1/D3</f>
        <v>120.12012012012011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2019-04-15T18:20:54Z</dcterms:modified>
</cp:coreProperties>
</file>