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ДИСПЕТЧЕРЫ\"/>
    </mc:Choice>
  </mc:AlternateContent>
  <bookViews>
    <workbookView xWindow="0" yWindow="0" windowWidth="19200" windowHeight="10860" tabRatio="545"/>
  </bookViews>
  <sheets>
    <sheet name="Директору" sheetId="3" r:id="rId1"/>
    <sheet name="Дир по произв" sheetId="5" r:id="rId2"/>
    <sheet name="Исх дан древес" sheetId="1" r:id="rId3"/>
    <sheet name="Материалы" sheetId="4" r:id="rId4"/>
    <sheet name="Лист2" sheetId="2" r:id="rId5"/>
  </sheets>
  <externalReferences>
    <externalReference r:id="rId6"/>
    <externalReference r:id="rId7"/>
  </externalReferences>
  <definedNames>
    <definedName name="_xlnm._FilterDatabase" localSheetId="2" hidden="1">'Исх дан древес'!$A$1:$AK$43</definedName>
    <definedName name="_xlnm._FilterDatabase" localSheetId="3" hidden="1">Материалы!$A$1:$G$14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1" i="1"/>
  <c r="D31" i="1" l="1"/>
  <c r="D30" i="1"/>
  <c r="J30" i="1" l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I31" i="1"/>
  <c r="I32" i="1"/>
  <c r="I33" i="1"/>
  <c r="I34" i="1"/>
  <c r="I35" i="1"/>
  <c r="I30" i="1"/>
  <c r="H31" i="1" l="1"/>
  <c r="H32" i="1"/>
  <c r="H33" i="1"/>
  <c r="H34" i="1"/>
  <c r="H35" i="1"/>
  <c r="H30" i="1"/>
  <c r="G31" i="1"/>
  <c r="F31" i="1" s="1"/>
  <c r="G32" i="1"/>
  <c r="G33" i="1"/>
  <c r="G34" i="1"/>
  <c r="G35" i="1"/>
  <c r="F35" i="1" s="1"/>
  <c r="G30" i="1"/>
  <c r="F30" i="1" s="1"/>
  <c r="F33" i="1" l="1"/>
  <c r="F34" i="1"/>
  <c r="F32" i="1"/>
  <c r="F17" i="1"/>
  <c r="F16" i="1"/>
  <c r="F11" i="1"/>
  <c r="F10" i="1"/>
  <c r="E10" i="1" s="1"/>
  <c r="E30" i="1" s="1"/>
  <c r="E31" i="1" l="1"/>
  <c r="I12" i="5"/>
  <c r="H12" i="5"/>
  <c r="G12" i="5"/>
  <c r="F12" i="5"/>
  <c r="E12" i="5"/>
  <c r="D12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G14" i="5"/>
  <c r="G13" i="5"/>
  <c r="F13" i="5"/>
  <c r="J14" i="5" l="1"/>
  <c r="J13" i="5"/>
  <c r="J11" i="5"/>
  <c r="J10" i="5"/>
  <c r="J12" i="5"/>
  <c r="J9" i="5"/>
  <c r="D25" i="3" l="1"/>
  <c r="C25" i="3"/>
  <c r="B25" i="3"/>
  <c r="E24" i="3"/>
  <c r="E23" i="3"/>
  <c r="E25" i="3" s="1"/>
  <c r="G14" i="4" l="1"/>
  <c r="G13" i="4"/>
  <c r="G12" i="4"/>
  <c r="G11" i="4"/>
  <c r="G10" i="4"/>
  <c r="G9" i="4"/>
  <c r="G8" i="4"/>
  <c r="G7" i="4"/>
  <c r="G6" i="4"/>
  <c r="G5" i="4"/>
  <c r="G4" i="4"/>
  <c r="G3" i="4"/>
  <c r="G2" i="4"/>
  <c r="H11" i="3" l="1"/>
  <c r="H12" i="3" s="1"/>
  <c r="F43" i="1" l="1"/>
  <c r="F42" i="1"/>
  <c r="N41" i="1"/>
  <c r="N40" i="1" s="1"/>
  <c r="L41" i="1"/>
  <c r="L40" i="1" s="1"/>
  <c r="K41" i="1"/>
  <c r="K40" i="1" s="1"/>
  <c r="H41" i="1"/>
  <c r="H40" i="1" s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M40" i="1"/>
  <c r="J40" i="1"/>
  <c r="I40" i="1"/>
  <c r="G40" i="1"/>
  <c r="F39" i="1"/>
  <c r="F38" i="1"/>
  <c r="F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F29" i="1"/>
  <c r="D29" i="1" s="1"/>
  <c r="F28" i="1"/>
  <c r="D28" i="1" s="1"/>
  <c r="F27" i="1"/>
  <c r="D27" i="1" s="1"/>
  <c r="F26" i="1"/>
  <c r="D26" i="1" s="1"/>
  <c r="F25" i="1"/>
  <c r="D25" i="1" s="1"/>
  <c r="F24" i="1"/>
  <c r="D24" i="1" s="1"/>
  <c r="F23" i="1"/>
  <c r="D23" i="1" s="1"/>
  <c r="F22" i="1"/>
  <c r="D22" i="1" s="1"/>
  <c r="F21" i="1"/>
  <c r="D21" i="1" s="1"/>
  <c r="F20" i="1"/>
  <c r="D20" i="1" s="1"/>
  <c r="F19" i="1"/>
  <c r="D19" i="1" s="1"/>
  <c r="F18" i="1"/>
  <c r="D18" i="1" s="1"/>
  <c r="F15" i="1"/>
  <c r="D15" i="1" s="1"/>
  <c r="F14" i="1"/>
  <c r="D14" i="1" s="1"/>
  <c r="F13" i="1"/>
  <c r="D13" i="1" s="1"/>
  <c r="F12" i="1"/>
  <c r="D12" i="1" s="1"/>
  <c r="F9" i="1"/>
  <c r="D9" i="1" s="1"/>
  <c r="F8" i="1"/>
  <c r="D8" i="1" s="1"/>
  <c r="F7" i="1"/>
  <c r="D7" i="1" s="1"/>
  <c r="F6" i="1"/>
  <c r="D6" i="1" s="1"/>
  <c r="F5" i="1"/>
  <c r="D5" i="1" s="1"/>
  <c r="D35" i="1" s="1"/>
  <c r="F4" i="1"/>
  <c r="D4" i="1" s="1"/>
  <c r="D34" i="1" s="1"/>
  <c r="F3" i="1"/>
  <c r="D3" i="1" s="1"/>
  <c r="D33" i="1" s="1"/>
  <c r="F2" i="1"/>
  <c r="D2" i="1" s="1"/>
  <c r="D32" i="1" s="1"/>
  <c r="F41" i="1" l="1"/>
  <c r="F40" i="1" s="1"/>
  <c r="G16" i="3" l="1"/>
  <c r="L9" i="3"/>
  <c r="L10" i="3"/>
  <c r="B12" i="3"/>
  <c r="L11" i="3"/>
  <c r="J11" i="3"/>
  <c r="L8" i="3"/>
  <c r="L12" i="3" l="1"/>
  <c r="D12" i="3"/>
  <c r="F12" i="3"/>
  <c r="J12" i="3" l="1"/>
</calcChain>
</file>

<file path=xl/comments1.xml><?xml version="1.0" encoding="utf-8"?>
<comments xmlns="http://schemas.openxmlformats.org/spreadsheetml/2006/main">
  <authors>
    <author>Admin</author>
  </authors>
  <commentLis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???
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разно
</t>
        </r>
      </text>
    </comment>
  </commentList>
</comments>
</file>

<file path=xl/sharedStrings.xml><?xml version="1.0" encoding="utf-8"?>
<sst xmlns="http://schemas.openxmlformats.org/spreadsheetml/2006/main" count="318" uniqueCount="59">
  <si>
    <t>"Алеусский лес"</t>
  </si>
  <si>
    <t>м3</t>
  </si>
  <si>
    <t>"Бобровский лесокомбинат"</t>
  </si>
  <si>
    <t>Каменский ЛДК</t>
  </si>
  <si>
    <t>Щепа технологическая</t>
  </si>
  <si>
    <t>тн</t>
  </si>
  <si>
    <t>Щепа топливная</t>
  </si>
  <si>
    <t>Рубцовский ЛДК</t>
  </si>
  <si>
    <t>"Ребрихинский лесхоз"</t>
  </si>
  <si>
    <t>ООО "Содружество"</t>
  </si>
  <si>
    <t>Всего</t>
  </si>
  <si>
    <t>Энергоцентр</t>
  </si>
  <si>
    <t>В производство</t>
  </si>
  <si>
    <t>ИТОГО</t>
  </si>
  <si>
    <t>Ед. изм.</t>
  </si>
  <si>
    <t>Всего за месяц</t>
  </si>
  <si>
    <t>ООО "АЛЕУССКИЙ ЛЕС"</t>
  </si>
  <si>
    <t xml:space="preserve">ООО "БОБРОВСКИЙ ЛЕСОКОМБИНАТ" </t>
  </si>
  <si>
    <t>ООО "КАМЕНСКИЙ ЛДК"</t>
  </si>
  <si>
    <t>ООО "РЕБРИХИНСКИЙ ЛЕСХОЗ"</t>
  </si>
  <si>
    <t>ООО "РУБЦОВСКИЙ ЛДК"</t>
  </si>
  <si>
    <t>ООО "СОДРУЖЕСТВО"</t>
  </si>
  <si>
    <t>ИТОГО за сутки</t>
  </si>
  <si>
    <t>ИТОГО за год</t>
  </si>
  <si>
    <t>кг</t>
  </si>
  <si>
    <t>Дрова технологические хвойные</t>
  </si>
  <si>
    <t>---</t>
  </si>
  <si>
    <t>Дрова технологические лиственные</t>
  </si>
  <si>
    <t>Дрова топливные хвойные</t>
  </si>
  <si>
    <t xml:space="preserve">Дрова топливные лиственные </t>
  </si>
  <si>
    <t>Ежедневная информация о поступлении сырья и материалов за:</t>
  </si>
  <si>
    <t>ООО "БОБРОВСКИЙ ЛЕСОКОМБИНАТ"</t>
  </si>
  <si>
    <t>Дата приема</t>
  </si>
  <si>
    <t>Номер авто</t>
  </si>
  <si>
    <t>Поставщик</t>
  </si>
  <si>
    <t>Номенклатура</t>
  </si>
  <si>
    <t>Вес входящий</t>
  </si>
  <si>
    <t>Вес авто</t>
  </si>
  <si>
    <t>Вес груза</t>
  </si>
  <si>
    <t>о110мк</t>
  </si>
  <si>
    <t>ТОМЛЕСДРЕВ</t>
  </si>
  <si>
    <t>е500ом</t>
  </si>
  <si>
    <t>в851нн</t>
  </si>
  <si>
    <t>ЭРГОТЕК</t>
  </si>
  <si>
    <t>ИТОГО     на начало периода</t>
  </si>
  <si>
    <t>ИТОГО на конец периода</t>
  </si>
  <si>
    <t>Парафиновая эмульсия Эрговакс</t>
  </si>
  <si>
    <t>Х</t>
  </si>
  <si>
    <t>СМОЛА карбамидоформальдегидная, КФ-МТ-15</t>
  </si>
  <si>
    <t>Сырье</t>
  </si>
  <si>
    <t>Ед. измерения</t>
  </si>
  <si>
    <t>Поставлено с начала года</t>
  </si>
  <si>
    <t xml:space="preserve">Поступление за день </t>
  </si>
  <si>
    <t xml:space="preserve">Поступление всего </t>
  </si>
  <si>
    <t>Дрова топливные лиственные</t>
  </si>
  <si>
    <t>Отчет о поступлении сырья древесного на ООО "ДОК" за:</t>
  </si>
  <si>
    <r>
      <t xml:space="preserve">Всего за год, </t>
    </r>
    <r>
      <rPr>
        <b/>
        <sz val="8"/>
        <color rgb="FFFF0000"/>
        <rFont val="Arial Cyr"/>
        <charset val="204"/>
      </rPr>
      <t>кубометров</t>
    </r>
  </si>
  <si>
    <t>Материалы</t>
  </si>
  <si>
    <r>
      <t xml:space="preserve">Всего за год, </t>
    </r>
    <r>
      <rPr>
        <b/>
        <sz val="8"/>
        <color rgb="FFFF0000"/>
        <rFont val="Arial Cyr"/>
        <charset val="204"/>
      </rPr>
      <t>кг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</si>
</sst>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0"/>
    <numFmt numFmtId="165" formatCode="_-* #,##0\ _₽_-;\-* #,##0\ _₽_-;_-* &quot;-&quot;??\ _₽_-;_-@_-"/>
    <numFmt numFmtId="166" formatCode="0.000"/>
    <numFmt numFmtId="167" formatCode="_-* #,##0.000\ _₽_-;\-* #,##0.0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0"/>
      <name val="Arial Cyr"/>
      <charset val="204"/>
    </font>
    <font>
      <sz val="8"/>
      <name val="Arial Cyr"/>
      <charset val="204"/>
    </font>
    <font>
      <sz val="10"/>
      <color rgb="FF000000"/>
      <name val="Microsoft Sans Serif"/>
      <family val="2"/>
      <charset val="204"/>
    </font>
    <font>
      <sz val="8"/>
      <name val="Microsoft Sans Serif"/>
      <family val="2"/>
      <charset val="204"/>
    </font>
    <font>
      <sz val="8"/>
      <color theme="1"/>
      <name val="Microsoft Sans Serif"/>
      <family val="2"/>
      <charset val="204"/>
    </font>
    <font>
      <sz val="8"/>
      <color theme="1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b/>
      <sz val="9"/>
      <name val="Arial Cyr"/>
      <charset val="204"/>
    </font>
    <font>
      <b/>
      <sz val="10"/>
      <color rgb="FF000000"/>
      <name val="Microsoft Sans Serif"/>
      <family val="2"/>
      <charset val="204"/>
    </font>
    <font>
      <b/>
      <sz val="8"/>
      <color theme="0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theme="1"/>
      <name val="Arial Cyr"/>
      <charset val="204"/>
    </font>
    <font>
      <b/>
      <sz val="9"/>
      <color theme="1"/>
      <name val="Arial Cyr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1" xfId="2" applyFont="1" applyBorder="1" applyAlignment="1">
      <alignment vertical="center" wrapText="1"/>
    </xf>
    <xf numFmtId="3" fontId="4" fillId="2" borderId="2" xfId="2" applyNumberFormat="1" applyFont="1" applyFill="1" applyBorder="1" applyAlignment="1">
      <alignment horizontal="left" wrapText="1"/>
    </xf>
    <xf numFmtId="3" fontId="4" fillId="0" borderId="3" xfId="2" applyNumberFormat="1" applyFont="1" applyFill="1" applyBorder="1" applyAlignment="1">
      <alignment horizontal="center" vertical="center" wrapText="1"/>
    </xf>
    <xf numFmtId="3" fontId="4" fillId="0" borderId="6" xfId="2" applyNumberFormat="1" applyFont="1" applyBorder="1" applyAlignment="1">
      <alignment horizontal="center" vertical="center" wrapText="1"/>
    </xf>
    <xf numFmtId="0" fontId="8" fillId="0" borderId="0" xfId="0" applyFont="1"/>
    <xf numFmtId="0" fontId="4" fillId="0" borderId="8" xfId="2" applyFont="1" applyBorder="1" applyAlignment="1">
      <alignment vertical="center" wrapText="1"/>
    </xf>
    <xf numFmtId="3" fontId="4" fillId="4" borderId="9" xfId="2" applyNumberFormat="1" applyFont="1" applyFill="1" applyBorder="1" applyAlignment="1">
      <alignment horizontal="left" wrapText="1"/>
    </xf>
    <xf numFmtId="3" fontId="6" fillId="0" borderId="6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3" fillId="0" borderId="8" xfId="2" applyFont="1" applyBorder="1" applyAlignment="1">
      <alignment vertical="center" wrapText="1"/>
    </xf>
    <xf numFmtId="3" fontId="4" fillId="5" borderId="9" xfId="2" applyNumberFormat="1" applyFont="1" applyFill="1" applyBorder="1" applyAlignment="1">
      <alignment horizontal="left" wrapText="1"/>
    </xf>
    <xf numFmtId="3" fontId="4" fillId="0" borderId="12" xfId="2" applyNumberFormat="1" applyFont="1" applyBorder="1" applyAlignment="1">
      <alignment horizontal="center" vertical="center" wrapText="1"/>
    </xf>
    <xf numFmtId="0" fontId="9" fillId="0" borderId="0" xfId="0" applyFont="1"/>
    <xf numFmtId="0" fontId="3" fillId="0" borderId="13" xfId="2" applyFont="1" applyBorder="1" applyAlignment="1">
      <alignment vertical="center" wrapText="1"/>
    </xf>
    <xf numFmtId="3" fontId="4" fillId="6" borderId="14" xfId="2" applyNumberFormat="1" applyFont="1" applyFill="1" applyBorder="1" applyAlignment="1">
      <alignment horizontal="left" wrapText="1"/>
    </xf>
    <xf numFmtId="3" fontId="4" fillId="0" borderId="14" xfId="2" applyNumberFormat="1" applyFont="1" applyFill="1" applyBorder="1" applyAlignment="1">
      <alignment horizontal="center" vertical="center" wrapText="1"/>
    </xf>
    <xf numFmtId="3" fontId="4" fillId="4" borderId="6" xfId="2" applyNumberFormat="1" applyFont="1" applyFill="1" applyBorder="1" applyAlignment="1">
      <alignment horizontal="left" wrapText="1"/>
    </xf>
    <xf numFmtId="3" fontId="4" fillId="5" borderId="6" xfId="2" applyNumberFormat="1" applyFont="1" applyFill="1" applyBorder="1" applyAlignment="1">
      <alignment horizontal="left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8" borderId="6" xfId="2" applyNumberFormat="1" applyFont="1" applyFill="1" applyBorder="1" applyAlignment="1">
      <alignment horizontal="left" vertical="center" wrapText="1"/>
    </xf>
    <xf numFmtId="3" fontId="4" fillId="2" borderId="6" xfId="2" applyNumberFormat="1" applyFont="1" applyFill="1" applyBorder="1" applyAlignment="1">
      <alignment horizontal="left" wrapText="1"/>
    </xf>
    <xf numFmtId="0" fontId="3" fillId="0" borderId="17" xfId="2" applyFont="1" applyBorder="1" applyAlignment="1">
      <alignment vertical="center" wrapText="1"/>
    </xf>
    <xf numFmtId="3" fontId="4" fillId="0" borderId="18" xfId="2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3" fontId="4" fillId="7" borderId="10" xfId="2" applyNumberFormat="1" applyFont="1" applyFill="1" applyBorder="1" applyAlignment="1">
      <alignment horizontal="left" vertical="center" wrapText="1"/>
    </xf>
    <xf numFmtId="3" fontId="4" fillId="0" borderId="6" xfId="2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3" fontId="4" fillId="8" borderId="5" xfId="2" applyNumberFormat="1" applyFont="1" applyFill="1" applyBorder="1" applyAlignment="1">
      <alignment horizontal="left" vertical="center" wrapText="1"/>
    </xf>
    <xf numFmtId="3" fontId="4" fillId="2" borderId="5" xfId="2" applyNumberFormat="1" applyFont="1" applyFill="1" applyBorder="1" applyAlignment="1">
      <alignment horizontal="left" wrapText="1"/>
    </xf>
    <xf numFmtId="3" fontId="4" fillId="4" borderId="5" xfId="2" applyNumberFormat="1" applyFont="1" applyFill="1" applyBorder="1" applyAlignment="1">
      <alignment horizontal="left" wrapText="1"/>
    </xf>
    <xf numFmtId="3" fontId="4" fillId="5" borderId="5" xfId="2" applyNumberFormat="1" applyFont="1" applyFill="1" applyBorder="1" applyAlignment="1">
      <alignment horizontal="left" wrapText="1"/>
    </xf>
    <xf numFmtId="0" fontId="3" fillId="0" borderId="20" xfId="0" applyFont="1" applyBorder="1" applyAlignment="1">
      <alignment vertical="center"/>
    </xf>
    <xf numFmtId="3" fontId="4" fillId="6" borderId="21" xfId="2" applyNumberFormat="1" applyFont="1" applyFill="1" applyBorder="1" applyAlignment="1">
      <alignment horizontal="left" wrapText="1"/>
    </xf>
    <xf numFmtId="0" fontId="13" fillId="0" borderId="22" xfId="2" applyFont="1" applyBorder="1" applyAlignment="1">
      <alignment vertical="center" wrapText="1"/>
    </xf>
    <xf numFmtId="0" fontId="4" fillId="0" borderId="2" xfId="2" applyFont="1" applyBorder="1" applyAlignment="1">
      <alignment horizontal="left" vertical="center" wrapText="1"/>
    </xf>
    <xf numFmtId="3" fontId="4" fillId="0" borderId="2" xfId="2" applyNumberFormat="1" applyFont="1" applyFill="1" applyBorder="1" applyAlignment="1">
      <alignment horizontal="center" wrapText="1"/>
    </xf>
    <xf numFmtId="3" fontId="4" fillId="9" borderId="2" xfId="0" applyNumberFormat="1" applyFont="1" applyFill="1" applyBorder="1" applyAlignment="1">
      <alignment horizontal="center"/>
    </xf>
    <xf numFmtId="0" fontId="13" fillId="0" borderId="1" xfId="2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3" fontId="4" fillId="0" borderId="5" xfId="2" applyNumberFormat="1" applyFont="1" applyBorder="1" applyAlignment="1">
      <alignment horizontal="center" vertical="center" wrapText="1"/>
    </xf>
    <xf numFmtId="3" fontId="4" fillId="3" borderId="6" xfId="2" applyNumberFormat="1" applyFont="1" applyFill="1" applyBorder="1" applyAlignment="1">
      <alignment horizontal="center" vertical="center" wrapText="1"/>
    </xf>
    <xf numFmtId="0" fontId="14" fillId="0" borderId="17" xfId="2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16" xfId="2" applyFont="1" applyBorder="1" applyAlignment="1">
      <alignment vertical="center" wrapText="1"/>
    </xf>
    <xf numFmtId="3" fontId="4" fillId="6" borderId="6" xfId="2" applyNumberFormat="1" applyFont="1" applyFill="1" applyBorder="1" applyAlignment="1">
      <alignment horizontal="left" wrapText="1"/>
    </xf>
    <xf numFmtId="3" fontId="4" fillId="3" borderId="12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left" wrapText="1"/>
    </xf>
    <xf numFmtId="43" fontId="4" fillId="0" borderId="2" xfId="2" applyNumberFormat="1" applyFont="1" applyFill="1" applyBorder="1" applyAlignment="1">
      <alignment horizontal="center" wrapText="1"/>
    </xf>
    <xf numFmtId="3" fontId="4" fillId="7" borderId="6" xfId="2" applyNumberFormat="1" applyFont="1" applyFill="1" applyBorder="1" applyAlignment="1">
      <alignment horizontal="left" vertical="center" wrapText="1"/>
    </xf>
    <xf numFmtId="43" fontId="4" fillId="0" borderId="6" xfId="1" applyFont="1" applyBorder="1" applyAlignment="1">
      <alignment horizontal="center" wrapText="1"/>
    </xf>
    <xf numFmtId="43" fontId="4" fillId="0" borderId="6" xfId="1" applyFont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wrapText="1"/>
    </xf>
    <xf numFmtId="3" fontId="4" fillId="4" borderId="14" xfId="2" applyNumberFormat="1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vertical="center" wrapText="1"/>
    </xf>
    <xf numFmtId="43" fontId="4" fillId="0" borderId="14" xfId="1" applyFont="1" applyBorder="1" applyAlignment="1">
      <alignment horizontal="center" wrapText="1"/>
    </xf>
    <xf numFmtId="43" fontId="4" fillId="3" borderId="18" xfId="1" applyFont="1" applyFill="1" applyBorder="1" applyAlignment="1">
      <alignment horizontal="center" wrapText="1"/>
    </xf>
    <xf numFmtId="43" fontId="4" fillId="0" borderId="18" xfId="1" applyFont="1" applyBorder="1" applyAlignment="1">
      <alignment horizontal="center" wrapText="1"/>
    </xf>
    <xf numFmtId="0" fontId="17" fillId="0" borderId="0" xfId="0" applyFont="1"/>
    <xf numFmtId="0" fontId="19" fillId="0" borderId="0" xfId="3" applyFont="1" applyFill="1" applyBorder="1" applyAlignment="1">
      <alignment horizontal="center" vertical="center" wrapText="1"/>
    </xf>
    <xf numFmtId="0" fontId="19" fillId="0" borderId="0" xfId="3" applyFont="1" applyFill="1" applyAlignment="1">
      <alignment horizontal="center" vertical="center" wrapText="1"/>
    </xf>
    <xf numFmtId="0" fontId="1" fillId="0" borderId="0" xfId="3" applyFill="1"/>
    <xf numFmtId="0" fontId="20" fillId="0" borderId="24" xfId="3" applyFont="1" applyFill="1" applyBorder="1" applyAlignment="1">
      <alignment horizontal="center" vertical="center" wrapText="1"/>
    </xf>
    <xf numFmtId="0" fontId="20" fillId="0" borderId="27" xfId="3" applyFont="1" applyFill="1" applyBorder="1" applyAlignment="1">
      <alignment horizontal="center" vertical="center" wrapText="1"/>
    </xf>
    <xf numFmtId="0" fontId="21" fillId="0" borderId="27" xfId="3" applyFont="1" applyFill="1" applyBorder="1" applyAlignment="1">
      <alignment horizontal="center" vertical="center" wrapText="1"/>
    </xf>
    <xf numFmtId="0" fontId="21" fillId="0" borderId="6" xfId="3" applyFont="1" applyFill="1" applyBorder="1" applyAlignment="1">
      <alignment wrapText="1"/>
    </xf>
    <xf numFmtId="164" fontId="20" fillId="0" borderId="6" xfId="3" quotePrefix="1" applyNumberFormat="1" applyFont="1" applyFill="1" applyBorder="1" applyAlignment="1">
      <alignment horizontal="center" vertical="center" wrapText="1"/>
    </xf>
    <xf numFmtId="164" fontId="20" fillId="0" borderId="6" xfId="3" applyNumberFormat="1" applyFont="1" applyFill="1" applyBorder="1" applyAlignment="1">
      <alignment horizontal="center" wrapText="1"/>
    </xf>
    <xf numFmtId="0" fontId="1" fillId="0" borderId="0" xfId="3" applyFill="1" applyAlignment="1">
      <alignment wrapText="1"/>
    </xf>
    <xf numFmtId="0" fontId="20" fillId="0" borderId="6" xfId="3" applyFont="1" applyFill="1" applyBorder="1" applyAlignment="1">
      <alignment wrapText="1"/>
    </xf>
    <xf numFmtId="164" fontId="20" fillId="0" borderId="6" xfId="3" quotePrefix="1" applyNumberFormat="1" applyFont="1" applyFill="1" applyBorder="1" applyAlignment="1">
      <alignment horizontal="center" wrapText="1"/>
    </xf>
    <xf numFmtId="0" fontId="20" fillId="0" borderId="0" xfId="3" applyFont="1" applyFill="1" applyBorder="1" applyAlignment="1">
      <alignment wrapText="1"/>
    </xf>
    <xf numFmtId="4" fontId="21" fillId="0" borderId="0" xfId="3" applyNumberFormat="1" applyFont="1" applyFill="1" applyBorder="1" applyAlignment="1">
      <alignment horizontal="center" wrapText="1"/>
    </xf>
    <xf numFmtId="3" fontId="21" fillId="0" borderId="0" xfId="3" applyNumberFormat="1" applyFont="1" applyFill="1" applyBorder="1" applyAlignment="1">
      <alignment horizontal="center" wrapText="1"/>
    </xf>
    <xf numFmtId="4" fontId="20" fillId="0" borderId="0" xfId="3" applyNumberFormat="1" applyFont="1" applyFill="1" applyBorder="1" applyAlignment="1">
      <alignment horizontal="center" wrapText="1"/>
    </xf>
    <xf numFmtId="3" fontId="20" fillId="0" borderId="0" xfId="3" applyNumberFormat="1" applyFont="1" applyFill="1" applyBorder="1" applyAlignment="1">
      <alignment horizontal="center" wrapText="1"/>
    </xf>
    <xf numFmtId="0" fontId="21" fillId="0" borderId="24" xfId="3" applyFont="1" applyFill="1" applyBorder="1" applyAlignment="1">
      <alignment wrapText="1"/>
    </xf>
    <xf numFmtId="164" fontId="20" fillId="0" borderId="24" xfId="3" applyNumberFormat="1" applyFont="1" applyFill="1" applyBorder="1" applyAlignment="1">
      <alignment horizontal="center" wrapText="1"/>
    </xf>
    <xf numFmtId="3" fontId="20" fillId="0" borderId="24" xfId="3" applyNumberFormat="1" applyFont="1" applyFill="1" applyBorder="1" applyAlignment="1">
      <alignment horizontal="center" wrapText="1"/>
    </xf>
    <xf numFmtId="0" fontId="20" fillId="0" borderId="24" xfId="3" applyFont="1" applyFill="1" applyBorder="1" applyAlignment="1">
      <alignment wrapText="1"/>
    </xf>
    <xf numFmtId="0" fontId="20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center" vertical="center" wrapText="1"/>
    </xf>
    <xf numFmtId="165" fontId="12" fillId="9" borderId="6" xfId="1" applyNumberFormat="1" applyFont="1" applyFill="1" applyBorder="1" applyAlignment="1">
      <alignment vertical="center" wrapText="1"/>
    </xf>
    <xf numFmtId="4" fontId="14" fillId="9" borderId="2" xfId="2" applyNumberFormat="1" applyFont="1" applyFill="1" applyBorder="1" applyAlignment="1">
      <alignment horizontal="center" wrapText="1"/>
    </xf>
    <xf numFmtId="165" fontId="5" fillId="9" borderId="6" xfId="1" applyNumberFormat="1" applyFont="1" applyFill="1" applyBorder="1" applyAlignment="1">
      <alignment vertical="center" wrapText="1"/>
    </xf>
    <xf numFmtId="43" fontId="4" fillId="9" borderId="2" xfId="2" applyNumberFormat="1" applyFont="1" applyFill="1" applyBorder="1" applyAlignment="1">
      <alignment horizont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3" fontId="8" fillId="0" borderId="6" xfId="0" applyNumberFormat="1" applyFont="1" applyFill="1" applyBorder="1" applyAlignment="1">
      <alignment horizontal="center"/>
    </xf>
    <xf numFmtId="0" fontId="20" fillId="0" borderId="25" xfId="3" applyFont="1" applyFill="1" applyBorder="1" applyAlignment="1">
      <alignment horizontal="center" vertical="center" wrapText="1"/>
    </xf>
    <xf numFmtId="164" fontId="21" fillId="7" borderId="6" xfId="3" applyNumberFormat="1" applyFont="1" applyFill="1" applyBorder="1" applyAlignment="1">
      <alignment horizontal="center" wrapText="1"/>
    </xf>
    <xf numFmtId="164" fontId="21" fillId="7" borderId="24" xfId="3" applyNumberFormat="1" applyFont="1" applyFill="1" applyBorder="1" applyAlignment="1">
      <alignment horizontal="center" wrapText="1"/>
    </xf>
    <xf numFmtId="3" fontId="21" fillId="7" borderId="24" xfId="3" applyNumberFormat="1" applyFont="1" applyFill="1" applyBorder="1" applyAlignment="1">
      <alignment horizontal="center" wrapText="1"/>
    </xf>
    <xf numFmtId="14" fontId="20" fillId="9" borderId="0" xfId="3" applyNumberFormat="1" applyFont="1" applyFill="1" applyBorder="1" applyAlignment="1">
      <alignment vertical="center" wrapText="1"/>
    </xf>
    <xf numFmtId="0" fontId="0" fillId="0" borderId="0" xfId="0" applyFill="1"/>
    <xf numFmtId="0" fontId="22" fillId="0" borderId="0" xfId="0" applyFont="1" applyAlignment="1">
      <alignment horizontal="center" wrapText="1"/>
    </xf>
    <xf numFmtId="165" fontId="22" fillId="0" borderId="0" xfId="1" applyNumberFormat="1" applyFont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0" fontId="20" fillId="0" borderId="0" xfId="0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0" fontId="0" fillId="0" borderId="0" xfId="0" applyFill="1" applyBorder="1"/>
    <xf numFmtId="14" fontId="0" fillId="0" borderId="0" xfId="0" applyNumberFormat="1"/>
    <xf numFmtId="165" fontId="0" fillId="0" borderId="0" xfId="1" applyNumberFormat="1" applyFont="1"/>
    <xf numFmtId="0" fontId="23" fillId="0" borderId="6" xfId="3" applyFont="1" applyFill="1" applyBorder="1" applyAlignment="1">
      <alignment horizontal="center" wrapText="1"/>
    </xf>
    <xf numFmtId="0" fontId="20" fillId="0" borderId="28" xfId="3" applyFont="1" applyFill="1" applyBorder="1" applyAlignment="1">
      <alignment horizontal="center" vertical="center" wrapText="1"/>
    </xf>
    <xf numFmtId="0" fontId="20" fillId="0" borderId="5" xfId="3" applyFont="1" applyFill="1" applyBorder="1" applyAlignment="1">
      <alignment horizontal="center" vertical="center" wrapText="1"/>
    </xf>
    <xf numFmtId="0" fontId="1" fillId="0" borderId="0" xfId="3" applyFill="1" applyAlignment="1">
      <alignment horizontal="center"/>
    </xf>
    <xf numFmtId="0" fontId="21" fillId="0" borderId="25" xfId="3" applyFont="1" applyFill="1" applyBorder="1" applyAlignment="1">
      <alignment wrapText="1"/>
    </xf>
    <xf numFmtId="165" fontId="24" fillId="0" borderId="6" xfId="4" applyNumberFormat="1" applyFont="1" applyFill="1" applyBorder="1" applyAlignment="1">
      <alignment horizontal="center"/>
    </xf>
    <xf numFmtId="3" fontId="20" fillId="0" borderId="26" xfId="3" applyNumberFormat="1" applyFont="1" applyFill="1" applyBorder="1" applyAlignment="1">
      <alignment horizontal="center" vertical="center" wrapText="1"/>
    </xf>
    <xf numFmtId="0" fontId="20" fillId="0" borderId="25" xfId="3" applyFont="1" applyFill="1" applyBorder="1" applyAlignment="1">
      <alignment wrapText="1"/>
    </xf>
    <xf numFmtId="165" fontId="25" fillId="0" borderId="6" xfId="4" applyNumberFormat="1" applyFont="1" applyFill="1" applyBorder="1" applyAlignment="1">
      <alignment horizontal="center"/>
    </xf>
    <xf numFmtId="3" fontId="20" fillId="0" borderId="26" xfId="3" applyNumberFormat="1" applyFont="1" applyFill="1" applyBorder="1" applyAlignment="1">
      <alignment horizontal="center" wrapText="1"/>
    </xf>
    <xf numFmtId="164" fontId="20" fillId="0" borderId="0" xfId="3" quotePrefix="1" applyNumberFormat="1" applyFont="1" applyFill="1" applyBorder="1" applyAlignment="1">
      <alignment horizontal="center" wrapText="1"/>
    </xf>
    <xf numFmtId="164" fontId="20" fillId="0" borderId="0" xfId="3" applyNumberFormat="1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2" fillId="0" borderId="6" xfId="0" applyFont="1" applyFill="1" applyBorder="1"/>
    <xf numFmtId="0" fontId="28" fillId="0" borderId="6" xfId="0" applyFont="1" applyFill="1" applyBorder="1" applyAlignment="1">
      <alignment horizontal="center"/>
    </xf>
    <xf numFmtId="3" fontId="0" fillId="0" borderId="6" xfId="0" applyNumberFormat="1" applyFill="1" applyBorder="1"/>
    <xf numFmtId="164" fontId="0" fillId="0" borderId="5" xfId="0" applyNumberFormat="1" applyFill="1" applyBorder="1"/>
    <xf numFmtId="0" fontId="0" fillId="0" borderId="2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5" xfId="0" applyNumberFormat="1" applyFill="1" applyBorder="1"/>
    <xf numFmtId="164" fontId="0" fillId="0" borderId="6" xfId="0" applyNumberFormat="1" applyFill="1" applyBorder="1"/>
    <xf numFmtId="0" fontId="0" fillId="0" borderId="5" xfId="0" applyFill="1" applyBorder="1"/>
    <xf numFmtId="164" fontId="0" fillId="7" borderId="29" xfId="0" applyNumberFormat="1" applyFill="1" applyBorder="1"/>
    <xf numFmtId="164" fontId="0" fillId="7" borderId="6" xfId="0" applyNumberFormat="1" applyFill="1" applyBorder="1"/>
    <xf numFmtId="164" fontId="0" fillId="7" borderId="2" xfId="0" applyNumberFormat="1" applyFill="1" applyBorder="1"/>
    <xf numFmtId="164" fontId="0" fillId="7" borderId="7" xfId="0" applyNumberFormat="1" applyFill="1" applyBorder="1"/>
    <xf numFmtId="164" fontId="0" fillId="0" borderId="9" xfId="0" applyNumberFormat="1" applyFill="1" applyBorder="1"/>
    <xf numFmtId="3" fontId="0" fillId="0" borderId="9" xfId="0" applyNumberFormat="1" applyFill="1" applyBorder="1"/>
    <xf numFmtId="164" fontId="0" fillId="7" borderId="22" xfId="0" applyNumberFormat="1" applyFill="1" applyBorder="1"/>
    <xf numFmtId="166" fontId="0" fillId="7" borderId="2" xfId="0" applyNumberFormat="1" applyFill="1" applyBorder="1"/>
    <xf numFmtId="166" fontId="0" fillId="7" borderId="4" xfId="0" applyNumberFormat="1" applyFill="1" applyBorder="1"/>
    <xf numFmtId="0" fontId="0" fillId="0" borderId="3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" fontId="0" fillId="7" borderId="14" xfId="0" applyNumberFormat="1" applyFill="1" applyBorder="1"/>
    <xf numFmtId="1" fontId="0" fillId="7" borderId="14" xfId="0" applyNumberFormat="1" applyFill="1" applyBorder="1"/>
    <xf numFmtId="0" fontId="0" fillId="0" borderId="15" xfId="0" applyFill="1" applyBorder="1" applyAlignment="1">
      <alignment horizontal="center" vertical="center"/>
    </xf>
    <xf numFmtId="3" fontId="4" fillId="8" borderId="3" xfId="2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164" fontId="5" fillId="9" borderId="6" xfId="0" applyNumberFormat="1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5" fillId="9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center" vertical="center" wrapText="1"/>
    </xf>
    <xf numFmtId="164" fontId="4" fillId="0" borderId="11" xfId="2" applyNumberFormat="1" applyFont="1" applyFill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3" borderId="14" xfId="0" applyNumberFormat="1" applyFont="1" applyFill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5" fillId="9" borderId="2" xfId="0" applyNumberFormat="1" applyFont="1" applyFill="1" applyBorder="1" applyAlignment="1">
      <alignment horizontal="center" vertical="center" wrapText="1"/>
    </xf>
    <xf numFmtId="164" fontId="5" fillId="9" borderId="14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8" fillId="0" borderId="31" xfId="0" applyFont="1" applyBorder="1" applyAlignment="1">
      <alignment vertical="center"/>
    </xf>
    <xf numFmtId="0" fontId="17" fillId="0" borderId="31" xfId="0" applyFont="1" applyBorder="1" applyAlignment="1">
      <alignment horizontal="center" wrapText="1"/>
    </xf>
    <xf numFmtId="0" fontId="18" fillId="9" borderId="12" xfId="0" applyFont="1" applyFill="1" applyBorder="1" applyAlignment="1">
      <alignment horizontal="center" vertical="center" wrapText="1"/>
    </xf>
    <xf numFmtId="14" fontId="11" fillId="0" borderId="12" xfId="2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4" fillId="0" borderId="17" xfId="2" applyFont="1" applyBorder="1" applyAlignment="1">
      <alignment vertical="center" wrapText="1"/>
    </xf>
    <xf numFmtId="164" fontId="6" fillId="0" borderId="14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8" fillId="0" borderId="14" xfId="0" applyNumberFormat="1" applyFont="1" applyFill="1" applyBorder="1" applyAlignment="1">
      <alignment horizontal="center"/>
    </xf>
    <xf numFmtId="3" fontId="4" fillId="7" borderId="3" xfId="2" applyNumberFormat="1" applyFont="1" applyFill="1" applyBorder="1" applyAlignment="1">
      <alignment horizontal="left" vertical="center" wrapText="1"/>
    </xf>
    <xf numFmtId="164" fontId="4" fillId="0" borderId="18" xfId="2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/>
    <xf numFmtId="164" fontId="4" fillId="0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3" fontId="5" fillId="9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11" xfId="2" applyNumberFormat="1" applyFont="1" applyFill="1" applyBorder="1" applyAlignment="1">
      <alignment horizontal="center" vertical="center" wrapText="1"/>
    </xf>
    <xf numFmtId="3" fontId="5" fillId="9" borderId="6" xfId="1" applyNumberFormat="1" applyFont="1" applyFill="1" applyBorder="1" applyAlignment="1">
      <alignment horizontal="center" vertical="center" wrapText="1"/>
    </xf>
    <xf numFmtId="167" fontId="5" fillId="9" borderId="6" xfId="1" applyNumberFormat="1" applyFont="1" applyFill="1" applyBorder="1" applyAlignment="1">
      <alignment horizontal="center" vertical="center" wrapText="1"/>
    </xf>
    <xf numFmtId="165" fontId="5" fillId="9" borderId="6" xfId="1" applyNumberFormat="1" applyFont="1" applyFill="1" applyBorder="1" applyAlignment="1">
      <alignment horizontal="center" vertical="center" wrapText="1"/>
    </xf>
    <xf numFmtId="14" fontId="27" fillId="9" borderId="0" xfId="0" applyNumberFormat="1" applyFont="1" applyFill="1"/>
    <xf numFmtId="0" fontId="20" fillId="0" borderId="24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right" vertical="center" wrapText="1"/>
    </xf>
    <xf numFmtId="0" fontId="20" fillId="0" borderId="25" xfId="3" applyFont="1" applyFill="1" applyBorder="1" applyAlignment="1">
      <alignment horizontal="center" vertical="center" wrapText="1"/>
    </xf>
    <xf numFmtId="0" fontId="20" fillId="0" borderId="26" xfId="3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3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4;&#1042;&#1067;&#1049;%20&#1054;&#1058;&#1063;&#1045;&#1058;/&#1055;&#1086;&#1089;&#1083;&#1077;&#1076;&#1085;&#1103;&#1103;%20&#1088;&#1077;&#1076;&#1072;&#1082;&#1094;&#1080;&#1103;%20&#1086;&#1090;&#1095;&#1077;&#1090;&#1072;%20&#1053;&#1045;%20&#1048;&#1057;&#1055;&#1056;&#1040;&#1042;&#1051;&#1071;&#1058;&#1068;/&#1053;&#1086;&#1074;&#1099;&#1081;%20&#1086;&#1090;&#1095;&#1077;&#1090;%20&#1085;&#1072;%2012.04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4;&#1042;&#1067;&#1049;%20&#1054;&#1058;&#1063;&#1045;&#1058;/&#1055;&#1086;&#1089;&#1083;&#1077;&#1076;&#1085;&#1103;&#1103;%20&#1088;&#1077;&#1076;&#1072;&#1082;&#1094;&#1080;&#1103;%20&#1086;&#1090;&#1095;&#1077;&#1090;&#1072;%20&#1053;&#1045;%20&#1048;&#1057;&#1055;&#1056;&#1040;&#1042;&#1051;&#1071;&#1058;&#1068;/&#1053;&#1086;&#1074;&#1099;&#1081;%20&#1086;&#1090;&#1095;&#1077;&#1090;%20&#1085;&#1072;%2013.04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ректору"/>
      <sheetName val="Март 19"/>
      <sheetName val="Апрель 19"/>
      <sheetName val="Проект отчета"/>
      <sheetName val="Сводная А4"/>
    </sheetNames>
    <sheetDataSet>
      <sheetData sheetId="0"/>
      <sheetData sheetId="1"/>
      <sheetData sheetId="2"/>
      <sheetData sheetId="3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F13">
            <v>0</v>
          </cell>
          <cell r="H13">
            <v>0</v>
          </cell>
          <cell r="I13">
            <v>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ректору"/>
      <sheetName val="Март 19"/>
      <sheetName val="Апрель 19"/>
      <sheetName val="Проект отчета"/>
      <sheetName val="Сводная А4"/>
    </sheetNames>
    <sheetDataSet>
      <sheetData sheetId="0"/>
      <sheetData sheetId="1"/>
      <sheetData sheetId="2"/>
      <sheetData sheetId="3"/>
      <sheetData sheetId="4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5">
          <cell r="C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5"/>
  <sheetViews>
    <sheetView tabSelected="1" topLeftCell="A10" zoomScale="90" zoomScaleNormal="90" workbookViewId="0">
      <pane xSplit="1" topLeftCell="B1" activePane="topRight" state="frozen"/>
      <selection pane="topRight" activeCell="A23" sqref="A20:XFD23"/>
    </sheetView>
  </sheetViews>
  <sheetFormatPr defaultRowHeight="15" x14ac:dyDescent="0.25"/>
  <cols>
    <col min="1" max="1" width="22.5703125" style="66" customWidth="1"/>
    <col min="2" max="6" width="12.7109375" style="66" customWidth="1"/>
    <col min="7" max="7" width="15.28515625" style="66" customWidth="1"/>
    <col min="8" max="8" width="12.7109375" style="66" customWidth="1"/>
    <col min="9" max="9" width="11.5703125" style="66" customWidth="1"/>
    <col min="10" max="13" width="12.7109375" style="66" customWidth="1"/>
    <col min="14" max="14" width="14.5703125" style="66" customWidth="1"/>
    <col min="15" max="16" width="15" style="66" customWidth="1"/>
    <col min="17" max="17" width="18" style="66" customWidth="1"/>
    <col min="18" max="16384" width="9.140625" style="66"/>
  </cols>
  <sheetData>
    <row r="1" spans="1:1024" ht="12.7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4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</row>
    <row r="2" spans="1:1024" ht="12.75" customHeight="1" x14ac:dyDescent="0.25">
      <c r="A2" s="85"/>
      <c r="B2" s="85"/>
      <c r="C2" s="215" t="s">
        <v>30</v>
      </c>
      <c r="D2" s="215"/>
      <c r="E2" s="215"/>
      <c r="F2" s="215"/>
      <c r="G2" s="215"/>
      <c r="H2" s="215"/>
      <c r="I2" s="215"/>
      <c r="J2" s="215"/>
      <c r="K2" s="215"/>
      <c r="L2" s="99">
        <v>43560</v>
      </c>
      <c r="M2" s="85"/>
      <c r="N2" s="85"/>
      <c r="O2" s="8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  <c r="JF2" s="65"/>
      <c r="JG2" s="65"/>
      <c r="JH2" s="65"/>
      <c r="JI2" s="65"/>
      <c r="JJ2" s="65"/>
      <c r="JK2" s="65"/>
      <c r="JL2" s="65"/>
      <c r="JM2" s="65"/>
      <c r="JN2" s="65"/>
      <c r="JO2" s="65"/>
      <c r="JP2" s="65"/>
      <c r="JQ2" s="65"/>
      <c r="JR2" s="65"/>
      <c r="JS2" s="65"/>
      <c r="JT2" s="65"/>
      <c r="JU2" s="65"/>
      <c r="JV2" s="65"/>
      <c r="JW2" s="65"/>
      <c r="JX2" s="65"/>
      <c r="JY2" s="65"/>
      <c r="JZ2" s="65"/>
      <c r="KA2" s="65"/>
      <c r="KB2" s="65"/>
      <c r="KC2" s="65"/>
      <c r="KD2" s="65"/>
      <c r="KE2" s="65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  <c r="LZ2" s="65"/>
      <c r="MA2" s="65"/>
      <c r="MB2" s="65"/>
      <c r="MC2" s="65"/>
      <c r="MD2" s="65"/>
      <c r="ME2" s="65"/>
      <c r="MF2" s="65"/>
      <c r="MG2" s="65"/>
      <c r="MH2" s="65"/>
      <c r="MI2" s="65"/>
      <c r="MJ2" s="65"/>
      <c r="MK2" s="65"/>
      <c r="ML2" s="65"/>
      <c r="MM2" s="65"/>
      <c r="MN2" s="65"/>
      <c r="MO2" s="65"/>
      <c r="MP2" s="65"/>
      <c r="MQ2" s="65"/>
      <c r="MR2" s="65"/>
      <c r="MS2" s="65"/>
      <c r="MT2" s="65"/>
      <c r="MU2" s="65"/>
      <c r="MV2" s="65"/>
      <c r="MW2" s="65"/>
      <c r="MX2" s="65"/>
      <c r="MY2" s="65"/>
      <c r="MZ2" s="65"/>
      <c r="NA2" s="65"/>
      <c r="NB2" s="65"/>
      <c r="NC2" s="65"/>
      <c r="ND2" s="65"/>
      <c r="NE2" s="65"/>
      <c r="NF2" s="65"/>
      <c r="NG2" s="65"/>
      <c r="NH2" s="65"/>
      <c r="NI2" s="65"/>
      <c r="NJ2" s="65"/>
      <c r="NK2" s="65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5"/>
      <c r="PG2" s="65"/>
      <c r="PH2" s="65"/>
      <c r="PI2" s="65"/>
      <c r="PJ2" s="65"/>
      <c r="PK2" s="65"/>
      <c r="PL2" s="65"/>
      <c r="PM2" s="65"/>
      <c r="PN2" s="65"/>
      <c r="PO2" s="65"/>
      <c r="PP2" s="65"/>
      <c r="PQ2" s="65"/>
      <c r="PR2" s="65"/>
      <c r="PS2" s="65"/>
      <c r="PT2" s="65"/>
      <c r="PU2" s="65"/>
      <c r="PV2" s="65"/>
      <c r="PW2" s="65"/>
      <c r="PX2" s="65"/>
      <c r="PY2" s="65"/>
      <c r="PZ2" s="65"/>
      <c r="QA2" s="65"/>
      <c r="QB2" s="65"/>
      <c r="QC2" s="65"/>
      <c r="QD2" s="65"/>
      <c r="QE2" s="65"/>
      <c r="QF2" s="65"/>
      <c r="QG2" s="65"/>
      <c r="QH2" s="65"/>
      <c r="QI2" s="65"/>
      <c r="QJ2" s="65"/>
      <c r="QK2" s="65"/>
      <c r="QL2" s="65"/>
      <c r="QM2" s="65"/>
      <c r="QN2" s="65"/>
      <c r="QO2" s="65"/>
      <c r="QP2" s="65"/>
      <c r="QQ2" s="65"/>
      <c r="QR2" s="65"/>
      <c r="QS2" s="65"/>
      <c r="QT2" s="65"/>
      <c r="QU2" s="65"/>
      <c r="QV2" s="65"/>
      <c r="QW2" s="65"/>
      <c r="QX2" s="65"/>
      <c r="QY2" s="65"/>
      <c r="QZ2" s="65"/>
      <c r="RA2" s="65"/>
      <c r="RB2" s="65"/>
      <c r="RC2" s="65"/>
      <c r="RD2" s="65"/>
      <c r="RE2" s="65"/>
      <c r="RF2" s="65"/>
      <c r="RG2" s="65"/>
      <c r="RH2" s="65"/>
      <c r="RI2" s="65"/>
      <c r="RJ2" s="65"/>
      <c r="RK2" s="65"/>
      <c r="RL2" s="65"/>
      <c r="RM2" s="65"/>
      <c r="RN2" s="65"/>
      <c r="RO2" s="65"/>
      <c r="RP2" s="65"/>
      <c r="RQ2" s="65"/>
      <c r="RR2" s="65"/>
      <c r="RS2" s="65"/>
      <c r="RT2" s="65"/>
      <c r="RU2" s="65"/>
      <c r="RV2" s="65"/>
      <c r="RW2" s="65"/>
      <c r="RX2" s="65"/>
      <c r="RY2" s="65"/>
      <c r="RZ2" s="65"/>
      <c r="SA2" s="65"/>
      <c r="SB2" s="65"/>
      <c r="SC2" s="65"/>
      <c r="SD2" s="65"/>
      <c r="SE2" s="65"/>
      <c r="SF2" s="65"/>
      <c r="SG2" s="65"/>
      <c r="SH2" s="65"/>
      <c r="SI2" s="65"/>
      <c r="SJ2" s="65"/>
      <c r="SK2" s="65"/>
      <c r="SL2" s="65"/>
      <c r="SM2" s="65"/>
      <c r="SN2" s="65"/>
      <c r="SO2" s="65"/>
      <c r="SP2" s="65"/>
      <c r="SQ2" s="65"/>
      <c r="SR2" s="65"/>
      <c r="SS2" s="65"/>
      <c r="ST2" s="65"/>
      <c r="SU2" s="65"/>
      <c r="SV2" s="65"/>
      <c r="SW2" s="65"/>
      <c r="SX2" s="65"/>
      <c r="SY2" s="65"/>
      <c r="SZ2" s="65"/>
      <c r="TA2" s="65"/>
      <c r="TB2" s="65"/>
      <c r="TC2" s="65"/>
      <c r="TD2" s="65"/>
      <c r="TE2" s="65"/>
      <c r="TF2" s="65"/>
      <c r="TG2" s="65"/>
      <c r="TH2" s="65"/>
      <c r="TI2" s="65"/>
      <c r="TJ2" s="65"/>
      <c r="TK2" s="65"/>
      <c r="TL2" s="65"/>
      <c r="TM2" s="65"/>
      <c r="TN2" s="65"/>
      <c r="TO2" s="65"/>
      <c r="TP2" s="65"/>
      <c r="TQ2" s="65"/>
      <c r="TR2" s="65"/>
      <c r="TS2" s="65"/>
      <c r="TT2" s="65"/>
      <c r="TU2" s="65"/>
      <c r="TV2" s="65"/>
      <c r="TW2" s="65"/>
      <c r="TX2" s="65"/>
      <c r="TY2" s="65"/>
      <c r="TZ2" s="65"/>
      <c r="UA2" s="65"/>
      <c r="UB2" s="65"/>
      <c r="UC2" s="65"/>
      <c r="UD2" s="65"/>
      <c r="UE2" s="65"/>
      <c r="UF2" s="65"/>
      <c r="UG2" s="65"/>
      <c r="UH2" s="65"/>
      <c r="UI2" s="65"/>
      <c r="UJ2" s="65"/>
      <c r="UK2" s="65"/>
      <c r="UL2" s="65"/>
      <c r="UM2" s="65"/>
      <c r="UN2" s="65"/>
      <c r="UO2" s="65"/>
      <c r="UP2" s="65"/>
      <c r="UQ2" s="65"/>
      <c r="UR2" s="65"/>
      <c r="US2" s="65"/>
      <c r="UT2" s="65"/>
      <c r="UU2" s="65"/>
      <c r="UV2" s="65"/>
      <c r="UW2" s="65"/>
      <c r="UX2" s="65"/>
      <c r="UY2" s="65"/>
      <c r="UZ2" s="65"/>
      <c r="VA2" s="65"/>
      <c r="VB2" s="65"/>
      <c r="VC2" s="65"/>
      <c r="VD2" s="65"/>
      <c r="VE2" s="65"/>
      <c r="VF2" s="65"/>
      <c r="VG2" s="65"/>
      <c r="VH2" s="65"/>
      <c r="VI2" s="65"/>
      <c r="VJ2" s="65"/>
      <c r="VK2" s="65"/>
      <c r="VL2" s="65"/>
      <c r="VM2" s="65"/>
      <c r="VN2" s="65"/>
      <c r="VO2" s="65"/>
      <c r="VP2" s="65"/>
      <c r="VQ2" s="65"/>
      <c r="VR2" s="65"/>
      <c r="VS2" s="65"/>
      <c r="VT2" s="65"/>
      <c r="VU2" s="65"/>
      <c r="VV2" s="65"/>
      <c r="VW2" s="65"/>
      <c r="VX2" s="65"/>
      <c r="VY2" s="65"/>
      <c r="VZ2" s="65"/>
      <c r="WA2" s="65"/>
      <c r="WB2" s="65"/>
      <c r="WC2" s="65"/>
      <c r="WD2" s="65"/>
      <c r="WE2" s="65"/>
      <c r="WF2" s="65"/>
      <c r="WG2" s="65"/>
      <c r="WH2" s="65"/>
      <c r="WI2" s="65"/>
      <c r="WJ2" s="65"/>
      <c r="WK2" s="65"/>
      <c r="WL2" s="65"/>
      <c r="WM2" s="65"/>
      <c r="WN2" s="65"/>
      <c r="WO2" s="65"/>
      <c r="WP2" s="65"/>
      <c r="WQ2" s="65"/>
      <c r="WR2" s="65"/>
      <c r="WS2" s="65"/>
      <c r="WT2" s="65"/>
      <c r="WU2" s="65"/>
      <c r="WV2" s="65"/>
      <c r="WW2" s="65"/>
      <c r="WX2" s="65"/>
      <c r="WY2" s="65"/>
      <c r="WZ2" s="65"/>
      <c r="XA2" s="65"/>
      <c r="XB2" s="65"/>
      <c r="XC2" s="65"/>
      <c r="XD2" s="65"/>
      <c r="XE2" s="65"/>
      <c r="XF2" s="65"/>
      <c r="XG2" s="65"/>
      <c r="XH2" s="65"/>
      <c r="XI2" s="65"/>
      <c r="XJ2" s="65"/>
      <c r="XK2" s="65"/>
      <c r="XL2" s="65"/>
      <c r="XM2" s="65"/>
      <c r="XN2" s="65"/>
      <c r="XO2" s="65"/>
      <c r="XP2" s="65"/>
      <c r="XQ2" s="65"/>
      <c r="XR2" s="65"/>
      <c r="XS2" s="65"/>
      <c r="XT2" s="65"/>
      <c r="XU2" s="65"/>
      <c r="XV2" s="65"/>
      <c r="XW2" s="65"/>
      <c r="XX2" s="65"/>
      <c r="XY2" s="65"/>
      <c r="XZ2" s="65"/>
      <c r="YA2" s="65"/>
      <c r="YB2" s="65"/>
      <c r="YC2" s="65"/>
      <c r="YD2" s="65"/>
      <c r="YE2" s="65"/>
      <c r="YF2" s="65"/>
      <c r="YG2" s="65"/>
      <c r="YH2" s="65"/>
      <c r="YI2" s="65"/>
      <c r="YJ2" s="65"/>
      <c r="YK2" s="65"/>
      <c r="YL2" s="65"/>
      <c r="YM2" s="65"/>
      <c r="YN2" s="65"/>
      <c r="YO2" s="65"/>
      <c r="YP2" s="65"/>
      <c r="YQ2" s="65"/>
      <c r="YR2" s="65"/>
      <c r="YS2" s="65"/>
      <c r="YT2" s="65"/>
      <c r="YU2" s="65"/>
      <c r="YV2" s="65"/>
      <c r="YW2" s="65"/>
      <c r="YX2" s="65"/>
      <c r="YY2" s="65"/>
      <c r="YZ2" s="65"/>
      <c r="ZA2" s="65"/>
      <c r="ZB2" s="65"/>
      <c r="ZC2" s="65"/>
      <c r="ZD2" s="65"/>
      <c r="ZE2" s="65"/>
      <c r="ZF2" s="65"/>
      <c r="ZG2" s="65"/>
      <c r="ZH2" s="65"/>
      <c r="ZI2" s="65"/>
      <c r="ZJ2" s="65"/>
      <c r="ZK2" s="65"/>
      <c r="ZL2" s="65"/>
      <c r="ZM2" s="65"/>
      <c r="ZN2" s="65"/>
      <c r="ZO2" s="65"/>
      <c r="ZP2" s="65"/>
      <c r="ZQ2" s="65"/>
      <c r="ZR2" s="65"/>
      <c r="ZS2" s="65"/>
      <c r="ZT2" s="65"/>
      <c r="ZU2" s="65"/>
      <c r="ZV2" s="65"/>
      <c r="ZW2" s="65"/>
      <c r="ZX2" s="65"/>
      <c r="ZY2" s="65"/>
      <c r="ZZ2" s="65"/>
      <c r="AAA2" s="65"/>
      <c r="AAB2" s="65"/>
      <c r="AAC2" s="65"/>
      <c r="AAD2" s="65"/>
      <c r="AAE2" s="65"/>
      <c r="AAF2" s="65"/>
      <c r="AAG2" s="65"/>
      <c r="AAH2" s="65"/>
      <c r="AAI2" s="65"/>
      <c r="AAJ2" s="65"/>
      <c r="AAK2" s="65"/>
      <c r="AAL2" s="65"/>
      <c r="AAM2" s="65"/>
      <c r="AAN2" s="65"/>
      <c r="AAO2" s="65"/>
      <c r="AAP2" s="65"/>
      <c r="AAQ2" s="65"/>
      <c r="AAR2" s="65"/>
      <c r="AAS2" s="65"/>
      <c r="AAT2" s="65"/>
      <c r="AAU2" s="65"/>
      <c r="AAV2" s="65"/>
      <c r="AAW2" s="65"/>
      <c r="AAX2" s="65"/>
      <c r="AAY2" s="65"/>
      <c r="AAZ2" s="65"/>
      <c r="ABA2" s="65"/>
      <c r="ABB2" s="65"/>
      <c r="ABC2" s="65"/>
      <c r="ABD2" s="65"/>
      <c r="ABE2" s="65"/>
      <c r="ABF2" s="65"/>
      <c r="ABG2" s="65"/>
      <c r="ABH2" s="65"/>
      <c r="ABI2" s="65"/>
      <c r="ABJ2" s="65"/>
      <c r="ABK2" s="65"/>
      <c r="ABL2" s="65"/>
      <c r="ABM2" s="65"/>
      <c r="ABN2" s="65"/>
      <c r="ABO2" s="65"/>
      <c r="ABP2" s="65"/>
      <c r="ABQ2" s="65"/>
      <c r="ABR2" s="65"/>
      <c r="ABS2" s="65"/>
      <c r="ABT2" s="65"/>
      <c r="ABU2" s="65"/>
      <c r="ABV2" s="65"/>
      <c r="ABW2" s="65"/>
      <c r="ABX2" s="65"/>
      <c r="ABY2" s="65"/>
      <c r="ABZ2" s="65"/>
      <c r="ACA2" s="65"/>
      <c r="ACB2" s="65"/>
      <c r="ACC2" s="65"/>
      <c r="ACD2" s="65"/>
      <c r="ACE2" s="65"/>
      <c r="ACF2" s="65"/>
      <c r="ACG2" s="65"/>
      <c r="ACH2" s="65"/>
      <c r="ACI2" s="65"/>
      <c r="ACJ2" s="65"/>
      <c r="ACK2" s="65"/>
      <c r="ACL2" s="65"/>
      <c r="ACM2" s="65"/>
      <c r="ACN2" s="65"/>
      <c r="ACO2" s="65"/>
      <c r="ACP2" s="65"/>
      <c r="ACQ2" s="65"/>
      <c r="ACR2" s="65"/>
      <c r="ACS2" s="65"/>
      <c r="ACT2" s="65"/>
      <c r="ACU2" s="65"/>
      <c r="ACV2" s="65"/>
      <c r="ACW2" s="65"/>
      <c r="ACX2" s="65"/>
      <c r="ACY2" s="65"/>
      <c r="ACZ2" s="65"/>
      <c r="ADA2" s="65"/>
      <c r="ADB2" s="65"/>
      <c r="ADC2" s="65"/>
      <c r="ADD2" s="65"/>
      <c r="ADE2" s="65"/>
      <c r="ADF2" s="65"/>
      <c r="ADG2" s="65"/>
      <c r="ADH2" s="65"/>
      <c r="ADI2" s="65"/>
      <c r="ADJ2" s="65"/>
      <c r="ADK2" s="65"/>
      <c r="ADL2" s="65"/>
      <c r="ADM2" s="65"/>
      <c r="ADN2" s="65"/>
      <c r="ADO2" s="65"/>
      <c r="ADP2" s="65"/>
      <c r="ADQ2" s="65"/>
      <c r="ADR2" s="65"/>
      <c r="ADS2" s="65"/>
      <c r="ADT2" s="65"/>
      <c r="ADU2" s="65"/>
      <c r="ADV2" s="65"/>
      <c r="ADW2" s="65"/>
      <c r="ADX2" s="65"/>
      <c r="ADY2" s="65"/>
      <c r="ADZ2" s="65"/>
      <c r="AEA2" s="65"/>
      <c r="AEB2" s="65"/>
      <c r="AEC2" s="65"/>
      <c r="AED2" s="65"/>
      <c r="AEE2" s="65"/>
      <c r="AEF2" s="65"/>
      <c r="AEG2" s="65"/>
      <c r="AEH2" s="65"/>
      <c r="AEI2" s="65"/>
      <c r="AEJ2" s="65"/>
      <c r="AEK2" s="65"/>
      <c r="AEL2" s="65"/>
      <c r="AEM2" s="65"/>
      <c r="AEN2" s="65"/>
      <c r="AEO2" s="65"/>
      <c r="AEP2" s="65"/>
      <c r="AEQ2" s="65"/>
      <c r="AER2" s="65"/>
      <c r="AES2" s="65"/>
      <c r="AET2" s="65"/>
      <c r="AEU2" s="65"/>
      <c r="AEV2" s="65"/>
      <c r="AEW2" s="65"/>
      <c r="AEX2" s="65"/>
      <c r="AEY2" s="65"/>
      <c r="AEZ2" s="65"/>
      <c r="AFA2" s="65"/>
      <c r="AFB2" s="65"/>
      <c r="AFC2" s="65"/>
      <c r="AFD2" s="65"/>
      <c r="AFE2" s="65"/>
      <c r="AFF2" s="65"/>
      <c r="AFG2" s="65"/>
      <c r="AFH2" s="65"/>
      <c r="AFI2" s="65"/>
      <c r="AFJ2" s="65"/>
      <c r="AFK2" s="65"/>
      <c r="AFL2" s="65"/>
      <c r="AFM2" s="65"/>
      <c r="AFN2" s="65"/>
      <c r="AFO2" s="65"/>
      <c r="AFP2" s="65"/>
      <c r="AFQ2" s="65"/>
      <c r="AFR2" s="65"/>
      <c r="AFS2" s="65"/>
      <c r="AFT2" s="65"/>
      <c r="AFU2" s="65"/>
      <c r="AFV2" s="65"/>
      <c r="AFW2" s="65"/>
      <c r="AFX2" s="65"/>
      <c r="AFY2" s="65"/>
      <c r="AFZ2" s="65"/>
      <c r="AGA2" s="65"/>
      <c r="AGB2" s="65"/>
      <c r="AGC2" s="65"/>
      <c r="AGD2" s="65"/>
      <c r="AGE2" s="65"/>
      <c r="AGF2" s="65"/>
      <c r="AGG2" s="65"/>
      <c r="AGH2" s="65"/>
      <c r="AGI2" s="65"/>
      <c r="AGJ2" s="65"/>
      <c r="AGK2" s="65"/>
      <c r="AGL2" s="65"/>
      <c r="AGM2" s="65"/>
      <c r="AGN2" s="65"/>
      <c r="AGO2" s="65"/>
      <c r="AGP2" s="65"/>
      <c r="AGQ2" s="65"/>
      <c r="AGR2" s="65"/>
      <c r="AGS2" s="65"/>
      <c r="AGT2" s="65"/>
      <c r="AGU2" s="65"/>
      <c r="AGV2" s="65"/>
      <c r="AGW2" s="65"/>
      <c r="AGX2" s="65"/>
      <c r="AGY2" s="65"/>
      <c r="AGZ2" s="65"/>
      <c r="AHA2" s="65"/>
      <c r="AHB2" s="65"/>
      <c r="AHC2" s="65"/>
      <c r="AHD2" s="65"/>
      <c r="AHE2" s="65"/>
      <c r="AHF2" s="65"/>
      <c r="AHG2" s="65"/>
      <c r="AHH2" s="65"/>
      <c r="AHI2" s="65"/>
      <c r="AHJ2" s="65"/>
      <c r="AHK2" s="65"/>
      <c r="AHL2" s="65"/>
      <c r="AHM2" s="65"/>
      <c r="AHN2" s="65"/>
      <c r="AHO2" s="65"/>
      <c r="AHP2" s="65"/>
      <c r="AHQ2" s="65"/>
      <c r="AHR2" s="65"/>
      <c r="AHS2" s="65"/>
      <c r="AHT2" s="65"/>
      <c r="AHU2" s="65"/>
      <c r="AHV2" s="65"/>
      <c r="AHW2" s="65"/>
      <c r="AHX2" s="65"/>
      <c r="AHY2" s="65"/>
      <c r="AHZ2" s="65"/>
      <c r="AIA2" s="65"/>
      <c r="AIB2" s="65"/>
      <c r="AIC2" s="65"/>
      <c r="AID2" s="65"/>
      <c r="AIE2" s="65"/>
      <c r="AIF2" s="65"/>
      <c r="AIG2" s="65"/>
      <c r="AIH2" s="65"/>
      <c r="AII2" s="65"/>
      <c r="AIJ2" s="65"/>
      <c r="AIK2" s="65"/>
      <c r="AIL2" s="65"/>
      <c r="AIM2" s="65"/>
      <c r="AIN2" s="65"/>
      <c r="AIO2" s="65"/>
      <c r="AIP2" s="65"/>
      <c r="AIQ2" s="65"/>
      <c r="AIR2" s="65"/>
      <c r="AIS2" s="65"/>
      <c r="AIT2" s="65"/>
      <c r="AIU2" s="65"/>
      <c r="AIV2" s="65"/>
      <c r="AIW2" s="65"/>
      <c r="AIX2" s="65"/>
      <c r="AIY2" s="65"/>
      <c r="AIZ2" s="65"/>
      <c r="AJA2" s="65"/>
      <c r="AJB2" s="65"/>
      <c r="AJC2" s="65"/>
      <c r="AJD2" s="65"/>
      <c r="AJE2" s="65"/>
      <c r="AJF2" s="65"/>
      <c r="AJG2" s="65"/>
      <c r="AJH2" s="65"/>
      <c r="AJI2" s="65"/>
      <c r="AJJ2" s="65"/>
      <c r="AJK2" s="65"/>
      <c r="AJL2" s="65"/>
      <c r="AJM2" s="65"/>
      <c r="AJN2" s="65"/>
      <c r="AJO2" s="65"/>
      <c r="AJP2" s="65"/>
      <c r="AJQ2" s="65"/>
      <c r="AJR2" s="65"/>
      <c r="AJS2" s="65"/>
      <c r="AJT2" s="65"/>
      <c r="AJU2" s="65"/>
      <c r="AJV2" s="65"/>
      <c r="AJW2" s="65"/>
      <c r="AJX2" s="65"/>
      <c r="AJY2" s="65"/>
      <c r="AJZ2" s="65"/>
      <c r="AKA2" s="65"/>
      <c r="AKB2" s="65"/>
      <c r="AKC2" s="65"/>
      <c r="AKD2" s="65"/>
      <c r="AKE2" s="65"/>
      <c r="AKF2" s="65"/>
      <c r="AKG2" s="65"/>
      <c r="AKH2" s="65"/>
      <c r="AKI2" s="65"/>
      <c r="AKJ2" s="65"/>
      <c r="AKK2" s="65"/>
      <c r="AKL2" s="65"/>
      <c r="AKM2" s="65"/>
      <c r="AKN2" s="65"/>
      <c r="AKO2" s="65"/>
      <c r="AKP2" s="65"/>
      <c r="AKQ2" s="65"/>
      <c r="AKR2" s="65"/>
      <c r="AKS2" s="65"/>
      <c r="AKT2" s="65"/>
      <c r="AKU2" s="65"/>
      <c r="AKV2" s="65"/>
      <c r="AKW2" s="65"/>
      <c r="AKX2" s="65"/>
      <c r="AKY2" s="65"/>
      <c r="AKZ2" s="65"/>
      <c r="ALA2" s="65"/>
      <c r="ALB2" s="65"/>
      <c r="ALC2" s="65"/>
      <c r="ALD2" s="65"/>
      <c r="ALE2" s="65"/>
      <c r="ALF2" s="65"/>
      <c r="ALG2" s="65"/>
      <c r="ALH2" s="65"/>
      <c r="ALI2" s="65"/>
      <c r="ALJ2" s="65"/>
      <c r="ALK2" s="65"/>
      <c r="ALL2" s="65"/>
      <c r="ALM2" s="65"/>
      <c r="ALN2" s="65"/>
      <c r="ALO2" s="65"/>
      <c r="ALP2" s="65"/>
      <c r="ALQ2" s="65"/>
      <c r="ALR2" s="65"/>
      <c r="ALS2" s="65"/>
      <c r="ALT2" s="65"/>
      <c r="ALU2" s="65"/>
      <c r="ALV2" s="65"/>
      <c r="ALW2" s="65"/>
      <c r="ALX2" s="65"/>
      <c r="ALY2" s="65"/>
      <c r="ALZ2" s="65"/>
      <c r="AMA2" s="65"/>
      <c r="AMB2" s="65"/>
      <c r="AMC2" s="65"/>
      <c r="AMD2" s="65"/>
      <c r="AME2" s="65"/>
      <c r="AMF2" s="65"/>
      <c r="AMG2" s="65"/>
      <c r="AMH2" s="65"/>
      <c r="AMI2" s="65"/>
      <c r="AMJ2" s="65"/>
    </row>
    <row r="3" spans="1:1024" ht="12.75" customHeight="1" x14ac:dyDescent="0.25">
      <c r="A3" s="85"/>
      <c r="B3" s="85"/>
      <c r="C3" s="86"/>
      <c r="D3" s="86"/>
      <c r="E3" s="86"/>
      <c r="F3" s="86"/>
      <c r="G3" s="86"/>
      <c r="H3" s="86"/>
      <c r="I3" s="86"/>
      <c r="J3" s="86"/>
      <c r="K3" s="86"/>
      <c r="L3" s="85"/>
      <c r="M3" s="85"/>
      <c r="N3" s="85"/>
      <c r="O3" s="8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</row>
    <row r="4" spans="1:1024" ht="12.7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4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  <c r="ALX4" s="65"/>
      <c r="ALY4" s="65"/>
      <c r="ALZ4" s="65"/>
      <c r="AMA4" s="65"/>
      <c r="AMB4" s="65"/>
      <c r="AMC4" s="65"/>
      <c r="AMD4" s="65"/>
      <c r="AME4" s="65"/>
      <c r="AMF4" s="65"/>
      <c r="AMG4" s="65"/>
      <c r="AMH4" s="65"/>
      <c r="AMI4" s="65"/>
      <c r="AMJ4" s="65"/>
    </row>
    <row r="5" spans="1:1024" ht="12.7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5"/>
      <c r="M5" s="65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</row>
    <row r="6" spans="1:1024" ht="46.35" customHeight="1" x14ac:dyDescent="0.25">
      <c r="A6" s="67" t="s">
        <v>49</v>
      </c>
      <c r="B6" s="216" t="s">
        <v>16</v>
      </c>
      <c r="C6" s="217"/>
      <c r="D6" s="216" t="s">
        <v>17</v>
      </c>
      <c r="E6" s="217"/>
      <c r="F6" s="214" t="s">
        <v>18</v>
      </c>
      <c r="G6" s="214"/>
      <c r="H6" s="216" t="s">
        <v>20</v>
      </c>
      <c r="I6" s="217"/>
      <c r="J6" s="214" t="s">
        <v>19</v>
      </c>
      <c r="K6" s="214"/>
      <c r="L6" s="214" t="s">
        <v>21</v>
      </c>
      <c r="M6" s="214"/>
      <c r="N6" s="214" t="s">
        <v>22</v>
      </c>
      <c r="O6" s="214"/>
      <c r="P6" s="214" t="s">
        <v>23</v>
      </c>
      <c r="Q6" s="214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</row>
    <row r="7" spans="1:1024" ht="20.100000000000001" customHeight="1" x14ac:dyDescent="0.25">
      <c r="A7" s="68"/>
      <c r="B7" s="69" t="s">
        <v>1</v>
      </c>
      <c r="C7" s="68" t="s">
        <v>24</v>
      </c>
      <c r="D7" s="69" t="s">
        <v>1</v>
      </c>
      <c r="E7" s="68" t="s">
        <v>24</v>
      </c>
      <c r="F7" s="69" t="s">
        <v>1</v>
      </c>
      <c r="G7" s="68" t="s">
        <v>24</v>
      </c>
      <c r="H7" s="69" t="s">
        <v>1</v>
      </c>
      <c r="I7" s="68" t="s">
        <v>24</v>
      </c>
      <c r="J7" s="69" t="s">
        <v>1</v>
      </c>
      <c r="K7" s="68" t="s">
        <v>24</v>
      </c>
      <c r="L7" s="69" t="s">
        <v>1</v>
      </c>
      <c r="M7" s="68" t="s">
        <v>24</v>
      </c>
      <c r="N7" s="69" t="s">
        <v>1</v>
      </c>
      <c r="O7" s="68" t="s">
        <v>24</v>
      </c>
      <c r="P7" s="69" t="s">
        <v>1</v>
      </c>
      <c r="Q7" s="68" t="s">
        <v>24</v>
      </c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</row>
    <row r="8" spans="1:1024" ht="45.75" x14ac:dyDescent="0.25">
      <c r="A8" s="70" t="s">
        <v>25</v>
      </c>
      <c r="B8" s="96">
        <v>0</v>
      </c>
      <c r="C8" s="71" t="s">
        <v>26</v>
      </c>
      <c r="D8" s="96">
        <v>0</v>
      </c>
      <c r="E8" s="71" t="s">
        <v>26</v>
      </c>
      <c r="F8" s="96">
        <v>0</v>
      </c>
      <c r="G8" s="71" t="s">
        <v>26</v>
      </c>
      <c r="H8" s="96">
        <v>0</v>
      </c>
      <c r="I8" s="71" t="s">
        <v>26</v>
      </c>
      <c r="J8" s="96">
        <v>0</v>
      </c>
      <c r="K8" s="71" t="s">
        <v>26</v>
      </c>
      <c r="L8" s="96">
        <f>'[1]Проект отчета'!I10</f>
        <v>0</v>
      </c>
      <c r="M8" s="71" t="s">
        <v>26</v>
      </c>
      <c r="N8" s="72"/>
      <c r="O8" s="71" t="s">
        <v>26</v>
      </c>
      <c r="P8" s="72"/>
      <c r="Q8" s="71" t="s">
        <v>26</v>
      </c>
    </row>
    <row r="9" spans="1:1024" ht="45" customHeight="1" x14ac:dyDescent="0.25">
      <c r="A9" s="70" t="s">
        <v>27</v>
      </c>
      <c r="B9" s="96"/>
      <c r="C9" s="71" t="s">
        <v>26</v>
      </c>
      <c r="D9" s="96">
        <v>0</v>
      </c>
      <c r="E9" s="71" t="s">
        <v>26</v>
      </c>
      <c r="F9" s="96">
        <v>0</v>
      </c>
      <c r="G9" s="71" t="s">
        <v>26</v>
      </c>
      <c r="H9" s="96">
        <v>0</v>
      </c>
      <c r="I9" s="71" t="s">
        <v>26</v>
      </c>
      <c r="J9" s="96">
        <v>0</v>
      </c>
      <c r="K9" s="71" t="s">
        <v>26</v>
      </c>
      <c r="L9" s="96">
        <f>'[1]Проект отчета'!I11</f>
        <v>0</v>
      </c>
      <c r="M9" s="71" t="s">
        <v>26</v>
      </c>
      <c r="N9" s="72"/>
      <c r="O9" s="71" t="s">
        <v>26</v>
      </c>
      <c r="P9" s="72"/>
      <c r="Q9" s="71" t="s">
        <v>26</v>
      </c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3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  <c r="PC9" s="73"/>
      <c r="PD9" s="73"/>
      <c r="PE9" s="73"/>
      <c r="PF9" s="73"/>
      <c r="PG9" s="73"/>
      <c r="PH9" s="73"/>
      <c r="PI9" s="73"/>
      <c r="PJ9" s="73"/>
      <c r="PK9" s="73"/>
      <c r="PL9" s="73"/>
      <c r="PM9" s="73"/>
      <c r="PN9" s="73"/>
      <c r="PO9" s="73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73"/>
      <c r="QA9" s="73"/>
      <c r="QB9" s="73"/>
      <c r="QC9" s="73"/>
      <c r="QD9" s="73"/>
      <c r="QE9" s="73"/>
      <c r="QF9" s="73"/>
      <c r="QG9" s="73"/>
      <c r="QH9" s="73"/>
      <c r="QI9" s="73"/>
      <c r="QJ9" s="73"/>
      <c r="QK9" s="73"/>
      <c r="QL9" s="73"/>
      <c r="QM9" s="73"/>
      <c r="QN9" s="73"/>
      <c r="QO9" s="73"/>
      <c r="QP9" s="73"/>
      <c r="QQ9" s="73"/>
      <c r="QR9" s="73"/>
      <c r="QS9" s="73"/>
      <c r="QT9" s="73"/>
      <c r="QU9" s="73"/>
      <c r="QV9" s="73"/>
      <c r="QW9" s="73"/>
      <c r="QX9" s="73"/>
      <c r="QY9" s="73"/>
      <c r="QZ9" s="73"/>
      <c r="RA9" s="73"/>
      <c r="RB9" s="73"/>
      <c r="RC9" s="73"/>
      <c r="RD9" s="73"/>
      <c r="RE9" s="73"/>
      <c r="RF9" s="73"/>
      <c r="RG9" s="73"/>
      <c r="RH9" s="73"/>
      <c r="RI9" s="73"/>
      <c r="RJ9" s="73"/>
      <c r="RK9" s="73"/>
      <c r="RL9" s="73"/>
      <c r="RM9" s="73"/>
      <c r="RN9" s="73"/>
      <c r="RO9" s="73"/>
      <c r="RP9" s="73"/>
      <c r="RQ9" s="73"/>
      <c r="RR9" s="73"/>
      <c r="RS9" s="73"/>
      <c r="RT9" s="73"/>
      <c r="RU9" s="73"/>
      <c r="RV9" s="73"/>
      <c r="RW9" s="73"/>
      <c r="RX9" s="73"/>
      <c r="RY9" s="73"/>
      <c r="RZ9" s="73"/>
      <c r="SA9" s="73"/>
      <c r="SB9" s="73"/>
      <c r="SC9" s="73"/>
      <c r="SD9" s="73"/>
      <c r="SE9" s="73"/>
      <c r="SF9" s="73"/>
      <c r="SG9" s="73"/>
      <c r="SH9" s="73"/>
      <c r="SI9" s="73"/>
      <c r="SJ9" s="73"/>
      <c r="SK9" s="73"/>
      <c r="SL9" s="73"/>
      <c r="SM9" s="73"/>
      <c r="SN9" s="73"/>
      <c r="SO9" s="73"/>
      <c r="SP9" s="73"/>
      <c r="SQ9" s="73"/>
      <c r="SR9" s="73"/>
      <c r="SS9" s="73"/>
      <c r="ST9" s="73"/>
      <c r="SU9" s="73"/>
      <c r="SV9" s="73"/>
      <c r="SW9" s="73"/>
      <c r="SX9" s="73"/>
      <c r="SY9" s="73"/>
      <c r="SZ9" s="73"/>
      <c r="TA9" s="73"/>
      <c r="TB9" s="73"/>
      <c r="TC9" s="73"/>
      <c r="TD9" s="73"/>
      <c r="TE9" s="73"/>
      <c r="TF9" s="73"/>
      <c r="TG9" s="73"/>
      <c r="TH9" s="73"/>
      <c r="TI9" s="73"/>
      <c r="TJ9" s="73"/>
      <c r="TK9" s="73"/>
      <c r="TL9" s="73"/>
      <c r="TM9" s="73"/>
      <c r="TN9" s="73"/>
      <c r="TO9" s="73"/>
      <c r="TP9" s="73"/>
      <c r="TQ9" s="73"/>
      <c r="TR9" s="73"/>
      <c r="TS9" s="73"/>
      <c r="TT9" s="73"/>
      <c r="TU9" s="73"/>
      <c r="TV9" s="73"/>
      <c r="TW9" s="73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73"/>
      <c r="ZQ9" s="73"/>
      <c r="ZR9" s="73"/>
      <c r="ZS9" s="73"/>
      <c r="ZT9" s="73"/>
      <c r="ZU9" s="73"/>
      <c r="ZV9" s="73"/>
      <c r="ZW9" s="73"/>
      <c r="ZX9" s="73"/>
      <c r="ZY9" s="73"/>
      <c r="ZZ9" s="73"/>
      <c r="AAA9" s="73"/>
      <c r="AAB9" s="73"/>
      <c r="AAC9" s="73"/>
      <c r="AAD9" s="73"/>
      <c r="AAE9" s="73"/>
      <c r="AAF9" s="73"/>
      <c r="AAG9" s="73"/>
      <c r="AAH9" s="73"/>
      <c r="AAI9" s="73"/>
      <c r="AAJ9" s="73"/>
      <c r="AAK9" s="73"/>
      <c r="AAL9" s="73"/>
      <c r="AAM9" s="73"/>
      <c r="AAN9" s="73"/>
      <c r="AAO9" s="73"/>
      <c r="AAP9" s="73"/>
      <c r="AAQ9" s="73"/>
      <c r="AAR9" s="73"/>
      <c r="AAS9" s="73"/>
      <c r="AAT9" s="73"/>
      <c r="AAU9" s="73"/>
      <c r="AAV9" s="73"/>
      <c r="AAW9" s="73"/>
      <c r="AAX9" s="73"/>
      <c r="AAY9" s="73"/>
      <c r="AAZ9" s="73"/>
      <c r="ABA9" s="73"/>
      <c r="ABB9" s="73"/>
      <c r="ABC9" s="73"/>
      <c r="ABD9" s="73"/>
      <c r="ABE9" s="73"/>
      <c r="ABF9" s="73"/>
      <c r="ABG9" s="73"/>
      <c r="ABH9" s="73"/>
      <c r="ABI9" s="73"/>
      <c r="ABJ9" s="73"/>
      <c r="ABK9" s="73"/>
      <c r="ABL9" s="73"/>
      <c r="ABM9" s="73"/>
      <c r="ABN9" s="73"/>
      <c r="ABO9" s="73"/>
      <c r="ABP9" s="73"/>
      <c r="ABQ9" s="73"/>
      <c r="ABR9" s="73"/>
      <c r="ABS9" s="73"/>
      <c r="ABT9" s="73"/>
      <c r="ABU9" s="73"/>
      <c r="ABV9" s="73"/>
      <c r="ABW9" s="73"/>
      <c r="ABX9" s="73"/>
      <c r="ABY9" s="73"/>
      <c r="ABZ9" s="73"/>
      <c r="ACA9" s="73"/>
      <c r="ACB9" s="73"/>
      <c r="ACC9" s="73"/>
      <c r="ACD9" s="73"/>
      <c r="ACE9" s="73"/>
      <c r="ACF9" s="73"/>
      <c r="ACG9" s="73"/>
      <c r="ACH9" s="73"/>
      <c r="ACI9" s="73"/>
      <c r="ACJ9" s="73"/>
      <c r="ACK9" s="73"/>
      <c r="ACL9" s="73"/>
      <c r="ACM9" s="73"/>
      <c r="ACN9" s="73"/>
      <c r="ACO9" s="73"/>
      <c r="ACP9" s="73"/>
      <c r="ACQ9" s="73"/>
      <c r="ACR9" s="73"/>
      <c r="ACS9" s="73"/>
      <c r="ACT9" s="73"/>
      <c r="ACU9" s="73"/>
      <c r="ACV9" s="73"/>
      <c r="ACW9" s="73"/>
      <c r="ACX9" s="73"/>
      <c r="ACY9" s="73"/>
      <c r="ACZ9" s="73"/>
      <c r="ADA9" s="73"/>
      <c r="ADB9" s="73"/>
      <c r="ADC9" s="73"/>
      <c r="ADD9" s="73"/>
      <c r="ADE9" s="73"/>
      <c r="ADF9" s="73"/>
      <c r="ADG9" s="73"/>
      <c r="ADH9" s="73"/>
      <c r="ADI9" s="73"/>
      <c r="ADJ9" s="73"/>
      <c r="ADK9" s="73"/>
      <c r="ADL9" s="73"/>
      <c r="ADM9" s="73"/>
      <c r="ADN9" s="73"/>
      <c r="ADO9" s="73"/>
      <c r="ADP9" s="73"/>
      <c r="ADQ9" s="73"/>
      <c r="ADR9" s="73"/>
      <c r="ADS9" s="73"/>
      <c r="ADT9" s="73"/>
      <c r="ADU9" s="73"/>
      <c r="ADV9" s="73"/>
      <c r="ADW9" s="73"/>
      <c r="ADX9" s="73"/>
      <c r="ADY9" s="73"/>
      <c r="ADZ9" s="73"/>
      <c r="AEA9" s="73"/>
      <c r="AEB9" s="73"/>
      <c r="AEC9" s="73"/>
      <c r="AED9" s="73"/>
      <c r="AEE9" s="73"/>
      <c r="AEF9" s="73"/>
      <c r="AEG9" s="73"/>
      <c r="AEH9" s="73"/>
      <c r="AEI9" s="73"/>
      <c r="AEJ9" s="73"/>
      <c r="AEK9" s="73"/>
      <c r="AEL9" s="73"/>
      <c r="AEM9" s="73"/>
      <c r="AEN9" s="73"/>
      <c r="AEO9" s="73"/>
      <c r="AEP9" s="73"/>
      <c r="AEQ9" s="73"/>
      <c r="AER9" s="73"/>
      <c r="AES9" s="73"/>
      <c r="AET9" s="73"/>
      <c r="AEU9" s="73"/>
      <c r="AEV9" s="73"/>
      <c r="AEW9" s="73"/>
      <c r="AEX9" s="73"/>
      <c r="AEY9" s="73"/>
      <c r="AEZ9" s="73"/>
      <c r="AFA9" s="73"/>
      <c r="AFB9" s="73"/>
      <c r="AFC9" s="73"/>
      <c r="AFD9" s="73"/>
      <c r="AFE9" s="73"/>
      <c r="AFF9" s="73"/>
      <c r="AFG9" s="73"/>
      <c r="AFH9" s="73"/>
      <c r="AFI9" s="73"/>
      <c r="AFJ9" s="73"/>
      <c r="AFK9" s="73"/>
      <c r="AFL9" s="73"/>
      <c r="AFM9" s="73"/>
      <c r="AFN9" s="73"/>
      <c r="AFO9" s="73"/>
      <c r="AFP9" s="73"/>
      <c r="AFQ9" s="73"/>
      <c r="AFR9" s="73"/>
      <c r="AFS9" s="73"/>
      <c r="AFT9" s="73"/>
      <c r="AFU9" s="73"/>
      <c r="AFV9" s="73"/>
      <c r="AFW9" s="73"/>
      <c r="AFX9" s="73"/>
      <c r="AFY9" s="73"/>
      <c r="AFZ9" s="73"/>
      <c r="AGA9" s="73"/>
      <c r="AGB9" s="73"/>
      <c r="AGC9" s="73"/>
      <c r="AGD9" s="73"/>
      <c r="AGE9" s="73"/>
      <c r="AGF9" s="73"/>
      <c r="AGG9" s="73"/>
      <c r="AGH9" s="73"/>
      <c r="AGI9" s="73"/>
      <c r="AGJ9" s="73"/>
      <c r="AGK9" s="73"/>
      <c r="AGL9" s="73"/>
      <c r="AGM9" s="73"/>
      <c r="AGN9" s="73"/>
      <c r="AGO9" s="73"/>
      <c r="AGP9" s="73"/>
      <c r="AGQ9" s="73"/>
      <c r="AGR9" s="73"/>
      <c r="AGS9" s="73"/>
      <c r="AGT9" s="73"/>
      <c r="AGU9" s="73"/>
      <c r="AGV9" s="73"/>
      <c r="AGW9" s="73"/>
      <c r="AGX9" s="73"/>
      <c r="AGY9" s="73"/>
      <c r="AGZ9" s="73"/>
      <c r="AHA9" s="73"/>
      <c r="AHB9" s="73"/>
      <c r="AHC9" s="73"/>
      <c r="AHD9" s="73"/>
      <c r="AHE9" s="73"/>
      <c r="AHF9" s="73"/>
      <c r="AHG9" s="73"/>
      <c r="AHH9" s="73"/>
      <c r="AHI9" s="73"/>
      <c r="AHJ9" s="73"/>
      <c r="AHK9" s="73"/>
      <c r="AHL9" s="73"/>
      <c r="AHM9" s="73"/>
      <c r="AHN9" s="73"/>
      <c r="AHO9" s="73"/>
      <c r="AHP9" s="73"/>
      <c r="AHQ9" s="73"/>
      <c r="AHR9" s="73"/>
      <c r="AHS9" s="73"/>
      <c r="AHT9" s="73"/>
      <c r="AHU9" s="73"/>
      <c r="AHV9" s="73"/>
      <c r="AHW9" s="73"/>
      <c r="AHX9" s="73"/>
      <c r="AHY9" s="73"/>
      <c r="AHZ9" s="73"/>
      <c r="AIA9" s="73"/>
      <c r="AIB9" s="73"/>
      <c r="AIC9" s="73"/>
      <c r="AID9" s="73"/>
      <c r="AIE9" s="73"/>
      <c r="AIF9" s="73"/>
      <c r="AIG9" s="73"/>
      <c r="AIH9" s="73"/>
      <c r="AII9" s="73"/>
      <c r="AIJ9" s="73"/>
      <c r="AIK9" s="73"/>
      <c r="AIL9" s="73"/>
      <c r="AIM9" s="73"/>
      <c r="AIN9" s="73"/>
      <c r="AIO9" s="73"/>
      <c r="AIP9" s="73"/>
      <c r="AIQ9" s="73"/>
      <c r="AIR9" s="73"/>
      <c r="AIS9" s="73"/>
      <c r="AIT9" s="73"/>
      <c r="AIU9" s="73"/>
      <c r="AIV9" s="73"/>
      <c r="AIW9" s="73"/>
      <c r="AIX9" s="73"/>
      <c r="AIY9" s="73"/>
      <c r="AIZ9" s="73"/>
      <c r="AJA9" s="73"/>
      <c r="AJB9" s="73"/>
      <c r="AJC9" s="73"/>
      <c r="AJD9" s="73"/>
      <c r="AJE9" s="73"/>
      <c r="AJF9" s="73"/>
      <c r="AJG9" s="73"/>
      <c r="AJH9" s="73"/>
      <c r="AJI9" s="73"/>
      <c r="AJJ9" s="73"/>
      <c r="AJK9" s="73"/>
      <c r="AJL9" s="73"/>
      <c r="AJM9" s="73"/>
      <c r="AJN9" s="73"/>
      <c r="AJO9" s="73"/>
      <c r="AJP9" s="73"/>
      <c r="AJQ9" s="73"/>
      <c r="AJR9" s="73"/>
      <c r="AJS9" s="73"/>
      <c r="AJT9" s="73"/>
      <c r="AJU9" s="73"/>
      <c r="AJV9" s="73"/>
      <c r="AJW9" s="73"/>
      <c r="AJX9" s="73"/>
      <c r="AJY9" s="73"/>
      <c r="AJZ9" s="73"/>
      <c r="AKA9" s="73"/>
      <c r="AKB9" s="73"/>
      <c r="AKC9" s="73"/>
      <c r="AKD9" s="73"/>
      <c r="AKE9" s="73"/>
      <c r="AKF9" s="73"/>
      <c r="AKG9" s="73"/>
      <c r="AKH9" s="73"/>
      <c r="AKI9" s="73"/>
      <c r="AKJ9" s="73"/>
      <c r="AKK9" s="73"/>
      <c r="AKL9" s="73"/>
      <c r="AKM9" s="73"/>
      <c r="AKN9" s="73"/>
      <c r="AKO9" s="73"/>
      <c r="AKP9" s="73"/>
      <c r="AKQ9" s="73"/>
      <c r="AKR9" s="73"/>
      <c r="AKS9" s="73"/>
      <c r="AKT9" s="73"/>
      <c r="AKU9" s="73"/>
      <c r="AKV9" s="73"/>
      <c r="AKW9" s="73"/>
      <c r="AKX9" s="73"/>
      <c r="AKY9" s="73"/>
      <c r="AKZ9" s="73"/>
      <c r="ALA9" s="73"/>
      <c r="ALB9" s="73"/>
      <c r="ALC9" s="73"/>
      <c r="ALD9" s="73"/>
      <c r="ALE9" s="73"/>
      <c r="ALF9" s="73"/>
      <c r="ALG9" s="73"/>
      <c r="ALH9" s="73"/>
      <c r="ALI9" s="73"/>
      <c r="ALJ9" s="73"/>
      <c r="ALK9" s="73"/>
      <c r="ALL9" s="73"/>
      <c r="ALM9" s="73"/>
      <c r="ALN9" s="73"/>
      <c r="ALO9" s="73"/>
      <c r="ALP9" s="73"/>
      <c r="ALQ9" s="73"/>
      <c r="ALR9" s="73"/>
      <c r="ALS9" s="73"/>
      <c r="ALT9" s="73"/>
      <c r="ALU9" s="73"/>
      <c r="ALV9" s="73"/>
      <c r="ALW9" s="73"/>
      <c r="ALX9" s="73"/>
      <c r="ALY9" s="73"/>
      <c r="ALZ9" s="73"/>
      <c r="AMA9" s="73"/>
      <c r="AMB9" s="73"/>
      <c r="AMC9" s="73"/>
      <c r="AMD9" s="73"/>
      <c r="AME9" s="73"/>
      <c r="AMF9" s="73"/>
      <c r="AMG9" s="73"/>
      <c r="AMH9" s="73"/>
      <c r="AMI9" s="73"/>
      <c r="AMJ9" s="73"/>
    </row>
    <row r="10" spans="1:1024" ht="45" customHeight="1" x14ac:dyDescent="0.25">
      <c r="A10" s="70" t="s">
        <v>28</v>
      </c>
      <c r="B10" s="96">
        <v>0</v>
      </c>
      <c r="C10" s="71" t="s">
        <v>26</v>
      </c>
      <c r="D10" s="96">
        <v>0</v>
      </c>
      <c r="E10" s="71" t="s">
        <v>26</v>
      </c>
      <c r="F10" s="96">
        <v>0</v>
      </c>
      <c r="G10" s="71" t="s">
        <v>26</v>
      </c>
      <c r="H10" s="96">
        <v>0</v>
      </c>
      <c r="I10" s="71" t="s">
        <v>26</v>
      </c>
      <c r="J10" s="96">
        <v>0</v>
      </c>
      <c r="K10" s="71" t="s">
        <v>26</v>
      </c>
      <c r="L10" s="96">
        <f>'[1]Проект отчета'!I12</f>
        <v>0</v>
      </c>
      <c r="M10" s="71" t="s">
        <v>26</v>
      </c>
      <c r="N10" s="72"/>
      <c r="O10" s="71" t="s">
        <v>26</v>
      </c>
      <c r="P10" s="72"/>
      <c r="Q10" s="71" t="s">
        <v>26</v>
      </c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</row>
    <row r="11" spans="1:1024" ht="45" customHeight="1" x14ac:dyDescent="0.25">
      <c r="A11" s="70" t="s">
        <v>29</v>
      </c>
      <c r="B11" s="96">
        <v>0</v>
      </c>
      <c r="C11" s="71" t="s">
        <v>26</v>
      </c>
      <c r="D11" s="96">
        <v>0</v>
      </c>
      <c r="E11" s="71" t="s">
        <v>26</v>
      </c>
      <c r="F11" s="96">
        <v>0</v>
      </c>
      <c r="G11" s="71" t="s">
        <v>26</v>
      </c>
      <c r="H11" s="96">
        <f>'[1]Проект отчета'!F13</f>
        <v>0</v>
      </c>
      <c r="I11" s="71" t="s">
        <v>26</v>
      </c>
      <c r="J11" s="96">
        <f>'[1]Проект отчета'!H13</f>
        <v>0</v>
      </c>
      <c r="K11" s="71" t="s">
        <v>26</v>
      </c>
      <c r="L11" s="96">
        <f>'[1]Проект отчета'!I13</f>
        <v>0</v>
      </c>
      <c r="M11" s="71" t="s">
        <v>26</v>
      </c>
      <c r="N11" s="72"/>
      <c r="O11" s="71" t="s">
        <v>26</v>
      </c>
      <c r="P11" s="72"/>
      <c r="Q11" s="71" t="s">
        <v>26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3"/>
      <c r="JW11" s="73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3"/>
      <c r="LB11" s="73"/>
      <c r="LC11" s="73"/>
      <c r="LD11" s="73"/>
      <c r="LE11" s="73"/>
      <c r="LF11" s="73"/>
      <c r="LG11" s="73"/>
      <c r="LH11" s="73"/>
      <c r="LI11" s="73"/>
      <c r="LJ11" s="73"/>
      <c r="LK11" s="73"/>
      <c r="LL11" s="73"/>
      <c r="LM11" s="73"/>
      <c r="LN11" s="73"/>
      <c r="LO11" s="73"/>
      <c r="LP11" s="73"/>
      <c r="LQ11" s="73"/>
      <c r="LR11" s="73"/>
      <c r="LS11" s="73"/>
      <c r="LT11" s="73"/>
      <c r="LU11" s="73"/>
      <c r="LV11" s="73"/>
      <c r="LW11" s="73"/>
      <c r="LX11" s="73"/>
      <c r="LY11" s="73"/>
      <c r="LZ11" s="73"/>
      <c r="MA11" s="73"/>
      <c r="MB11" s="73"/>
      <c r="MC11" s="73"/>
      <c r="MD11" s="73"/>
      <c r="ME11" s="73"/>
      <c r="MF11" s="73"/>
      <c r="MG11" s="73"/>
      <c r="MH11" s="73"/>
      <c r="MI11" s="73"/>
      <c r="MJ11" s="73"/>
      <c r="MK11" s="73"/>
      <c r="ML11" s="73"/>
      <c r="MM11" s="73"/>
      <c r="MN11" s="73"/>
      <c r="MO11" s="73"/>
      <c r="MP11" s="73"/>
      <c r="MQ11" s="73"/>
      <c r="MR11" s="73"/>
      <c r="MS11" s="73"/>
      <c r="MT11" s="73"/>
      <c r="MU11" s="73"/>
      <c r="MV11" s="73"/>
      <c r="MW11" s="73"/>
      <c r="MX11" s="73"/>
      <c r="MY11" s="73"/>
      <c r="MZ11" s="73"/>
      <c r="NA11" s="73"/>
      <c r="NB11" s="73"/>
      <c r="NC11" s="73"/>
      <c r="ND11" s="73"/>
      <c r="NE11" s="73"/>
      <c r="NF11" s="73"/>
      <c r="NG11" s="73"/>
      <c r="NH11" s="73"/>
      <c r="NI11" s="73"/>
      <c r="NJ11" s="73"/>
      <c r="NK11" s="73"/>
      <c r="NL11" s="73"/>
      <c r="NM11" s="73"/>
      <c r="NN11" s="73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  <c r="OH11" s="73"/>
      <c r="OI11" s="73"/>
      <c r="OJ11" s="73"/>
      <c r="OK11" s="73"/>
      <c r="OL11" s="73"/>
      <c r="OM11" s="73"/>
      <c r="ON11" s="73"/>
      <c r="OO11" s="73"/>
      <c r="OP11" s="73"/>
      <c r="OQ11" s="73"/>
      <c r="OR11" s="73"/>
      <c r="OS11" s="73"/>
      <c r="OT11" s="73"/>
      <c r="OU11" s="73"/>
      <c r="OV11" s="73"/>
      <c r="OW11" s="73"/>
      <c r="OX11" s="73"/>
      <c r="OY11" s="73"/>
      <c r="OZ11" s="73"/>
      <c r="PA11" s="73"/>
      <c r="PB11" s="73"/>
      <c r="PC11" s="73"/>
      <c r="PD11" s="73"/>
      <c r="PE11" s="73"/>
      <c r="PF11" s="73"/>
      <c r="PG11" s="73"/>
      <c r="PH11" s="73"/>
      <c r="PI11" s="73"/>
      <c r="PJ11" s="73"/>
      <c r="PK11" s="73"/>
      <c r="PL11" s="73"/>
      <c r="PM11" s="73"/>
      <c r="PN11" s="73"/>
      <c r="PO11" s="73"/>
      <c r="PP11" s="73"/>
      <c r="PQ11" s="73"/>
      <c r="PR11" s="73"/>
      <c r="PS11" s="73"/>
      <c r="PT11" s="73"/>
      <c r="PU11" s="73"/>
      <c r="PV11" s="73"/>
      <c r="PW11" s="73"/>
      <c r="PX11" s="73"/>
      <c r="PY11" s="73"/>
      <c r="PZ11" s="73"/>
      <c r="QA11" s="73"/>
      <c r="QB11" s="73"/>
      <c r="QC11" s="73"/>
      <c r="QD11" s="73"/>
      <c r="QE11" s="73"/>
      <c r="QF11" s="73"/>
      <c r="QG11" s="73"/>
      <c r="QH11" s="73"/>
      <c r="QI11" s="73"/>
      <c r="QJ11" s="73"/>
      <c r="QK11" s="73"/>
      <c r="QL11" s="73"/>
      <c r="QM11" s="73"/>
      <c r="QN11" s="73"/>
      <c r="QO11" s="73"/>
      <c r="QP11" s="73"/>
      <c r="QQ11" s="73"/>
      <c r="QR11" s="73"/>
      <c r="QS11" s="73"/>
      <c r="QT11" s="73"/>
      <c r="QU11" s="73"/>
      <c r="QV11" s="73"/>
      <c r="QW11" s="73"/>
      <c r="QX11" s="73"/>
      <c r="QY11" s="73"/>
      <c r="QZ11" s="73"/>
      <c r="RA11" s="73"/>
      <c r="RB11" s="73"/>
      <c r="RC11" s="73"/>
      <c r="RD11" s="73"/>
      <c r="RE11" s="73"/>
      <c r="RF11" s="73"/>
      <c r="RG11" s="73"/>
      <c r="RH11" s="73"/>
      <c r="RI11" s="73"/>
      <c r="RJ11" s="73"/>
      <c r="RK11" s="73"/>
      <c r="RL11" s="73"/>
      <c r="RM11" s="73"/>
      <c r="RN11" s="73"/>
      <c r="RO11" s="73"/>
      <c r="RP11" s="73"/>
      <c r="RQ11" s="73"/>
      <c r="RR11" s="73"/>
      <c r="RS11" s="73"/>
      <c r="RT11" s="73"/>
      <c r="RU11" s="73"/>
      <c r="RV11" s="73"/>
      <c r="RW11" s="73"/>
      <c r="RX11" s="73"/>
      <c r="RY11" s="73"/>
      <c r="RZ11" s="73"/>
      <c r="SA11" s="73"/>
      <c r="SB11" s="73"/>
      <c r="SC11" s="73"/>
      <c r="SD11" s="73"/>
      <c r="SE11" s="73"/>
      <c r="SF11" s="73"/>
      <c r="SG11" s="73"/>
      <c r="SH11" s="73"/>
      <c r="SI11" s="73"/>
      <c r="SJ11" s="73"/>
      <c r="SK11" s="73"/>
      <c r="SL11" s="73"/>
      <c r="SM11" s="73"/>
      <c r="SN11" s="73"/>
      <c r="SO11" s="73"/>
      <c r="SP11" s="73"/>
      <c r="SQ11" s="73"/>
      <c r="SR11" s="73"/>
      <c r="SS11" s="73"/>
      <c r="ST11" s="73"/>
      <c r="SU11" s="73"/>
      <c r="SV11" s="73"/>
      <c r="SW11" s="73"/>
      <c r="SX11" s="73"/>
      <c r="SY11" s="73"/>
      <c r="SZ11" s="73"/>
      <c r="TA11" s="73"/>
      <c r="TB11" s="73"/>
      <c r="TC11" s="73"/>
      <c r="TD11" s="73"/>
      <c r="TE11" s="73"/>
      <c r="TF11" s="73"/>
      <c r="TG11" s="73"/>
      <c r="TH11" s="73"/>
      <c r="TI11" s="73"/>
      <c r="TJ11" s="73"/>
      <c r="TK11" s="73"/>
      <c r="TL11" s="73"/>
      <c r="TM11" s="73"/>
      <c r="TN11" s="73"/>
      <c r="TO11" s="73"/>
      <c r="TP11" s="73"/>
      <c r="TQ11" s="73"/>
      <c r="TR11" s="73"/>
      <c r="TS11" s="73"/>
      <c r="TT11" s="73"/>
      <c r="TU11" s="73"/>
      <c r="TV11" s="73"/>
      <c r="TW11" s="73"/>
      <c r="TX11" s="73"/>
      <c r="TY11" s="73"/>
      <c r="TZ11" s="73"/>
      <c r="UA11" s="73"/>
      <c r="UB11" s="73"/>
      <c r="UC11" s="73"/>
      <c r="UD11" s="73"/>
      <c r="UE11" s="73"/>
      <c r="UF11" s="73"/>
      <c r="UG11" s="73"/>
      <c r="UH11" s="73"/>
      <c r="UI11" s="73"/>
      <c r="UJ11" s="73"/>
      <c r="UK11" s="73"/>
      <c r="UL11" s="73"/>
      <c r="UM11" s="73"/>
      <c r="UN11" s="73"/>
      <c r="UO11" s="73"/>
      <c r="UP11" s="73"/>
      <c r="UQ11" s="73"/>
      <c r="UR11" s="73"/>
      <c r="US11" s="73"/>
      <c r="UT11" s="73"/>
      <c r="UU11" s="73"/>
      <c r="UV11" s="73"/>
      <c r="UW11" s="73"/>
      <c r="UX11" s="73"/>
      <c r="UY11" s="73"/>
      <c r="UZ11" s="73"/>
      <c r="VA11" s="73"/>
      <c r="VB11" s="73"/>
      <c r="VC11" s="73"/>
      <c r="VD11" s="73"/>
      <c r="VE11" s="73"/>
      <c r="VF11" s="73"/>
      <c r="VG11" s="73"/>
      <c r="VH11" s="73"/>
      <c r="VI11" s="73"/>
      <c r="VJ11" s="73"/>
      <c r="VK11" s="73"/>
      <c r="VL11" s="73"/>
      <c r="VM11" s="73"/>
      <c r="VN11" s="73"/>
      <c r="VO11" s="73"/>
      <c r="VP11" s="73"/>
      <c r="VQ11" s="73"/>
      <c r="VR11" s="73"/>
      <c r="VS11" s="73"/>
      <c r="VT11" s="73"/>
      <c r="VU11" s="73"/>
      <c r="VV11" s="73"/>
      <c r="VW11" s="73"/>
      <c r="VX11" s="73"/>
      <c r="VY11" s="73"/>
      <c r="VZ11" s="73"/>
      <c r="WA11" s="73"/>
      <c r="WB11" s="73"/>
      <c r="WC11" s="73"/>
      <c r="WD11" s="73"/>
      <c r="WE11" s="73"/>
      <c r="WF11" s="73"/>
      <c r="WG11" s="73"/>
      <c r="WH11" s="73"/>
      <c r="WI11" s="73"/>
      <c r="WJ11" s="73"/>
      <c r="WK11" s="73"/>
      <c r="WL11" s="73"/>
      <c r="WM11" s="73"/>
      <c r="WN11" s="73"/>
      <c r="WO11" s="73"/>
      <c r="WP11" s="73"/>
      <c r="WQ11" s="73"/>
      <c r="WR11" s="73"/>
      <c r="WS11" s="73"/>
      <c r="WT11" s="73"/>
      <c r="WU11" s="73"/>
      <c r="WV11" s="73"/>
      <c r="WW11" s="73"/>
      <c r="WX11" s="73"/>
      <c r="WY11" s="73"/>
      <c r="WZ11" s="73"/>
      <c r="XA11" s="73"/>
      <c r="XB11" s="73"/>
      <c r="XC11" s="73"/>
      <c r="XD11" s="73"/>
      <c r="XE11" s="73"/>
      <c r="XF11" s="73"/>
      <c r="XG11" s="73"/>
      <c r="XH11" s="73"/>
      <c r="XI11" s="73"/>
      <c r="XJ11" s="73"/>
      <c r="XK11" s="73"/>
      <c r="XL11" s="73"/>
      <c r="XM11" s="73"/>
      <c r="XN11" s="73"/>
      <c r="XO11" s="73"/>
      <c r="XP11" s="73"/>
      <c r="XQ11" s="73"/>
      <c r="XR11" s="73"/>
      <c r="XS11" s="73"/>
      <c r="XT11" s="73"/>
      <c r="XU11" s="73"/>
      <c r="XV11" s="73"/>
      <c r="XW11" s="73"/>
      <c r="XX11" s="73"/>
      <c r="XY11" s="73"/>
      <c r="XZ11" s="73"/>
      <c r="YA11" s="73"/>
      <c r="YB11" s="73"/>
      <c r="YC11" s="73"/>
      <c r="YD11" s="73"/>
      <c r="YE11" s="73"/>
      <c r="YF11" s="73"/>
      <c r="YG11" s="73"/>
      <c r="YH11" s="73"/>
      <c r="YI11" s="73"/>
      <c r="YJ11" s="73"/>
      <c r="YK11" s="73"/>
      <c r="YL11" s="73"/>
      <c r="YM11" s="73"/>
      <c r="YN11" s="73"/>
      <c r="YO11" s="73"/>
      <c r="YP11" s="73"/>
      <c r="YQ11" s="73"/>
      <c r="YR11" s="73"/>
      <c r="YS11" s="73"/>
      <c r="YT11" s="73"/>
      <c r="YU11" s="73"/>
      <c r="YV11" s="73"/>
      <c r="YW11" s="73"/>
      <c r="YX11" s="73"/>
      <c r="YY11" s="73"/>
      <c r="YZ11" s="73"/>
      <c r="ZA11" s="73"/>
      <c r="ZB11" s="73"/>
      <c r="ZC11" s="73"/>
      <c r="ZD11" s="73"/>
      <c r="ZE11" s="73"/>
      <c r="ZF11" s="73"/>
      <c r="ZG11" s="73"/>
      <c r="ZH11" s="73"/>
      <c r="ZI11" s="73"/>
      <c r="ZJ11" s="73"/>
      <c r="ZK11" s="73"/>
      <c r="ZL11" s="73"/>
      <c r="ZM11" s="73"/>
      <c r="ZN11" s="73"/>
      <c r="ZO11" s="73"/>
      <c r="ZP11" s="73"/>
      <c r="ZQ11" s="73"/>
      <c r="ZR11" s="73"/>
      <c r="ZS11" s="73"/>
      <c r="ZT11" s="73"/>
      <c r="ZU11" s="73"/>
      <c r="ZV11" s="73"/>
      <c r="ZW11" s="73"/>
      <c r="ZX11" s="73"/>
      <c r="ZY11" s="73"/>
      <c r="ZZ11" s="73"/>
      <c r="AAA11" s="73"/>
      <c r="AAB11" s="73"/>
      <c r="AAC11" s="73"/>
      <c r="AAD11" s="73"/>
      <c r="AAE11" s="73"/>
      <c r="AAF11" s="73"/>
      <c r="AAG11" s="73"/>
      <c r="AAH11" s="73"/>
      <c r="AAI11" s="73"/>
      <c r="AAJ11" s="73"/>
      <c r="AAK11" s="73"/>
      <c r="AAL11" s="73"/>
      <c r="AAM11" s="73"/>
      <c r="AAN11" s="73"/>
      <c r="AAO11" s="73"/>
      <c r="AAP11" s="73"/>
      <c r="AAQ11" s="73"/>
      <c r="AAR11" s="73"/>
      <c r="AAS11" s="73"/>
      <c r="AAT11" s="73"/>
      <c r="AAU11" s="73"/>
      <c r="AAV11" s="73"/>
      <c r="AAW11" s="73"/>
      <c r="AAX11" s="73"/>
      <c r="AAY11" s="73"/>
      <c r="AAZ11" s="73"/>
      <c r="ABA11" s="73"/>
      <c r="ABB11" s="73"/>
      <c r="ABC11" s="73"/>
      <c r="ABD11" s="73"/>
      <c r="ABE11" s="73"/>
      <c r="ABF11" s="73"/>
      <c r="ABG11" s="73"/>
      <c r="ABH11" s="73"/>
      <c r="ABI11" s="73"/>
      <c r="ABJ11" s="73"/>
      <c r="ABK11" s="73"/>
      <c r="ABL11" s="73"/>
      <c r="ABM11" s="73"/>
      <c r="ABN11" s="73"/>
      <c r="ABO11" s="73"/>
      <c r="ABP11" s="73"/>
      <c r="ABQ11" s="73"/>
      <c r="ABR11" s="73"/>
      <c r="ABS11" s="73"/>
      <c r="ABT11" s="73"/>
      <c r="ABU11" s="73"/>
      <c r="ABV11" s="73"/>
      <c r="ABW11" s="73"/>
      <c r="ABX11" s="73"/>
      <c r="ABY11" s="73"/>
      <c r="ABZ11" s="73"/>
      <c r="ACA11" s="73"/>
      <c r="ACB11" s="73"/>
      <c r="ACC11" s="73"/>
      <c r="ACD11" s="73"/>
      <c r="ACE11" s="73"/>
      <c r="ACF11" s="73"/>
      <c r="ACG11" s="73"/>
      <c r="ACH11" s="73"/>
      <c r="ACI11" s="73"/>
      <c r="ACJ11" s="73"/>
      <c r="ACK11" s="73"/>
      <c r="ACL11" s="73"/>
      <c r="ACM11" s="73"/>
      <c r="ACN11" s="73"/>
      <c r="ACO11" s="73"/>
      <c r="ACP11" s="73"/>
      <c r="ACQ11" s="73"/>
      <c r="ACR11" s="73"/>
      <c r="ACS11" s="73"/>
      <c r="ACT11" s="73"/>
      <c r="ACU11" s="73"/>
      <c r="ACV11" s="73"/>
      <c r="ACW11" s="73"/>
      <c r="ACX11" s="73"/>
      <c r="ACY11" s="73"/>
      <c r="ACZ11" s="73"/>
      <c r="ADA11" s="73"/>
      <c r="ADB11" s="73"/>
      <c r="ADC11" s="73"/>
      <c r="ADD11" s="73"/>
      <c r="ADE11" s="73"/>
      <c r="ADF11" s="73"/>
      <c r="ADG11" s="73"/>
      <c r="ADH11" s="73"/>
      <c r="ADI11" s="73"/>
      <c r="ADJ11" s="73"/>
      <c r="ADK11" s="73"/>
      <c r="ADL11" s="73"/>
      <c r="ADM11" s="73"/>
      <c r="ADN11" s="73"/>
      <c r="ADO11" s="73"/>
      <c r="ADP11" s="73"/>
      <c r="ADQ11" s="73"/>
      <c r="ADR11" s="73"/>
      <c r="ADS11" s="73"/>
      <c r="ADT11" s="73"/>
      <c r="ADU11" s="73"/>
      <c r="ADV11" s="73"/>
      <c r="ADW11" s="73"/>
      <c r="ADX11" s="73"/>
      <c r="ADY11" s="73"/>
      <c r="ADZ11" s="73"/>
      <c r="AEA11" s="73"/>
      <c r="AEB11" s="73"/>
      <c r="AEC11" s="73"/>
      <c r="AED11" s="73"/>
      <c r="AEE11" s="73"/>
      <c r="AEF11" s="73"/>
      <c r="AEG11" s="73"/>
      <c r="AEH11" s="73"/>
      <c r="AEI11" s="73"/>
      <c r="AEJ11" s="73"/>
      <c r="AEK11" s="73"/>
      <c r="AEL11" s="73"/>
      <c r="AEM11" s="73"/>
      <c r="AEN11" s="73"/>
      <c r="AEO11" s="73"/>
      <c r="AEP11" s="73"/>
      <c r="AEQ11" s="73"/>
      <c r="AER11" s="73"/>
      <c r="AES11" s="73"/>
      <c r="AET11" s="73"/>
      <c r="AEU11" s="73"/>
      <c r="AEV11" s="73"/>
      <c r="AEW11" s="73"/>
      <c r="AEX11" s="73"/>
      <c r="AEY11" s="73"/>
      <c r="AEZ11" s="73"/>
      <c r="AFA11" s="73"/>
      <c r="AFB11" s="73"/>
      <c r="AFC11" s="73"/>
      <c r="AFD11" s="73"/>
      <c r="AFE11" s="73"/>
      <c r="AFF11" s="73"/>
      <c r="AFG11" s="73"/>
      <c r="AFH11" s="73"/>
      <c r="AFI11" s="73"/>
      <c r="AFJ11" s="73"/>
      <c r="AFK11" s="73"/>
      <c r="AFL11" s="73"/>
      <c r="AFM11" s="73"/>
      <c r="AFN11" s="73"/>
      <c r="AFO11" s="73"/>
      <c r="AFP11" s="73"/>
      <c r="AFQ11" s="73"/>
      <c r="AFR11" s="73"/>
      <c r="AFS11" s="73"/>
      <c r="AFT11" s="73"/>
      <c r="AFU11" s="73"/>
      <c r="AFV11" s="73"/>
      <c r="AFW11" s="73"/>
      <c r="AFX11" s="73"/>
      <c r="AFY11" s="73"/>
      <c r="AFZ11" s="73"/>
      <c r="AGA11" s="73"/>
      <c r="AGB11" s="73"/>
      <c r="AGC11" s="73"/>
      <c r="AGD11" s="73"/>
      <c r="AGE11" s="73"/>
      <c r="AGF11" s="73"/>
      <c r="AGG11" s="73"/>
      <c r="AGH11" s="73"/>
      <c r="AGI11" s="73"/>
      <c r="AGJ11" s="73"/>
      <c r="AGK11" s="73"/>
      <c r="AGL11" s="73"/>
      <c r="AGM11" s="73"/>
      <c r="AGN11" s="73"/>
      <c r="AGO11" s="73"/>
      <c r="AGP11" s="73"/>
      <c r="AGQ11" s="73"/>
      <c r="AGR11" s="73"/>
      <c r="AGS11" s="73"/>
      <c r="AGT11" s="73"/>
      <c r="AGU11" s="73"/>
      <c r="AGV11" s="73"/>
      <c r="AGW11" s="73"/>
      <c r="AGX11" s="73"/>
      <c r="AGY11" s="73"/>
      <c r="AGZ11" s="73"/>
      <c r="AHA11" s="73"/>
      <c r="AHB11" s="73"/>
      <c r="AHC11" s="73"/>
      <c r="AHD11" s="73"/>
      <c r="AHE11" s="73"/>
      <c r="AHF11" s="73"/>
      <c r="AHG11" s="73"/>
      <c r="AHH11" s="73"/>
      <c r="AHI11" s="73"/>
      <c r="AHJ11" s="73"/>
      <c r="AHK11" s="73"/>
      <c r="AHL11" s="73"/>
      <c r="AHM11" s="73"/>
      <c r="AHN11" s="73"/>
      <c r="AHO11" s="73"/>
      <c r="AHP11" s="73"/>
      <c r="AHQ11" s="73"/>
      <c r="AHR11" s="73"/>
      <c r="AHS11" s="73"/>
      <c r="AHT11" s="73"/>
      <c r="AHU11" s="73"/>
      <c r="AHV11" s="73"/>
      <c r="AHW11" s="73"/>
      <c r="AHX11" s="73"/>
      <c r="AHY11" s="73"/>
      <c r="AHZ11" s="73"/>
      <c r="AIA11" s="73"/>
      <c r="AIB11" s="73"/>
      <c r="AIC11" s="73"/>
      <c r="AID11" s="73"/>
      <c r="AIE11" s="73"/>
      <c r="AIF11" s="73"/>
      <c r="AIG11" s="73"/>
      <c r="AIH11" s="73"/>
      <c r="AII11" s="73"/>
      <c r="AIJ11" s="73"/>
      <c r="AIK11" s="73"/>
      <c r="AIL11" s="73"/>
      <c r="AIM11" s="73"/>
      <c r="AIN11" s="73"/>
      <c r="AIO11" s="73"/>
      <c r="AIP11" s="73"/>
      <c r="AIQ11" s="73"/>
      <c r="AIR11" s="73"/>
      <c r="AIS11" s="73"/>
      <c r="AIT11" s="73"/>
      <c r="AIU11" s="73"/>
      <c r="AIV11" s="73"/>
      <c r="AIW11" s="73"/>
      <c r="AIX11" s="73"/>
      <c r="AIY11" s="73"/>
      <c r="AIZ11" s="73"/>
      <c r="AJA11" s="73"/>
      <c r="AJB11" s="73"/>
      <c r="AJC11" s="73"/>
      <c r="AJD11" s="73"/>
      <c r="AJE11" s="73"/>
      <c r="AJF11" s="73"/>
      <c r="AJG11" s="73"/>
      <c r="AJH11" s="73"/>
      <c r="AJI11" s="73"/>
      <c r="AJJ11" s="73"/>
      <c r="AJK11" s="73"/>
      <c r="AJL11" s="73"/>
      <c r="AJM11" s="73"/>
      <c r="AJN11" s="73"/>
      <c r="AJO11" s="73"/>
      <c r="AJP11" s="73"/>
      <c r="AJQ11" s="73"/>
      <c r="AJR11" s="73"/>
      <c r="AJS11" s="73"/>
      <c r="AJT11" s="73"/>
      <c r="AJU11" s="73"/>
      <c r="AJV11" s="73"/>
      <c r="AJW11" s="73"/>
      <c r="AJX11" s="73"/>
      <c r="AJY11" s="73"/>
      <c r="AJZ11" s="73"/>
      <c r="AKA11" s="73"/>
      <c r="AKB11" s="73"/>
      <c r="AKC11" s="73"/>
      <c r="AKD11" s="73"/>
      <c r="AKE11" s="73"/>
      <c r="AKF11" s="73"/>
      <c r="AKG11" s="73"/>
      <c r="AKH11" s="73"/>
      <c r="AKI11" s="73"/>
      <c r="AKJ11" s="73"/>
      <c r="AKK11" s="73"/>
      <c r="AKL11" s="73"/>
      <c r="AKM11" s="73"/>
      <c r="AKN11" s="73"/>
      <c r="AKO11" s="73"/>
      <c r="AKP11" s="73"/>
      <c r="AKQ11" s="73"/>
      <c r="AKR11" s="73"/>
      <c r="AKS11" s="73"/>
      <c r="AKT11" s="73"/>
      <c r="AKU11" s="73"/>
      <c r="AKV11" s="73"/>
      <c r="AKW11" s="73"/>
      <c r="AKX11" s="73"/>
      <c r="AKY11" s="73"/>
      <c r="AKZ11" s="73"/>
      <c r="ALA11" s="73"/>
      <c r="ALB11" s="73"/>
      <c r="ALC11" s="73"/>
      <c r="ALD11" s="73"/>
      <c r="ALE11" s="73"/>
      <c r="ALF11" s="73"/>
      <c r="ALG11" s="73"/>
      <c r="ALH11" s="73"/>
      <c r="ALI11" s="73"/>
      <c r="ALJ11" s="73"/>
      <c r="ALK11" s="73"/>
      <c r="ALL11" s="73"/>
      <c r="ALM11" s="73"/>
      <c r="ALN11" s="73"/>
      <c r="ALO11" s="73"/>
      <c r="ALP11" s="73"/>
      <c r="ALQ11" s="73"/>
      <c r="ALR11" s="73"/>
      <c r="ALS11" s="73"/>
      <c r="ALT11" s="73"/>
      <c r="ALU11" s="73"/>
      <c r="ALV11" s="73"/>
      <c r="ALW11" s="73"/>
      <c r="ALX11" s="73"/>
      <c r="ALY11" s="73"/>
      <c r="ALZ11" s="73"/>
      <c r="AMA11" s="73"/>
      <c r="AMB11" s="73"/>
      <c r="AMC11" s="73"/>
      <c r="AMD11" s="73"/>
      <c r="AME11" s="73"/>
      <c r="AMF11" s="73"/>
      <c r="AMG11" s="73"/>
      <c r="AMH11" s="73"/>
      <c r="AMI11" s="73"/>
      <c r="AMJ11" s="73"/>
    </row>
    <row r="12" spans="1:1024" ht="15.75" x14ac:dyDescent="0.25">
      <c r="A12" s="74" t="s">
        <v>13</v>
      </c>
      <c r="B12" s="72">
        <f>B11+B10+B9+B8</f>
        <v>0</v>
      </c>
      <c r="C12" s="75" t="s">
        <v>26</v>
      </c>
      <c r="D12" s="72">
        <f>D11+D10+D9+D8</f>
        <v>0</v>
      </c>
      <c r="E12" s="75" t="s">
        <v>26</v>
      </c>
      <c r="F12" s="72">
        <f>F11+F10+F9+F8</f>
        <v>0</v>
      </c>
      <c r="G12" s="75" t="s">
        <v>26</v>
      </c>
      <c r="H12" s="72">
        <f>H11+H10+H9+H8</f>
        <v>0</v>
      </c>
      <c r="I12" s="75" t="s">
        <v>26</v>
      </c>
      <c r="J12" s="72">
        <f>J11+J10+J9+J8</f>
        <v>0</v>
      </c>
      <c r="K12" s="75" t="s">
        <v>26</v>
      </c>
      <c r="L12" s="72">
        <f>L11+L10+L9+L8</f>
        <v>0</v>
      </c>
      <c r="M12" s="75" t="s">
        <v>26</v>
      </c>
      <c r="N12" s="72"/>
      <c r="O12" s="75" t="s">
        <v>26</v>
      </c>
      <c r="P12" s="72"/>
      <c r="Q12" s="75" t="s">
        <v>26</v>
      </c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</row>
    <row r="13" spans="1:1024" ht="15.75" x14ac:dyDescent="0.25">
      <c r="A13" s="76"/>
      <c r="B13" s="77"/>
      <c r="C13" s="78"/>
      <c r="D13" s="78"/>
      <c r="E13" s="78"/>
      <c r="F13" s="77"/>
      <c r="G13" s="78"/>
      <c r="H13" s="77"/>
      <c r="I13" s="78"/>
      <c r="J13" s="77"/>
      <c r="K13" s="78"/>
      <c r="L13" s="77"/>
      <c r="M13" s="78"/>
      <c r="N13" s="79"/>
      <c r="O13" s="80"/>
      <c r="P13" s="79"/>
      <c r="Q13" s="80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</row>
    <row r="14" spans="1:1024" ht="45" customHeight="1" x14ac:dyDescent="0.25">
      <c r="A14" s="81" t="s">
        <v>4</v>
      </c>
      <c r="B14" s="71" t="s">
        <v>26</v>
      </c>
      <c r="C14" s="71" t="s">
        <v>26</v>
      </c>
      <c r="D14" s="71" t="s">
        <v>26</v>
      </c>
      <c r="E14" s="71" t="s">
        <v>26</v>
      </c>
      <c r="F14" s="71" t="s">
        <v>26</v>
      </c>
      <c r="G14" s="97">
        <v>0</v>
      </c>
      <c r="H14" s="71" t="s">
        <v>26</v>
      </c>
      <c r="I14" s="97">
        <v>0</v>
      </c>
      <c r="J14" s="71" t="s">
        <v>26</v>
      </c>
      <c r="K14" s="71" t="s">
        <v>26</v>
      </c>
      <c r="L14" s="71" t="s">
        <v>26</v>
      </c>
      <c r="M14" s="71" t="s">
        <v>26</v>
      </c>
      <c r="N14" s="71" t="s">
        <v>26</v>
      </c>
      <c r="O14" s="82"/>
      <c r="P14" s="71" t="s">
        <v>26</v>
      </c>
      <c r="Q14" s="82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</row>
    <row r="15" spans="1:1024" ht="45" customHeight="1" x14ac:dyDescent="0.25">
      <c r="A15" s="81" t="s">
        <v>6</v>
      </c>
      <c r="B15" s="71" t="s">
        <v>26</v>
      </c>
      <c r="C15" s="71" t="s">
        <v>26</v>
      </c>
      <c r="D15" s="71" t="s">
        <v>26</v>
      </c>
      <c r="E15" s="71" t="s">
        <v>26</v>
      </c>
      <c r="F15" s="71" t="s">
        <v>26</v>
      </c>
      <c r="G15" s="98">
        <v>0</v>
      </c>
      <c r="H15" s="71" t="s">
        <v>26</v>
      </c>
      <c r="I15" s="98">
        <v>0</v>
      </c>
      <c r="J15" s="71" t="s">
        <v>26</v>
      </c>
      <c r="K15" s="71" t="s">
        <v>26</v>
      </c>
      <c r="L15" s="71" t="s">
        <v>26</v>
      </c>
      <c r="M15" s="71" t="s">
        <v>26</v>
      </c>
      <c r="N15" s="71" t="s">
        <v>26</v>
      </c>
      <c r="O15" s="83"/>
      <c r="P15" s="71" t="s">
        <v>26</v>
      </c>
      <c r="Q15" s="8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</row>
    <row r="16" spans="1:1024" ht="15.75" x14ac:dyDescent="0.25">
      <c r="A16" s="84" t="s">
        <v>13</v>
      </c>
      <c r="B16" s="75" t="s">
        <v>26</v>
      </c>
      <c r="C16" s="75" t="s">
        <v>26</v>
      </c>
      <c r="D16" s="75" t="s">
        <v>26</v>
      </c>
      <c r="E16" s="75" t="s">
        <v>26</v>
      </c>
      <c r="F16" s="75" t="s">
        <v>26</v>
      </c>
      <c r="G16" s="82">
        <f t="shared" ref="G16" si="0">G14+G15</f>
        <v>0</v>
      </c>
      <c r="H16" s="75"/>
      <c r="I16" s="75" t="s">
        <v>26</v>
      </c>
      <c r="J16" s="75" t="s">
        <v>26</v>
      </c>
      <c r="K16" s="75" t="s">
        <v>26</v>
      </c>
      <c r="L16" s="75" t="s">
        <v>26</v>
      </c>
      <c r="M16" s="75" t="s">
        <v>26</v>
      </c>
      <c r="N16" s="75" t="s">
        <v>26</v>
      </c>
      <c r="O16" s="82"/>
      <c r="P16" s="83">
        <v>0</v>
      </c>
      <c r="Q16" s="82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</row>
    <row r="17" spans="1:1024" ht="15.75" x14ac:dyDescent="0.25">
      <c r="A17" s="76"/>
      <c r="B17" s="120"/>
      <c r="C17" s="120"/>
      <c r="D17" s="120"/>
      <c r="E17" s="120"/>
      <c r="F17" s="120"/>
      <c r="G17" s="121"/>
      <c r="H17" s="120"/>
      <c r="I17" s="120"/>
      <c r="J17" s="120"/>
      <c r="K17" s="120"/>
      <c r="L17" s="120"/>
      <c r="M17" s="120"/>
      <c r="N17" s="120"/>
      <c r="O17" s="121"/>
      <c r="P17" s="80"/>
      <c r="Q17" s="121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</row>
    <row r="18" spans="1:1024" ht="15.75" x14ac:dyDescent="0.25">
      <c r="A18" s="76"/>
      <c r="B18" s="120"/>
      <c r="C18" s="120"/>
      <c r="D18" s="120"/>
      <c r="E18" s="120"/>
      <c r="F18" s="120"/>
      <c r="G18" s="121"/>
      <c r="H18" s="120"/>
      <c r="I18" s="120"/>
      <c r="J18" s="120"/>
      <c r="K18" s="120"/>
      <c r="L18" s="120"/>
      <c r="M18" s="120"/>
      <c r="N18" s="120"/>
      <c r="O18" s="121"/>
      <c r="P18" s="80"/>
      <c r="Q18" s="121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</row>
    <row r="19" spans="1:1024" ht="15.75" x14ac:dyDescent="0.25">
      <c r="A19" s="76"/>
      <c r="B19" s="120"/>
      <c r="C19" s="120"/>
      <c r="D19" s="120"/>
      <c r="E19" s="120"/>
      <c r="F19" s="120"/>
      <c r="G19" s="121"/>
      <c r="H19" s="120"/>
      <c r="I19" s="120"/>
      <c r="J19" s="120"/>
      <c r="K19" s="120"/>
      <c r="L19" s="120"/>
      <c r="M19" s="120"/>
      <c r="N19" s="120"/>
      <c r="O19" s="121"/>
      <c r="P19" s="80"/>
      <c r="Q19" s="121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</row>
    <row r="21" spans="1:1024" ht="46.35" customHeight="1" x14ac:dyDescent="0.25">
      <c r="A21" s="95" t="s">
        <v>57</v>
      </c>
      <c r="B21" s="110" t="s">
        <v>44</v>
      </c>
      <c r="C21" s="111" t="s">
        <v>40</v>
      </c>
      <c r="D21" s="68" t="s">
        <v>43</v>
      </c>
      <c r="E21" s="110" t="s">
        <v>45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65"/>
      <c r="JO21" s="65"/>
      <c r="JP21" s="65"/>
      <c r="JQ21" s="65"/>
      <c r="JR21" s="65"/>
      <c r="JS21" s="65"/>
      <c r="JT21" s="65"/>
      <c r="JU21" s="65"/>
      <c r="JV21" s="65"/>
      <c r="JW21" s="65"/>
      <c r="JX21" s="65"/>
      <c r="JY21" s="65"/>
      <c r="JZ21" s="65"/>
      <c r="KA21" s="65"/>
      <c r="KB21" s="65"/>
      <c r="KC21" s="65"/>
      <c r="KD21" s="65"/>
      <c r="KE21" s="65"/>
      <c r="KF21" s="65"/>
      <c r="KG21" s="65"/>
      <c r="KH21" s="65"/>
      <c r="KI21" s="65"/>
      <c r="KJ21" s="65"/>
      <c r="KK21" s="65"/>
      <c r="KL21" s="65"/>
      <c r="KM21" s="65"/>
      <c r="KN21" s="65"/>
      <c r="KO21" s="65"/>
      <c r="KP21" s="65"/>
      <c r="KQ21" s="65"/>
      <c r="KR21" s="65"/>
      <c r="KS21" s="65"/>
      <c r="KT21" s="65"/>
      <c r="KU21" s="65"/>
      <c r="KV21" s="65"/>
      <c r="KW21" s="65"/>
      <c r="KX21" s="65"/>
      <c r="KY21" s="65"/>
      <c r="KZ21" s="65"/>
      <c r="LA21" s="65"/>
      <c r="LB21" s="65"/>
      <c r="LC21" s="65"/>
      <c r="LD21" s="65"/>
      <c r="LE21" s="65"/>
      <c r="LF21" s="65"/>
      <c r="LG21" s="65"/>
      <c r="LH21" s="65"/>
      <c r="LI21" s="65"/>
      <c r="LJ21" s="65"/>
      <c r="LK21" s="65"/>
      <c r="LL21" s="65"/>
      <c r="LM21" s="65"/>
      <c r="LN21" s="65"/>
      <c r="LO21" s="65"/>
      <c r="LP21" s="65"/>
      <c r="LQ21" s="65"/>
      <c r="LR21" s="65"/>
      <c r="LS21" s="65"/>
      <c r="LT21" s="65"/>
      <c r="LU21" s="65"/>
      <c r="LV21" s="65"/>
      <c r="LW21" s="65"/>
      <c r="LX21" s="65"/>
      <c r="LY21" s="65"/>
      <c r="LZ21" s="65"/>
      <c r="MA21" s="65"/>
      <c r="MB21" s="65"/>
      <c r="MC21" s="65"/>
      <c r="MD21" s="65"/>
      <c r="ME21" s="65"/>
      <c r="MF21" s="65"/>
      <c r="MG21" s="65"/>
      <c r="MH21" s="65"/>
      <c r="MI21" s="65"/>
      <c r="MJ21" s="65"/>
      <c r="MK21" s="65"/>
      <c r="ML21" s="65"/>
      <c r="MM21" s="65"/>
      <c r="MN21" s="65"/>
      <c r="MO21" s="65"/>
      <c r="MP21" s="65"/>
      <c r="MQ21" s="65"/>
      <c r="MR21" s="65"/>
      <c r="MS21" s="65"/>
      <c r="MT21" s="65"/>
      <c r="MU21" s="65"/>
      <c r="MV21" s="65"/>
      <c r="MW21" s="65"/>
      <c r="MX21" s="65"/>
      <c r="MY21" s="65"/>
      <c r="MZ21" s="65"/>
      <c r="NA21" s="65"/>
      <c r="NB21" s="65"/>
      <c r="NC21" s="65"/>
      <c r="ND21" s="65"/>
      <c r="NE21" s="65"/>
      <c r="NF21" s="65"/>
      <c r="NG21" s="65"/>
      <c r="NH21" s="65"/>
      <c r="NI21" s="65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NY21" s="65"/>
      <c r="NZ21" s="65"/>
      <c r="OA21" s="65"/>
      <c r="OB21" s="65"/>
      <c r="OC21" s="65"/>
      <c r="OD21" s="65"/>
      <c r="OE21" s="65"/>
      <c r="OF21" s="65"/>
      <c r="OG21" s="65"/>
      <c r="OH21" s="65"/>
      <c r="OI21" s="65"/>
      <c r="OJ21" s="65"/>
      <c r="OK21" s="65"/>
      <c r="OL21" s="65"/>
      <c r="OM21" s="65"/>
      <c r="ON21" s="65"/>
      <c r="OO21" s="65"/>
      <c r="OP21" s="65"/>
      <c r="OQ21" s="65"/>
      <c r="OR21" s="65"/>
      <c r="OS21" s="65"/>
      <c r="OT21" s="65"/>
      <c r="OU21" s="65"/>
      <c r="OV21" s="65"/>
      <c r="OW21" s="65"/>
      <c r="OX21" s="65"/>
      <c r="OY21" s="65"/>
      <c r="OZ21" s="65"/>
      <c r="PA21" s="65"/>
      <c r="PB21" s="65"/>
      <c r="PC21" s="65"/>
      <c r="PD21" s="65"/>
      <c r="PE21" s="65"/>
      <c r="PF21" s="65"/>
      <c r="PG21" s="65"/>
      <c r="PH21" s="65"/>
      <c r="PI21" s="65"/>
      <c r="PJ21" s="65"/>
      <c r="PK21" s="65"/>
      <c r="PL21" s="65"/>
      <c r="PM21" s="65"/>
      <c r="PN21" s="65"/>
      <c r="PO21" s="65"/>
      <c r="PP21" s="65"/>
      <c r="PQ21" s="65"/>
      <c r="PR21" s="65"/>
      <c r="PS21" s="65"/>
      <c r="PT21" s="65"/>
      <c r="PU21" s="65"/>
      <c r="PV21" s="65"/>
      <c r="PW21" s="65"/>
      <c r="PX21" s="65"/>
      <c r="PY21" s="65"/>
      <c r="PZ21" s="65"/>
      <c r="QA21" s="65"/>
      <c r="QB21" s="65"/>
      <c r="QC21" s="65"/>
      <c r="QD21" s="65"/>
      <c r="QE21" s="65"/>
      <c r="QF21" s="65"/>
      <c r="QG21" s="65"/>
      <c r="QH21" s="65"/>
      <c r="QI21" s="65"/>
      <c r="QJ21" s="65"/>
      <c r="QK21" s="65"/>
      <c r="QL21" s="65"/>
      <c r="QM21" s="65"/>
      <c r="QN21" s="65"/>
      <c r="QO21" s="65"/>
      <c r="QP21" s="65"/>
      <c r="QQ21" s="65"/>
      <c r="QR21" s="65"/>
      <c r="QS21" s="65"/>
      <c r="QT21" s="65"/>
      <c r="QU21" s="65"/>
      <c r="QV21" s="65"/>
      <c r="QW21" s="65"/>
      <c r="QX21" s="65"/>
      <c r="QY21" s="65"/>
      <c r="QZ21" s="65"/>
      <c r="RA21" s="65"/>
      <c r="RB21" s="65"/>
      <c r="RC21" s="65"/>
      <c r="RD21" s="65"/>
      <c r="RE21" s="65"/>
      <c r="RF21" s="65"/>
      <c r="RG21" s="65"/>
      <c r="RH21" s="65"/>
      <c r="RI21" s="65"/>
      <c r="RJ21" s="65"/>
      <c r="RK21" s="65"/>
      <c r="RL21" s="65"/>
      <c r="RM21" s="65"/>
      <c r="RN21" s="65"/>
      <c r="RO21" s="65"/>
      <c r="RP21" s="65"/>
      <c r="RQ21" s="65"/>
      <c r="RR21" s="65"/>
      <c r="RS21" s="65"/>
      <c r="RT21" s="65"/>
      <c r="RU21" s="65"/>
      <c r="RV21" s="65"/>
      <c r="RW21" s="65"/>
      <c r="RX21" s="65"/>
      <c r="RY21" s="65"/>
      <c r="RZ21" s="65"/>
      <c r="SA21" s="65"/>
      <c r="SB21" s="65"/>
      <c r="SC21" s="65"/>
      <c r="SD21" s="65"/>
      <c r="SE21" s="65"/>
      <c r="SF21" s="65"/>
      <c r="SG21" s="65"/>
      <c r="SH21" s="65"/>
      <c r="SI21" s="65"/>
      <c r="SJ21" s="65"/>
      <c r="SK21" s="65"/>
      <c r="SL21" s="65"/>
      <c r="SM21" s="65"/>
      <c r="SN21" s="65"/>
      <c r="SO21" s="65"/>
      <c r="SP21" s="65"/>
      <c r="SQ21" s="65"/>
      <c r="SR21" s="65"/>
      <c r="SS21" s="65"/>
      <c r="ST21" s="65"/>
      <c r="SU21" s="65"/>
      <c r="SV21" s="65"/>
      <c r="SW21" s="65"/>
      <c r="SX21" s="65"/>
      <c r="SY21" s="65"/>
      <c r="SZ21" s="65"/>
      <c r="TA21" s="65"/>
      <c r="TB21" s="65"/>
      <c r="TC21" s="65"/>
      <c r="TD21" s="65"/>
      <c r="TE21" s="65"/>
      <c r="TF21" s="65"/>
      <c r="TG21" s="65"/>
      <c r="TH21" s="65"/>
      <c r="TI21" s="65"/>
      <c r="TJ21" s="65"/>
      <c r="TK21" s="65"/>
      <c r="TL21" s="65"/>
      <c r="TM21" s="65"/>
      <c r="TN21" s="65"/>
      <c r="TO21" s="65"/>
      <c r="TP21" s="65"/>
      <c r="TQ21" s="65"/>
      <c r="TR21" s="65"/>
      <c r="TS21" s="65"/>
      <c r="TT21" s="65"/>
      <c r="TU21" s="65"/>
      <c r="TV21" s="65"/>
      <c r="TW21" s="65"/>
      <c r="TX21" s="65"/>
      <c r="TY21" s="65"/>
      <c r="TZ21" s="65"/>
      <c r="UA21" s="65"/>
      <c r="UB21" s="65"/>
      <c r="UC21" s="65"/>
      <c r="UD21" s="65"/>
      <c r="UE21" s="65"/>
      <c r="UF21" s="65"/>
      <c r="UG21" s="65"/>
      <c r="UH21" s="65"/>
      <c r="UI21" s="65"/>
      <c r="UJ21" s="65"/>
      <c r="UK21" s="65"/>
      <c r="UL21" s="65"/>
      <c r="UM21" s="65"/>
      <c r="UN21" s="65"/>
      <c r="UO21" s="65"/>
      <c r="UP21" s="65"/>
      <c r="UQ21" s="65"/>
      <c r="UR21" s="65"/>
      <c r="US21" s="65"/>
      <c r="UT21" s="65"/>
      <c r="UU21" s="65"/>
      <c r="UV21" s="65"/>
      <c r="UW21" s="65"/>
      <c r="UX21" s="65"/>
      <c r="UY21" s="65"/>
      <c r="UZ21" s="65"/>
      <c r="VA21" s="65"/>
      <c r="VB21" s="65"/>
      <c r="VC21" s="65"/>
      <c r="VD21" s="65"/>
      <c r="VE21" s="65"/>
      <c r="VF21" s="65"/>
      <c r="VG21" s="65"/>
      <c r="VH21" s="65"/>
      <c r="VI21" s="65"/>
      <c r="VJ21" s="65"/>
      <c r="VK21" s="65"/>
      <c r="VL21" s="65"/>
      <c r="VM21" s="65"/>
      <c r="VN21" s="65"/>
      <c r="VO21" s="65"/>
      <c r="VP21" s="65"/>
      <c r="VQ21" s="65"/>
      <c r="VR21" s="65"/>
      <c r="VS21" s="65"/>
      <c r="VT21" s="65"/>
      <c r="VU21" s="65"/>
      <c r="VV21" s="65"/>
      <c r="VW21" s="65"/>
      <c r="VX21" s="65"/>
      <c r="VY21" s="65"/>
      <c r="VZ21" s="65"/>
      <c r="WA21" s="65"/>
      <c r="WB21" s="65"/>
      <c r="WC21" s="65"/>
      <c r="WD21" s="65"/>
      <c r="WE21" s="65"/>
      <c r="WF21" s="65"/>
      <c r="WG21" s="65"/>
      <c r="WH21" s="65"/>
      <c r="WI21" s="65"/>
      <c r="WJ21" s="65"/>
      <c r="WK21" s="65"/>
      <c r="WL21" s="65"/>
      <c r="WM21" s="65"/>
      <c r="WN21" s="65"/>
      <c r="WO21" s="65"/>
      <c r="WP21" s="65"/>
      <c r="WQ21" s="65"/>
      <c r="WR21" s="65"/>
      <c r="WS21" s="65"/>
      <c r="WT21" s="65"/>
      <c r="WU21" s="65"/>
      <c r="WV21" s="65"/>
      <c r="WW21" s="65"/>
      <c r="WX21" s="65"/>
      <c r="WY21" s="65"/>
      <c r="WZ21" s="65"/>
      <c r="XA21" s="65"/>
      <c r="XB21" s="65"/>
      <c r="XC21" s="65"/>
      <c r="XD21" s="65"/>
      <c r="XE21" s="65"/>
      <c r="XF21" s="65"/>
      <c r="XG21" s="65"/>
      <c r="XH21" s="65"/>
      <c r="XI21" s="65"/>
      <c r="XJ21" s="65"/>
      <c r="XK21" s="65"/>
      <c r="XL21" s="65"/>
      <c r="XM21" s="65"/>
      <c r="XN21" s="65"/>
      <c r="XO21" s="65"/>
      <c r="XP21" s="65"/>
      <c r="XQ21" s="65"/>
      <c r="XR21" s="65"/>
      <c r="XS21" s="65"/>
      <c r="XT21" s="65"/>
      <c r="XU21" s="65"/>
      <c r="XV21" s="65"/>
      <c r="XW21" s="65"/>
      <c r="XX21" s="65"/>
      <c r="XY21" s="65"/>
      <c r="XZ21" s="65"/>
      <c r="YA21" s="65"/>
      <c r="YB21" s="65"/>
      <c r="YC21" s="65"/>
      <c r="YD21" s="65"/>
      <c r="YE21" s="65"/>
      <c r="YF21" s="65"/>
      <c r="YG21" s="65"/>
      <c r="YH21" s="65"/>
      <c r="YI21" s="65"/>
      <c r="YJ21" s="65"/>
      <c r="YK21" s="65"/>
      <c r="YL21" s="65"/>
      <c r="YM21" s="65"/>
      <c r="YN21" s="65"/>
      <c r="YO21" s="65"/>
      <c r="YP21" s="65"/>
      <c r="YQ21" s="65"/>
      <c r="YR21" s="65"/>
      <c r="YS21" s="65"/>
      <c r="YT21" s="65"/>
      <c r="YU21" s="65"/>
      <c r="YV21" s="65"/>
      <c r="YW21" s="65"/>
      <c r="YX21" s="65"/>
      <c r="YY21" s="65"/>
      <c r="YZ21" s="65"/>
      <c r="ZA21" s="65"/>
      <c r="ZB21" s="65"/>
      <c r="ZC21" s="65"/>
      <c r="ZD21" s="65"/>
      <c r="ZE21" s="65"/>
      <c r="ZF21" s="65"/>
      <c r="ZG21" s="65"/>
      <c r="ZH21" s="65"/>
      <c r="ZI21" s="65"/>
      <c r="ZJ21" s="65"/>
      <c r="ZK21" s="65"/>
      <c r="ZL21" s="65"/>
      <c r="ZM21" s="65"/>
      <c r="ZN21" s="65"/>
      <c r="ZO21" s="65"/>
      <c r="ZP21" s="65"/>
      <c r="ZQ21" s="65"/>
      <c r="ZR21" s="65"/>
      <c r="ZS21" s="65"/>
      <c r="ZT21" s="65"/>
      <c r="ZU21" s="65"/>
      <c r="ZV21" s="65"/>
      <c r="ZW21" s="65"/>
      <c r="ZX21" s="65"/>
      <c r="ZY21" s="65"/>
      <c r="ZZ21" s="65"/>
      <c r="AAA21" s="65"/>
      <c r="AAB21" s="65"/>
      <c r="AAC21" s="65"/>
      <c r="AAD21" s="65"/>
      <c r="AAE21" s="65"/>
      <c r="AAF21" s="65"/>
      <c r="AAG21" s="65"/>
      <c r="AAH21" s="65"/>
      <c r="AAI21" s="65"/>
      <c r="AAJ21" s="65"/>
      <c r="AAK21" s="65"/>
      <c r="AAL21" s="65"/>
      <c r="AAM21" s="65"/>
      <c r="AAN21" s="65"/>
      <c r="AAO21" s="65"/>
      <c r="AAP21" s="65"/>
      <c r="AAQ21" s="65"/>
      <c r="AAR21" s="65"/>
      <c r="AAS21" s="65"/>
      <c r="AAT21" s="65"/>
      <c r="AAU21" s="65"/>
      <c r="AAV21" s="65"/>
      <c r="AAW21" s="65"/>
      <c r="AAX21" s="65"/>
      <c r="AAY21" s="65"/>
      <c r="AAZ21" s="65"/>
      <c r="ABA21" s="65"/>
      <c r="ABB21" s="65"/>
      <c r="ABC21" s="65"/>
      <c r="ABD21" s="65"/>
      <c r="ABE21" s="65"/>
      <c r="ABF21" s="65"/>
      <c r="ABG21" s="65"/>
      <c r="ABH21" s="65"/>
      <c r="ABI21" s="65"/>
      <c r="ABJ21" s="65"/>
      <c r="ABK21" s="65"/>
      <c r="ABL21" s="65"/>
      <c r="ABM21" s="65"/>
      <c r="ABN21" s="65"/>
      <c r="ABO21" s="65"/>
      <c r="ABP21" s="65"/>
      <c r="ABQ21" s="65"/>
      <c r="ABR21" s="65"/>
      <c r="ABS21" s="65"/>
      <c r="ABT21" s="65"/>
      <c r="ABU21" s="65"/>
      <c r="ABV21" s="65"/>
      <c r="ABW21" s="65"/>
      <c r="ABX21" s="65"/>
      <c r="ABY21" s="65"/>
      <c r="ABZ21" s="65"/>
      <c r="ACA21" s="65"/>
      <c r="ACB21" s="65"/>
      <c r="ACC21" s="65"/>
      <c r="ACD21" s="65"/>
      <c r="ACE21" s="65"/>
      <c r="ACF21" s="65"/>
      <c r="ACG21" s="65"/>
      <c r="ACH21" s="65"/>
      <c r="ACI21" s="65"/>
      <c r="ACJ21" s="65"/>
      <c r="ACK21" s="65"/>
      <c r="ACL21" s="65"/>
      <c r="ACM21" s="65"/>
      <c r="ACN21" s="65"/>
      <c r="ACO21" s="65"/>
      <c r="ACP21" s="65"/>
      <c r="ACQ21" s="65"/>
      <c r="ACR21" s="65"/>
      <c r="ACS21" s="65"/>
      <c r="ACT21" s="65"/>
      <c r="ACU21" s="65"/>
      <c r="ACV21" s="65"/>
      <c r="ACW21" s="65"/>
      <c r="ACX21" s="65"/>
      <c r="ACY21" s="65"/>
      <c r="ACZ21" s="65"/>
      <c r="ADA21" s="65"/>
      <c r="ADB21" s="65"/>
      <c r="ADC21" s="65"/>
      <c r="ADD21" s="65"/>
      <c r="ADE21" s="65"/>
      <c r="ADF21" s="65"/>
      <c r="ADG21" s="65"/>
      <c r="ADH21" s="65"/>
      <c r="ADI21" s="65"/>
      <c r="ADJ21" s="65"/>
      <c r="ADK21" s="65"/>
      <c r="ADL21" s="65"/>
      <c r="ADM21" s="65"/>
      <c r="ADN21" s="65"/>
      <c r="ADO21" s="65"/>
      <c r="ADP21" s="65"/>
      <c r="ADQ21" s="65"/>
      <c r="ADR21" s="65"/>
      <c r="ADS21" s="65"/>
      <c r="ADT21" s="65"/>
      <c r="ADU21" s="65"/>
      <c r="ADV21" s="65"/>
      <c r="ADW21" s="65"/>
      <c r="ADX21" s="65"/>
      <c r="ADY21" s="65"/>
      <c r="ADZ21" s="65"/>
      <c r="AEA21" s="65"/>
      <c r="AEB21" s="65"/>
      <c r="AEC21" s="65"/>
      <c r="AED21" s="65"/>
      <c r="AEE21" s="65"/>
      <c r="AEF21" s="65"/>
      <c r="AEG21" s="65"/>
      <c r="AEH21" s="65"/>
      <c r="AEI21" s="65"/>
      <c r="AEJ21" s="65"/>
      <c r="AEK21" s="65"/>
      <c r="AEL21" s="65"/>
      <c r="AEM21" s="65"/>
      <c r="AEN21" s="65"/>
      <c r="AEO21" s="65"/>
      <c r="AEP21" s="65"/>
      <c r="AEQ21" s="65"/>
      <c r="AER21" s="65"/>
      <c r="AES21" s="65"/>
      <c r="AET21" s="65"/>
      <c r="AEU21" s="65"/>
      <c r="AEV21" s="65"/>
      <c r="AEW21" s="65"/>
      <c r="AEX21" s="65"/>
      <c r="AEY21" s="65"/>
      <c r="AEZ21" s="65"/>
      <c r="AFA21" s="65"/>
      <c r="AFB21" s="65"/>
      <c r="AFC21" s="65"/>
      <c r="AFD21" s="65"/>
      <c r="AFE21" s="65"/>
      <c r="AFF21" s="65"/>
      <c r="AFG21" s="65"/>
      <c r="AFH21" s="65"/>
      <c r="AFI21" s="65"/>
      <c r="AFJ21" s="65"/>
      <c r="AFK21" s="65"/>
      <c r="AFL21" s="65"/>
      <c r="AFM21" s="65"/>
      <c r="AFN21" s="65"/>
      <c r="AFO21" s="65"/>
      <c r="AFP21" s="65"/>
      <c r="AFQ21" s="65"/>
      <c r="AFR21" s="65"/>
      <c r="AFS21" s="65"/>
      <c r="AFT21" s="65"/>
      <c r="AFU21" s="65"/>
      <c r="AFV21" s="65"/>
      <c r="AFW21" s="65"/>
      <c r="AFX21" s="65"/>
      <c r="AFY21" s="65"/>
      <c r="AFZ21" s="65"/>
      <c r="AGA21" s="65"/>
      <c r="AGB21" s="65"/>
      <c r="AGC21" s="65"/>
      <c r="AGD21" s="65"/>
      <c r="AGE21" s="65"/>
      <c r="AGF21" s="65"/>
      <c r="AGG21" s="65"/>
      <c r="AGH21" s="65"/>
      <c r="AGI21" s="65"/>
      <c r="AGJ21" s="65"/>
      <c r="AGK21" s="65"/>
      <c r="AGL21" s="65"/>
      <c r="AGM21" s="65"/>
      <c r="AGN21" s="65"/>
      <c r="AGO21" s="65"/>
      <c r="AGP21" s="65"/>
      <c r="AGQ21" s="65"/>
      <c r="AGR21" s="65"/>
      <c r="AGS21" s="65"/>
      <c r="AGT21" s="65"/>
      <c r="AGU21" s="65"/>
      <c r="AGV21" s="65"/>
      <c r="AGW21" s="65"/>
      <c r="AGX21" s="65"/>
      <c r="AGY21" s="65"/>
      <c r="AGZ21" s="65"/>
      <c r="AHA21" s="65"/>
      <c r="AHB21" s="65"/>
      <c r="AHC21" s="65"/>
      <c r="AHD21" s="65"/>
      <c r="AHE21" s="65"/>
      <c r="AHF21" s="65"/>
      <c r="AHG21" s="65"/>
      <c r="AHH21" s="65"/>
      <c r="AHI21" s="65"/>
      <c r="AHJ21" s="65"/>
      <c r="AHK21" s="65"/>
      <c r="AHL21" s="65"/>
      <c r="AHM21" s="65"/>
      <c r="AHN21" s="65"/>
      <c r="AHO21" s="65"/>
      <c r="AHP21" s="65"/>
      <c r="AHQ21" s="65"/>
      <c r="AHR21" s="65"/>
      <c r="AHS21" s="65"/>
      <c r="AHT21" s="65"/>
      <c r="AHU21" s="65"/>
      <c r="AHV21" s="65"/>
      <c r="AHW21" s="65"/>
      <c r="AHX21" s="65"/>
      <c r="AHY21" s="65"/>
      <c r="AHZ21" s="65"/>
      <c r="AIA21" s="65"/>
      <c r="AIB21" s="65"/>
      <c r="AIC21" s="65"/>
      <c r="AID21" s="65"/>
      <c r="AIE21" s="65"/>
      <c r="AIF21" s="65"/>
      <c r="AIG21" s="65"/>
      <c r="AIH21" s="65"/>
      <c r="AII21" s="65"/>
      <c r="AIJ21" s="65"/>
      <c r="AIK21" s="65"/>
      <c r="AIL21" s="65"/>
      <c r="AIM21" s="65"/>
      <c r="AIN21" s="65"/>
      <c r="AIO21" s="65"/>
      <c r="AIP21" s="65"/>
      <c r="AIQ21" s="65"/>
      <c r="AIR21" s="65"/>
      <c r="AIS21" s="65"/>
      <c r="AIT21" s="65"/>
      <c r="AIU21" s="65"/>
      <c r="AIV21" s="65"/>
      <c r="AIW21" s="65"/>
      <c r="AIX21" s="65"/>
      <c r="AIY21" s="65"/>
      <c r="AIZ21" s="65"/>
      <c r="AJA21" s="65"/>
      <c r="AJB21" s="65"/>
      <c r="AJC21" s="65"/>
      <c r="AJD21" s="65"/>
      <c r="AJE21" s="65"/>
      <c r="AJF21" s="65"/>
      <c r="AJG21" s="65"/>
      <c r="AJH21" s="65"/>
      <c r="AJI21" s="65"/>
      <c r="AJJ21" s="65"/>
      <c r="AJK21" s="65"/>
      <c r="AJL21" s="65"/>
      <c r="AJM21" s="65"/>
      <c r="AJN21" s="65"/>
      <c r="AJO21" s="65"/>
      <c r="AJP21" s="65"/>
      <c r="AJQ21" s="65"/>
      <c r="AJR21" s="65"/>
      <c r="AJS21" s="65"/>
      <c r="AJT21" s="65"/>
      <c r="AJU21" s="65"/>
      <c r="AJV21" s="65"/>
      <c r="AJW21" s="65"/>
      <c r="AJX21" s="65"/>
      <c r="AJY21" s="65"/>
      <c r="AJZ21" s="65"/>
      <c r="AKA21" s="65"/>
      <c r="AKB21" s="65"/>
      <c r="AKC21" s="65"/>
      <c r="AKD21" s="65"/>
      <c r="AKE21" s="65"/>
      <c r="AKF21" s="65"/>
      <c r="AKG21" s="65"/>
      <c r="AKH21" s="65"/>
      <c r="AKI21" s="65"/>
      <c r="AKJ21" s="65"/>
      <c r="AKK21" s="65"/>
      <c r="AKL21" s="65"/>
      <c r="AKM21" s="65"/>
      <c r="AKN21" s="65"/>
      <c r="AKO21" s="65"/>
      <c r="AKP21" s="65"/>
      <c r="AKQ21" s="65"/>
      <c r="AKR21" s="65"/>
      <c r="AKS21" s="65"/>
      <c r="AKT21" s="65"/>
      <c r="AKU21" s="65"/>
      <c r="AKV21" s="65"/>
      <c r="AKW21" s="65"/>
      <c r="AKX21" s="65"/>
      <c r="AKY21" s="65"/>
      <c r="AKZ21" s="65"/>
      <c r="ALA21" s="65"/>
      <c r="ALB21" s="65"/>
      <c r="ALC21" s="65"/>
      <c r="ALD21" s="65"/>
      <c r="ALE21" s="65"/>
      <c r="ALF21" s="65"/>
      <c r="ALG21" s="65"/>
      <c r="ALH21" s="65"/>
      <c r="ALI21" s="65"/>
      <c r="ALJ21" s="65"/>
      <c r="ALK21" s="65"/>
      <c r="ALL21" s="65"/>
      <c r="ALM21" s="65"/>
      <c r="ALN21" s="65"/>
      <c r="ALO21" s="65"/>
      <c r="ALP21" s="65"/>
      <c r="ALQ21" s="65"/>
      <c r="ALR21" s="65"/>
      <c r="ALS21" s="65"/>
      <c r="ALT21" s="65"/>
      <c r="ALU21" s="65"/>
      <c r="ALV21" s="65"/>
      <c r="ALW21" s="65"/>
      <c r="ALX21" s="65"/>
    </row>
    <row r="22" spans="1:1024" s="113" customFormat="1" ht="18.75" customHeight="1" x14ac:dyDescent="0.25">
      <c r="A22" s="95"/>
      <c r="B22" s="112" t="s">
        <v>24</v>
      </c>
      <c r="C22" s="112" t="s">
        <v>24</v>
      </c>
      <c r="D22" s="112" t="s">
        <v>24</v>
      </c>
      <c r="E22" s="112" t="s">
        <v>24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  <c r="IY22" s="65"/>
      <c r="IZ22" s="65"/>
      <c r="JA22" s="65"/>
      <c r="JB22" s="65"/>
      <c r="JC22" s="65"/>
      <c r="JD22" s="65"/>
      <c r="JE22" s="65"/>
      <c r="JF22" s="65"/>
      <c r="JG22" s="65"/>
      <c r="JH22" s="65"/>
      <c r="JI22" s="65"/>
      <c r="JJ22" s="65"/>
      <c r="JK22" s="65"/>
      <c r="JL22" s="65"/>
      <c r="JM22" s="65"/>
      <c r="JN22" s="65"/>
      <c r="JO22" s="65"/>
      <c r="JP22" s="65"/>
      <c r="JQ22" s="65"/>
      <c r="JR22" s="65"/>
      <c r="JS22" s="65"/>
      <c r="JT22" s="65"/>
      <c r="JU22" s="65"/>
      <c r="JV22" s="65"/>
      <c r="JW22" s="65"/>
      <c r="JX22" s="65"/>
      <c r="JY22" s="65"/>
      <c r="JZ22" s="65"/>
      <c r="KA22" s="65"/>
      <c r="KB22" s="65"/>
      <c r="KC22" s="65"/>
      <c r="KD22" s="65"/>
      <c r="KE22" s="65"/>
      <c r="KF22" s="65"/>
      <c r="KG22" s="65"/>
      <c r="KH22" s="65"/>
      <c r="KI22" s="65"/>
      <c r="KJ22" s="65"/>
      <c r="KK22" s="65"/>
      <c r="KL22" s="65"/>
      <c r="KM22" s="65"/>
      <c r="KN22" s="65"/>
      <c r="KO22" s="65"/>
      <c r="KP22" s="65"/>
      <c r="KQ22" s="65"/>
      <c r="KR22" s="65"/>
      <c r="KS22" s="65"/>
      <c r="KT22" s="65"/>
      <c r="KU22" s="65"/>
      <c r="KV22" s="65"/>
      <c r="KW22" s="65"/>
      <c r="KX22" s="65"/>
      <c r="KY22" s="65"/>
      <c r="KZ22" s="65"/>
      <c r="LA22" s="65"/>
      <c r="LB22" s="65"/>
      <c r="LC22" s="65"/>
      <c r="LD22" s="65"/>
      <c r="LE22" s="65"/>
      <c r="LF22" s="65"/>
      <c r="LG22" s="65"/>
      <c r="LH22" s="65"/>
      <c r="LI22" s="65"/>
      <c r="LJ22" s="65"/>
      <c r="LK22" s="65"/>
      <c r="LL22" s="65"/>
      <c r="LM22" s="65"/>
      <c r="LN22" s="65"/>
      <c r="LO22" s="65"/>
      <c r="LP22" s="65"/>
      <c r="LQ22" s="65"/>
      <c r="LR22" s="65"/>
      <c r="LS22" s="65"/>
      <c r="LT22" s="65"/>
      <c r="LU22" s="65"/>
      <c r="LV22" s="65"/>
      <c r="LW22" s="65"/>
      <c r="LX22" s="65"/>
      <c r="LY22" s="65"/>
      <c r="LZ22" s="65"/>
      <c r="MA22" s="65"/>
      <c r="MB22" s="65"/>
      <c r="MC22" s="65"/>
      <c r="MD22" s="65"/>
      <c r="ME22" s="65"/>
      <c r="MF22" s="65"/>
      <c r="MG22" s="65"/>
      <c r="MH22" s="65"/>
      <c r="MI22" s="65"/>
      <c r="MJ22" s="65"/>
      <c r="MK22" s="65"/>
      <c r="ML22" s="65"/>
      <c r="MM22" s="65"/>
      <c r="MN22" s="65"/>
      <c r="MO22" s="65"/>
      <c r="MP22" s="65"/>
      <c r="MQ22" s="65"/>
      <c r="MR22" s="65"/>
      <c r="MS22" s="65"/>
      <c r="MT22" s="65"/>
      <c r="MU22" s="65"/>
      <c r="MV22" s="65"/>
      <c r="MW22" s="65"/>
      <c r="MX22" s="65"/>
      <c r="MY22" s="65"/>
      <c r="MZ22" s="65"/>
      <c r="NA22" s="65"/>
      <c r="NB22" s="65"/>
      <c r="NC22" s="65"/>
      <c r="ND22" s="65"/>
      <c r="NE22" s="65"/>
      <c r="NF22" s="65"/>
      <c r="NG22" s="65"/>
      <c r="NH22" s="65"/>
      <c r="NI22" s="65"/>
      <c r="NJ22" s="65"/>
      <c r="NK22" s="65"/>
      <c r="NL22" s="65"/>
      <c r="NM22" s="65"/>
      <c r="NN22" s="65"/>
      <c r="NO22" s="65"/>
      <c r="NP22" s="65"/>
      <c r="NQ22" s="65"/>
      <c r="NR22" s="65"/>
      <c r="NS22" s="65"/>
      <c r="NT22" s="65"/>
      <c r="NU22" s="65"/>
      <c r="NV22" s="65"/>
      <c r="NW22" s="65"/>
      <c r="NX22" s="65"/>
      <c r="NY22" s="65"/>
      <c r="NZ22" s="65"/>
      <c r="OA22" s="65"/>
      <c r="OB22" s="65"/>
      <c r="OC22" s="65"/>
      <c r="OD22" s="65"/>
      <c r="OE22" s="65"/>
      <c r="OF22" s="65"/>
      <c r="OG22" s="65"/>
      <c r="OH22" s="65"/>
      <c r="OI22" s="65"/>
      <c r="OJ22" s="65"/>
      <c r="OK22" s="65"/>
      <c r="OL22" s="65"/>
      <c r="OM22" s="65"/>
      <c r="ON22" s="65"/>
      <c r="OO22" s="65"/>
      <c r="OP22" s="65"/>
      <c r="OQ22" s="65"/>
      <c r="OR22" s="65"/>
      <c r="OS22" s="65"/>
      <c r="OT22" s="65"/>
      <c r="OU22" s="65"/>
      <c r="OV22" s="65"/>
      <c r="OW22" s="65"/>
      <c r="OX22" s="65"/>
      <c r="OY22" s="65"/>
      <c r="OZ22" s="65"/>
      <c r="PA22" s="65"/>
      <c r="PB22" s="65"/>
      <c r="PC22" s="65"/>
      <c r="PD22" s="65"/>
      <c r="PE22" s="65"/>
      <c r="PF22" s="65"/>
      <c r="PG22" s="65"/>
      <c r="PH22" s="65"/>
      <c r="PI22" s="65"/>
      <c r="PJ22" s="65"/>
      <c r="PK22" s="65"/>
      <c r="PL22" s="65"/>
      <c r="PM22" s="65"/>
      <c r="PN22" s="65"/>
      <c r="PO22" s="65"/>
      <c r="PP22" s="65"/>
      <c r="PQ22" s="65"/>
      <c r="PR22" s="65"/>
      <c r="PS22" s="65"/>
      <c r="PT22" s="65"/>
      <c r="PU22" s="65"/>
      <c r="PV22" s="65"/>
      <c r="PW22" s="65"/>
      <c r="PX22" s="65"/>
      <c r="PY22" s="65"/>
      <c r="PZ22" s="65"/>
      <c r="QA22" s="65"/>
      <c r="QB22" s="65"/>
      <c r="QC22" s="65"/>
      <c r="QD22" s="65"/>
      <c r="QE22" s="65"/>
      <c r="QF22" s="65"/>
      <c r="QG22" s="65"/>
      <c r="QH22" s="65"/>
      <c r="QI22" s="65"/>
      <c r="QJ22" s="65"/>
      <c r="QK22" s="65"/>
      <c r="QL22" s="65"/>
      <c r="QM22" s="65"/>
      <c r="QN22" s="65"/>
      <c r="QO22" s="65"/>
      <c r="QP22" s="65"/>
      <c r="QQ22" s="65"/>
      <c r="QR22" s="65"/>
      <c r="QS22" s="65"/>
      <c r="QT22" s="65"/>
      <c r="QU22" s="65"/>
      <c r="QV22" s="65"/>
      <c r="QW22" s="65"/>
      <c r="QX22" s="65"/>
      <c r="QY22" s="65"/>
      <c r="QZ22" s="65"/>
      <c r="RA22" s="65"/>
      <c r="RB22" s="65"/>
      <c r="RC22" s="65"/>
      <c r="RD22" s="65"/>
      <c r="RE22" s="65"/>
      <c r="RF22" s="65"/>
      <c r="RG22" s="65"/>
      <c r="RH22" s="65"/>
      <c r="RI22" s="65"/>
      <c r="RJ22" s="65"/>
      <c r="RK22" s="65"/>
      <c r="RL22" s="65"/>
      <c r="RM22" s="65"/>
      <c r="RN22" s="65"/>
      <c r="RO22" s="65"/>
      <c r="RP22" s="65"/>
      <c r="RQ22" s="65"/>
      <c r="RR22" s="65"/>
      <c r="RS22" s="65"/>
      <c r="RT22" s="65"/>
      <c r="RU22" s="65"/>
      <c r="RV22" s="65"/>
      <c r="RW22" s="65"/>
      <c r="RX22" s="65"/>
      <c r="RY22" s="65"/>
      <c r="RZ22" s="65"/>
      <c r="SA22" s="65"/>
      <c r="SB22" s="65"/>
      <c r="SC22" s="65"/>
      <c r="SD22" s="65"/>
      <c r="SE22" s="65"/>
      <c r="SF22" s="65"/>
      <c r="SG22" s="65"/>
      <c r="SH22" s="65"/>
      <c r="SI22" s="65"/>
      <c r="SJ22" s="65"/>
      <c r="SK22" s="65"/>
      <c r="SL22" s="65"/>
      <c r="SM22" s="65"/>
      <c r="SN22" s="65"/>
      <c r="SO22" s="65"/>
      <c r="SP22" s="65"/>
      <c r="SQ22" s="65"/>
      <c r="SR22" s="65"/>
      <c r="SS22" s="65"/>
      <c r="ST22" s="65"/>
      <c r="SU22" s="65"/>
      <c r="SV22" s="65"/>
      <c r="SW22" s="65"/>
      <c r="SX22" s="65"/>
      <c r="SY22" s="65"/>
      <c r="SZ22" s="65"/>
      <c r="TA22" s="65"/>
      <c r="TB22" s="65"/>
      <c r="TC22" s="65"/>
      <c r="TD22" s="65"/>
      <c r="TE22" s="65"/>
      <c r="TF22" s="65"/>
      <c r="TG22" s="65"/>
      <c r="TH22" s="65"/>
      <c r="TI22" s="65"/>
      <c r="TJ22" s="65"/>
      <c r="TK22" s="65"/>
      <c r="TL22" s="65"/>
      <c r="TM22" s="65"/>
      <c r="TN22" s="65"/>
      <c r="TO22" s="65"/>
      <c r="TP22" s="65"/>
      <c r="TQ22" s="65"/>
      <c r="TR22" s="65"/>
      <c r="TS22" s="65"/>
      <c r="TT22" s="65"/>
      <c r="TU22" s="65"/>
      <c r="TV22" s="65"/>
      <c r="TW22" s="65"/>
      <c r="TX22" s="65"/>
      <c r="TY22" s="65"/>
      <c r="TZ22" s="65"/>
      <c r="UA22" s="65"/>
      <c r="UB22" s="65"/>
      <c r="UC22" s="65"/>
      <c r="UD22" s="65"/>
      <c r="UE22" s="65"/>
      <c r="UF22" s="65"/>
      <c r="UG22" s="65"/>
      <c r="UH22" s="65"/>
      <c r="UI22" s="65"/>
      <c r="UJ22" s="65"/>
      <c r="UK22" s="65"/>
      <c r="UL22" s="65"/>
      <c r="UM22" s="65"/>
      <c r="UN22" s="65"/>
      <c r="UO22" s="65"/>
      <c r="UP22" s="65"/>
      <c r="UQ22" s="65"/>
      <c r="UR22" s="65"/>
      <c r="US22" s="65"/>
      <c r="UT22" s="65"/>
      <c r="UU22" s="65"/>
      <c r="UV22" s="65"/>
      <c r="UW22" s="65"/>
      <c r="UX22" s="65"/>
      <c r="UY22" s="65"/>
      <c r="UZ22" s="65"/>
      <c r="VA22" s="65"/>
      <c r="VB22" s="65"/>
      <c r="VC22" s="65"/>
      <c r="VD22" s="65"/>
      <c r="VE22" s="65"/>
      <c r="VF22" s="65"/>
      <c r="VG22" s="65"/>
      <c r="VH22" s="65"/>
      <c r="VI22" s="65"/>
      <c r="VJ22" s="65"/>
      <c r="VK22" s="65"/>
      <c r="VL22" s="65"/>
      <c r="VM22" s="65"/>
      <c r="VN22" s="65"/>
      <c r="VO22" s="65"/>
      <c r="VP22" s="65"/>
      <c r="VQ22" s="65"/>
      <c r="VR22" s="65"/>
      <c r="VS22" s="65"/>
      <c r="VT22" s="65"/>
      <c r="VU22" s="65"/>
      <c r="VV22" s="65"/>
      <c r="VW22" s="65"/>
      <c r="VX22" s="65"/>
      <c r="VY22" s="65"/>
      <c r="VZ22" s="65"/>
      <c r="WA22" s="65"/>
      <c r="WB22" s="65"/>
      <c r="WC22" s="65"/>
      <c r="WD22" s="65"/>
      <c r="WE22" s="65"/>
      <c r="WF22" s="65"/>
      <c r="WG22" s="65"/>
      <c r="WH22" s="65"/>
      <c r="WI22" s="65"/>
      <c r="WJ22" s="65"/>
      <c r="WK22" s="65"/>
      <c r="WL22" s="65"/>
      <c r="WM22" s="65"/>
      <c r="WN22" s="65"/>
      <c r="WO22" s="65"/>
      <c r="WP22" s="65"/>
      <c r="WQ22" s="65"/>
      <c r="WR22" s="65"/>
      <c r="WS22" s="65"/>
      <c r="WT22" s="65"/>
      <c r="WU22" s="65"/>
      <c r="WV22" s="65"/>
      <c r="WW22" s="65"/>
      <c r="WX22" s="65"/>
      <c r="WY22" s="65"/>
      <c r="WZ22" s="65"/>
      <c r="XA22" s="65"/>
      <c r="XB22" s="65"/>
      <c r="XC22" s="65"/>
      <c r="XD22" s="65"/>
      <c r="XE22" s="65"/>
      <c r="XF22" s="65"/>
      <c r="XG22" s="65"/>
      <c r="XH22" s="65"/>
      <c r="XI22" s="65"/>
      <c r="XJ22" s="65"/>
      <c r="XK22" s="65"/>
      <c r="XL22" s="65"/>
      <c r="XM22" s="65"/>
      <c r="XN22" s="65"/>
      <c r="XO22" s="65"/>
      <c r="XP22" s="65"/>
      <c r="XQ22" s="65"/>
      <c r="XR22" s="65"/>
      <c r="XS22" s="65"/>
      <c r="XT22" s="65"/>
      <c r="XU22" s="65"/>
      <c r="XV22" s="65"/>
      <c r="XW22" s="65"/>
      <c r="XX22" s="65"/>
      <c r="XY22" s="65"/>
      <c r="XZ22" s="65"/>
      <c r="YA22" s="65"/>
      <c r="YB22" s="65"/>
      <c r="YC22" s="65"/>
      <c r="YD22" s="65"/>
      <c r="YE22" s="65"/>
      <c r="YF22" s="65"/>
      <c r="YG22" s="65"/>
      <c r="YH22" s="65"/>
      <c r="YI22" s="65"/>
      <c r="YJ22" s="65"/>
      <c r="YK22" s="65"/>
      <c r="YL22" s="65"/>
      <c r="YM22" s="65"/>
      <c r="YN22" s="65"/>
      <c r="YO22" s="65"/>
      <c r="YP22" s="65"/>
      <c r="YQ22" s="65"/>
      <c r="YR22" s="65"/>
      <c r="YS22" s="65"/>
      <c r="YT22" s="65"/>
      <c r="YU22" s="65"/>
      <c r="YV22" s="65"/>
      <c r="YW22" s="65"/>
      <c r="YX22" s="65"/>
      <c r="YY22" s="65"/>
      <c r="YZ22" s="65"/>
      <c r="ZA22" s="65"/>
      <c r="ZB22" s="65"/>
      <c r="ZC22" s="65"/>
      <c r="ZD22" s="65"/>
      <c r="ZE22" s="65"/>
      <c r="ZF22" s="65"/>
      <c r="ZG22" s="65"/>
      <c r="ZH22" s="65"/>
      <c r="ZI22" s="65"/>
      <c r="ZJ22" s="65"/>
      <c r="ZK22" s="65"/>
      <c r="ZL22" s="65"/>
      <c r="ZM22" s="65"/>
      <c r="ZN22" s="65"/>
      <c r="ZO22" s="65"/>
      <c r="ZP22" s="65"/>
      <c r="ZQ22" s="65"/>
      <c r="ZR22" s="65"/>
      <c r="ZS22" s="65"/>
      <c r="ZT22" s="65"/>
      <c r="ZU22" s="65"/>
      <c r="ZV22" s="65"/>
      <c r="ZW22" s="65"/>
      <c r="ZX22" s="65"/>
      <c r="ZY22" s="65"/>
      <c r="ZZ22" s="65"/>
      <c r="AAA22" s="65"/>
      <c r="AAB22" s="65"/>
      <c r="AAC22" s="65"/>
      <c r="AAD22" s="65"/>
      <c r="AAE22" s="65"/>
      <c r="AAF22" s="65"/>
      <c r="AAG22" s="65"/>
      <c r="AAH22" s="65"/>
      <c r="AAI22" s="65"/>
      <c r="AAJ22" s="65"/>
      <c r="AAK22" s="65"/>
      <c r="AAL22" s="65"/>
      <c r="AAM22" s="65"/>
      <c r="AAN22" s="65"/>
      <c r="AAO22" s="65"/>
      <c r="AAP22" s="65"/>
      <c r="AAQ22" s="65"/>
      <c r="AAR22" s="65"/>
      <c r="AAS22" s="65"/>
      <c r="AAT22" s="65"/>
      <c r="AAU22" s="65"/>
      <c r="AAV22" s="65"/>
      <c r="AAW22" s="65"/>
      <c r="AAX22" s="65"/>
      <c r="AAY22" s="65"/>
      <c r="AAZ22" s="65"/>
      <c r="ABA22" s="65"/>
      <c r="ABB22" s="65"/>
      <c r="ABC22" s="65"/>
      <c r="ABD22" s="65"/>
      <c r="ABE22" s="65"/>
      <c r="ABF22" s="65"/>
      <c r="ABG22" s="65"/>
      <c r="ABH22" s="65"/>
      <c r="ABI22" s="65"/>
      <c r="ABJ22" s="65"/>
      <c r="ABK22" s="65"/>
      <c r="ABL22" s="65"/>
      <c r="ABM22" s="65"/>
      <c r="ABN22" s="65"/>
      <c r="ABO22" s="65"/>
      <c r="ABP22" s="65"/>
      <c r="ABQ22" s="65"/>
      <c r="ABR22" s="65"/>
      <c r="ABS22" s="65"/>
      <c r="ABT22" s="65"/>
      <c r="ABU22" s="65"/>
      <c r="ABV22" s="65"/>
      <c r="ABW22" s="65"/>
      <c r="ABX22" s="65"/>
      <c r="ABY22" s="65"/>
      <c r="ABZ22" s="65"/>
      <c r="ACA22" s="65"/>
      <c r="ACB22" s="65"/>
      <c r="ACC22" s="65"/>
      <c r="ACD22" s="65"/>
      <c r="ACE22" s="65"/>
      <c r="ACF22" s="65"/>
      <c r="ACG22" s="65"/>
      <c r="ACH22" s="65"/>
      <c r="ACI22" s="65"/>
      <c r="ACJ22" s="65"/>
      <c r="ACK22" s="65"/>
      <c r="ACL22" s="65"/>
      <c r="ACM22" s="65"/>
      <c r="ACN22" s="65"/>
      <c r="ACO22" s="65"/>
      <c r="ACP22" s="65"/>
      <c r="ACQ22" s="65"/>
      <c r="ACR22" s="65"/>
      <c r="ACS22" s="65"/>
      <c r="ACT22" s="65"/>
      <c r="ACU22" s="65"/>
      <c r="ACV22" s="65"/>
      <c r="ACW22" s="65"/>
      <c r="ACX22" s="65"/>
      <c r="ACY22" s="65"/>
      <c r="ACZ22" s="65"/>
      <c r="ADA22" s="65"/>
      <c r="ADB22" s="65"/>
      <c r="ADC22" s="65"/>
      <c r="ADD22" s="65"/>
      <c r="ADE22" s="65"/>
      <c r="ADF22" s="65"/>
      <c r="ADG22" s="65"/>
      <c r="ADH22" s="65"/>
      <c r="ADI22" s="65"/>
      <c r="ADJ22" s="65"/>
      <c r="ADK22" s="65"/>
      <c r="ADL22" s="65"/>
      <c r="ADM22" s="65"/>
      <c r="ADN22" s="65"/>
      <c r="ADO22" s="65"/>
      <c r="ADP22" s="65"/>
      <c r="ADQ22" s="65"/>
      <c r="ADR22" s="65"/>
      <c r="ADS22" s="65"/>
      <c r="ADT22" s="65"/>
      <c r="ADU22" s="65"/>
      <c r="ADV22" s="65"/>
      <c r="ADW22" s="65"/>
      <c r="ADX22" s="65"/>
      <c r="ADY22" s="65"/>
      <c r="ADZ22" s="65"/>
      <c r="AEA22" s="65"/>
      <c r="AEB22" s="65"/>
      <c r="AEC22" s="65"/>
      <c r="AED22" s="65"/>
      <c r="AEE22" s="65"/>
      <c r="AEF22" s="65"/>
      <c r="AEG22" s="65"/>
      <c r="AEH22" s="65"/>
      <c r="AEI22" s="65"/>
      <c r="AEJ22" s="65"/>
      <c r="AEK22" s="65"/>
      <c r="AEL22" s="65"/>
      <c r="AEM22" s="65"/>
      <c r="AEN22" s="65"/>
      <c r="AEO22" s="65"/>
      <c r="AEP22" s="65"/>
      <c r="AEQ22" s="65"/>
      <c r="AER22" s="65"/>
      <c r="AES22" s="65"/>
      <c r="AET22" s="65"/>
      <c r="AEU22" s="65"/>
      <c r="AEV22" s="65"/>
      <c r="AEW22" s="65"/>
      <c r="AEX22" s="65"/>
      <c r="AEY22" s="65"/>
      <c r="AEZ22" s="65"/>
      <c r="AFA22" s="65"/>
      <c r="AFB22" s="65"/>
      <c r="AFC22" s="65"/>
      <c r="AFD22" s="65"/>
      <c r="AFE22" s="65"/>
      <c r="AFF22" s="65"/>
      <c r="AFG22" s="65"/>
      <c r="AFH22" s="65"/>
      <c r="AFI22" s="65"/>
      <c r="AFJ22" s="65"/>
      <c r="AFK22" s="65"/>
      <c r="AFL22" s="65"/>
      <c r="AFM22" s="65"/>
      <c r="AFN22" s="65"/>
      <c r="AFO22" s="65"/>
      <c r="AFP22" s="65"/>
      <c r="AFQ22" s="65"/>
      <c r="AFR22" s="65"/>
      <c r="AFS22" s="65"/>
      <c r="AFT22" s="65"/>
      <c r="AFU22" s="65"/>
      <c r="AFV22" s="65"/>
      <c r="AFW22" s="65"/>
      <c r="AFX22" s="65"/>
      <c r="AFY22" s="65"/>
      <c r="AFZ22" s="65"/>
      <c r="AGA22" s="65"/>
      <c r="AGB22" s="65"/>
      <c r="AGC22" s="65"/>
      <c r="AGD22" s="65"/>
      <c r="AGE22" s="65"/>
      <c r="AGF22" s="65"/>
      <c r="AGG22" s="65"/>
      <c r="AGH22" s="65"/>
      <c r="AGI22" s="65"/>
      <c r="AGJ22" s="65"/>
      <c r="AGK22" s="65"/>
      <c r="AGL22" s="65"/>
      <c r="AGM22" s="65"/>
      <c r="AGN22" s="65"/>
      <c r="AGO22" s="65"/>
      <c r="AGP22" s="65"/>
      <c r="AGQ22" s="65"/>
      <c r="AGR22" s="65"/>
      <c r="AGS22" s="65"/>
      <c r="AGT22" s="65"/>
      <c r="AGU22" s="65"/>
      <c r="AGV22" s="65"/>
      <c r="AGW22" s="65"/>
      <c r="AGX22" s="65"/>
      <c r="AGY22" s="65"/>
      <c r="AGZ22" s="65"/>
      <c r="AHA22" s="65"/>
      <c r="AHB22" s="65"/>
      <c r="AHC22" s="65"/>
      <c r="AHD22" s="65"/>
      <c r="AHE22" s="65"/>
      <c r="AHF22" s="65"/>
      <c r="AHG22" s="65"/>
      <c r="AHH22" s="65"/>
      <c r="AHI22" s="65"/>
      <c r="AHJ22" s="65"/>
      <c r="AHK22" s="65"/>
      <c r="AHL22" s="65"/>
      <c r="AHM22" s="65"/>
      <c r="AHN22" s="65"/>
      <c r="AHO22" s="65"/>
      <c r="AHP22" s="65"/>
      <c r="AHQ22" s="65"/>
      <c r="AHR22" s="65"/>
      <c r="AHS22" s="65"/>
      <c r="AHT22" s="65"/>
      <c r="AHU22" s="65"/>
      <c r="AHV22" s="65"/>
      <c r="AHW22" s="65"/>
      <c r="AHX22" s="65"/>
      <c r="AHY22" s="65"/>
      <c r="AHZ22" s="65"/>
      <c r="AIA22" s="65"/>
      <c r="AIB22" s="65"/>
      <c r="AIC22" s="65"/>
      <c r="AID22" s="65"/>
      <c r="AIE22" s="65"/>
      <c r="AIF22" s="65"/>
      <c r="AIG22" s="65"/>
      <c r="AIH22" s="65"/>
      <c r="AII22" s="65"/>
      <c r="AIJ22" s="65"/>
      <c r="AIK22" s="65"/>
      <c r="AIL22" s="65"/>
      <c r="AIM22" s="65"/>
      <c r="AIN22" s="65"/>
      <c r="AIO22" s="65"/>
      <c r="AIP22" s="65"/>
      <c r="AIQ22" s="65"/>
      <c r="AIR22" s="65"/>
      <c r="AIS22" s="65"/>
      <c r="AIT22" s="65"/>
      <c r="AIU22" s="65"/>
      <c r="AIV22" s="65"/>
      <c r="AIW22" s="65"/>
      <c r="AIX22" s="65"/>
      <c r="AIY22" s="65"/>
      <c r="AIZ22" s="65"/>
      <c r="AJA22" s="65"/>
      <c r="AJB22" s="65"/>
      <c r="AJC22" s="65"/>
      <c r="AJD22" s="65"/>
      <c r="AJE22" s="65"/>
      <c r="AJF22" s="65"/>
      <c r="AJG22" s="65"/>
      <c r="AJH22" s="65"/>
      <c r="AJI22" s="65"/>
      <c r="AJJ22" s="65"/>
      <c r="AJK22" s="65"/>
      <c r="AJL22" s="65"/>
      <c r="AJM22" s="65"/>
      <c r="AJN22" s="65"/>
      <c r="AJO22" s="65"/>
      <c r="AJP22" s="65"/>
      <c r="AJQ22" s="65"/>
      <c r="AJR22" s="65"/>
      <c r="AJS22" s="65"/>
      <c r="AJT22" s="65"/>
      <c r="AJU22" s="65"/>
      <c r="AJV22" s="65"/>
      <c r="AJW22" s="65"/>
      <c r="AJX22" s="65"/>
      <c r="AJY22" s="65"/>
      <c r="AJZ22" s="65"/>
      <c r="AKA22" s="65"/>
      <c r="AKB22" s="65"/>
      <c r="AKC22" s="65"/>
      <c r="AKD22" s="65"/>
      <c r="AKE22" s="65"/>
      <c r="AKF22" s="65"/>
      <c r="AKG22" s="65"/>
      <c r="AKH22" s="65"/>
      <c r="AKI22" s="65"/>
      <c r="AKJ22" s="65"/>
      <c r="AKK22" s="65"/>
      <c r="AKL22" s="65"/>
      <c r="AKM22" s="65"/>
      <c r="AKN22" s="65"/>
      <c r="AKO22" s="65"/>
      <c r="AKP22" s="65"/>
      <c r="AKQ22" s="65"/>
      <c r="AKR22" s="65"/>
      <c r="AKS22" s="65"/>
      <c r="AKT22" s="65"/>
      <c r="AKU22" s="65"/>
      <c r="AKV22" s="65"/>
      <c r="AKW22" s="65"/>
      <c r="AKX22" s="65"/>
      <c r="AKY22" s="65"/>
      <c r="AKZ22" s="65"/>
      <c r="ALA22" s="65"/>
      <c r="ALB22" s="65"/>
      <c r="ALC22" s="65"/>
      <c r="ALD22" s="65"/>
      <c r="ALE22" s="65"/>
      <c r="ALF22" s="65"/>
      <c r="ALG22" s="65"/>
      <c r="ALH22" s="65"/>
      <c r="ALI22" s="65"/>
      <c r="ALJ22" s="65"/>
      <c r="ALK22" s="65"/>
      <c r="ALL22" s="65"/>
      <c r="ALM22" s="65"/>
      <c r="ALN22" s="65"/>
      <c r="ALO22" s="65"/>
      <c r="ALP22" s="65"/>
      <c r="ALQ22" s="65"/>
      <c r="ALR22" s="65"/>
      <c r="ALS22" s="65"/>
      <c r="ALT22" s="65"/>
      <c r="ALU22" s="65"/>
      <c r="ALV22" s="65"/>
    </row>
    <row r="23" spans="1:1024" s="113" customFormat="1" ht="55.5" customHeight="1" x14ac:dyDescent="0.25">
      <c r="A23" s="114" t="s">
        <v>46</v>
      </c>
      <c r="B23" s="115">
        <v>21160</v>
      </c>
      <c r="C23" s="116" t="s">
        <v>47</v>
      </c>
      <c r="D23" s="98">
        <v>0</v>
      </c>
      <c r="E23" s="115">
        <f>B23+D23</f>
        <v>21160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65"/>
      <c r="JA23" s="65"/>
      <c r="JB23" s="65"/>
      <c r="JC23" s="65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5"/>
      <c r="JO23" s="65"/>
      <c r="JP23" s="65"/>
      <c r="JQ23" s="65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65"/>
      <c r="KC23" s="65"/>
      <c r="KD23" s="65"/>
      <c r="KE23" s="65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65"/>
      <c r="KQ23" s="65"/>
      <c r="KR23" s="65"/>
      <c r="KS23" s="65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65"/>
      <c r="LE23" s="65"/>
      <c r="LF23" s="65"/>
      <c r="LG23" s="65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65"/>
      <c r="LS23" s="65"/>
      <c r="LT23" s="65"/>
      <c r="LU23" s="65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65"/>
      <c r="MG23" s="65"/>
      <c r="MH23" s="65"/>
      <c r="MI23" s="65"/>
      <c r="MJ23" s="65"/>
      <c r="MK23" s="65"/>
      <c r="ML23" s="65"/>
      <c r="MM23" s="65"/>
      <c r="MN23" s="65"/>
      <c r="MO23" s="65"/>
      <c r="MP23" s="65"/>
      <c r="MQ23" s="65"/>
      <c r="MR23" s="65"/>
      <c r="MS23" s="65"/>
      <c r="MT23" s="65"/>
      <c r="MU23" s="65"/>
      <c r="MV23" s="65"/>
      <c r="MW23" s="65"/>
      <c r="MX23" s="65"/>
      <c r="MY23" s="65"/>
      <c r="MZ23" s="65"/>
      <c r="NA23" s="65"/>
      <c r="NB23" s="65"/>
      <c r="NC23" s="65"/>
      <c r="ND23" s="65"/>
      <c r="NE23" s="65"/>
      <c r="NF23" s="65"/>
      <c r="NG23" s="65"/>
      <c r="NH23" s="65"/>
      <c r="NI23" s="65"/>
      <c r="NJ23" s="65"/>
      <c r="NK23" s="65"/>
      <c r="NL23" s="65"/>
      <c r="NM23" s="65"/>
      <c r="NN23" s="65"/>
      <c r="NO23" s="65"/>
      <c r="NP23" s="65"/>
      <c r="NQ23" s="65"/>
      <c r="NR23" s="65"/>
      <c r="NS23" s="65"/>
      <c r="NT23" s="65"/>
      <c r="NU23" s="65"/>
      <c r="NV23" s="65"/>
      <c r="NW23" s="65"/>
      <c r="NX23" s="65"/>
      <c r="NY23" s="65"/>
      <c r="NZ23" s="65"/>
      <c r="OA23" s="65"/>
      <c r="OB23" s="65"/>
      <c r="OC23" s="65"/>
      <c r="OD23" s="65"/>
      <c r="OE23" s="65"/>
      <c r="OF23" s="65"/>
      <c r="OG23" s="65"/>
      <c r="OH23" s="65"/>
      <c r="OI23" s="65"/>
      <c r="OJ23" s="65"/>
      <c r="OK23" s="65"/>
      <c r="OL23" s="65"/>
      <c r="OM23" s="65"/>
      <c r="ON23" s="65"/>
      <c r="OO23" s="65"/>
      <c r="OP23" s="65"/>
      <c r="OQ23" s="65"/>
      <c r="OR23" s="65"/>
      <c r="OS23" s="65"/>
      <c r="OT23" s="65"/>
      <c r="OU23" s="65"/>
      <c r="OV23" s="65"/>
      <c r="OW23" s="65"/>
      <c r="OX23" s="65"/>
      <c r="OY23" s="65"/>
      <c r="OZ23" s="65"/>
      <c r="PA23" s="65"/>
      <c r="PB23" s="65"/>
      <c r="PC23" s="65"/>
      <c r="PD23" s="65"/>
      <c r="PE23" s="65"/>
      <c r="PF23" s="65"/>
      <c r="PG23" s="65"/>
      <c r="PH23" s="65"/>
      <c r="PI23" s="65"/>
      <c r="PJ23" s="65"/>
      <c r="PK23" s="65"/>
      <c r="PL23" s="65"/>
      <c r="PM23" s="65"/>
      <c r="PN23" s="65"/>
      <c r="PO23" s="65"/>
      <c r="PP23" s="65"/>
      <c r="PQ23" s="65"/>
      <c r="PR23" s="65"/>
      <c r="PS23" s="65"/>
      <c r="PT23" s="65"/>
      <c r="PU23" s="65"/>
      <c r="PV23" s="65"/>
      <c r="PW23" s="65"/>
      <c r="PX23" s="65"/>
      <c r="PY23" s="65"/>
      <c r="PZ23" s="65"/>
      <c r="QA23" s="65"/>
      <c r="QB23" s="65"/>
      <c r="QC23" s="65"/>
      <c r="QD23" s="65"/>
      <c r="QE23" s="65"/>
      <c r="QF23" s="65"/>
      <c r="QG23" s="65"/>
      <c r="QH23" s="65"/>
      <c r="QI23" s="65"/>
      <c r="QJ23" s="65"/>
      <c r="QK23" s="65"/>
      <c r="QL23" s="65"/>
      <c r="QM23" s="65"/>
      <c r="QN23" s="65"/>
      <c r="QO23" s="65"/>
      <c r="QP23" s="65"/>
      <c r="QQ23" s="65"/>
      <c r="QR23" s="65"/>
      <c r="QS23" s="65"/>
      <c r="QT23" s="65"/>
      <c r="QU23" s="65"/>
      <c r="QV23" s="65"/>
      <c r="QW23" s="65"/>
      <c r="QX23" s="65"/>
      <c r="QY23" s="65"/>
      <c r="QZ23" s="65"/>
      <c r="RA23" s="65"/>
      <c r="RB23" s="65"/>
      <c r="RC23" s="65"/>
      <c r="RD23" s="65"/>
      <c r="RE23" s="65"/>
      <c r="RF23" s="65"/>
      <c r="RG23" s="65"/>
      <c r="RH23" s="65"/>
      <c r="RI23" s="65"/>
      <c r="RJ23" s="65"/>
      <c r="RK23" s="65"/>
      <c r="RL23" s="65"/>
      <c r="RM23" s="65"/>
      <c r="RN23" s="65"/>
      <c r="RO23" s="65"/>
      <c r="RP23" s="65"/>
      <c r="RQ23" s="65"/>
      <c r="RR23" s="65"/>
      <c r="RS23" s="65"/>
      <c r="RT23" s="65"/>
      <c r="RU23" s="65"/>
      <c r="RV23" s="65"/>
      <c r="RW23" s="65"/>
      <c r="RX23" s="65"/>
      <c r="RY23" s="65"/>
      <c r="RZ23" s="65"/>
      <c r="SA23" s="65"/>
      <c r="SB23" s="65"/>
      <c r="SC23" s="65"/>
      <c r="SD23" s="65"/>
      <c r="SE23" s="65"/>
      <c r="SF23" s="65"/>
      <c r="SG23" s="65"/>
      <c r="SH23" s="65"/>
      <c r="SI23" s="65"/>
      <c r="SJ23" s="65"/>
      <c r="SK23" s="65"/>
      <c r="SL23" s="65"/>
      <c r="SM23" s="65"/>
      <c r="SN23" s="65"/>
      <c r="SO23" s="65"/>
      <c r="SP23" s="65"/>
      <c r="SQ23" s="65"/>
      <c r="SR23" s="65"/>
      <c r="SS23" s="65"/>
      <c r="ST23" s="65"/>
      <c r="SU23" s="65"/>
      <c r="SV23" s="65"/>
      <c r="SW23" s="65"/>
      <c r="SX23" s="65"/>
      <c r="SY23" s="65"/>
      <c r="SZ23" s="65"/>
      <c r="TA23" s="65"/>
      <c r="TB23" s="65"/>
      <c r="TC23" s="65"/>
      <c r="TD23" s="65"/>
      <c r="TE23" s="65"/>
      <c r="TF23" s="65"/>
      <c r="TG23" s="65"/>
      <c r="TH23" s="65"/>
      <c r="TI23" s="65"/>
      <c r="TJ23" s="65"/>
      <c r="TK23" s="65"/>
      <c r="TL23" s="65"/>
      <c r="TM23" s="65"/>
      <c r="TN23" s="65"/>
      <c r="TO23" s="65"/>
      <c r="TP23" s="65"/>
      <c r="TQ23" s="65"/>
      <c r="TR23" s="65"/>
      <c r="TS23" s="65"/>
      <c r="TT23" s="65"/>
      <c r="TU23" s="65"/>
      <c r="TV23" s="65"/>
      <c r="TW23" s="65"/>
      <c r="TX23" s="65"/>
      <c r="TY23" s="65"/>
      <c r="TZ23" s="65"/>
      <c r="UA23" s="65"/>
      <c r="UB23" s="65"/>
      <c r="UC23" s="65"/>
      <c r="UD23" s="65"/>
      <c r="UE23" s="65"/>
      <c r="UF23" s="65"/>
      <c r="UG23" s="65"/>
      <c r="UH23" s="65"/>
      <c r="UI23" s="65"/>
      <c r="UJ23" s="65"/>
      <c r="UK23" s="65"/>
      <c r="UL23" s="65"/>
      <c r="UM23" s="65"/>
      <c r="UN23" s="65"/>
      <c r="UO23" s="65"/>
      <c r="UP23" s="65"/>
      <c r="UQ23" s="65"/>
      <c r="UR23" s="65"/>
      <c r="US23" s="65"/>
      <c r="UT23" s="65"/>
      <c r="UU23" s="65"/>
      <c r="UV23" s="65"/>
      <c r="UW23" s="65"/>
      <c r="UX23" s="65"/>
      <c r="UY23" s="65"/>
      <c r="UZ23" s="65"/>
      <c r="VA23" s="65"/>
      <c r="VB23" s="65"/>
      <c r="VC23" s="65"/>
      <c r="VD23" s="65"/>
      <c r="VE23" s="65"/>
      <c r="VF23" s="65"/>
      <c r="VG23" s="65"/>
      <c r="VH23" s="65"/>
      <c r="VI23" s="65"/>
      <c r="VJ23" s="65"/>
      <c r="VK23" s="65"/>
      <c r="VL23" s="65"/>
      <c r="VM23" s="65"/>
      <c r="VN23" s="65"/>
      <c r="VO23" s="65"/>
      <c r="VP23" s="65"/>
      <c r="VQ23" s="65"/>
      <c r="VR23" s="65"/>
      <c r="VS23" s="65"/>
      <c r="VT23" s="65"/>
      <c r="VU23" s="65"/>
      <c r="VV23" s="65"/>
      <c r="VW23" s="65"/>
      <c r="VX23" s="65"/>
      <c r="VY23" s="65"/>
      <c r="VZ23" s="65"/>
      <c r="WA23" s="65"/>
      <c r="WB23" s="65"/>
      <c r="WC23" s="65"/>
      <c r="WD23" s="65"/>
      <c r="WE23" s="65"/>
      <c r="WF23" s="65"/>
      <c r="WG23" s="65"/>
      <c r="WH23" s="65"/>
      <c r="WI23" s="65"/>
      <c r="WJ23" s="65"/>
      <c r="WK23" s="65"/>
      <c r="WL23" s="65"/>
      <c r="WM23" s="65"/>
      <c r="WN23" s="65"/>
      <c r="WO23" s="65"/>
      <c r="WP23" s="65"/>
      <c r="WQ23" s="65"/>
      <c r="WR23" s="65"/>
      <c r="WS23" s="65"/>
      <c r="WT23" s="65"/>
      <c r="WU23" s="65"/>
      <c r="WV23" s="65"/>
      <c r="WW23" s="65"/>
      <c r="WX23" s="65"/>
      <c r="WY23" s="65"/>
      <c r="WZ23" s="65"/>
      <c r="XA23" s="65"/>
      <c r="XB23" s="65"/>
      <c r="XC23" s="65"/>
      <c r="XD23" s="65"/>
      <c r="XE23" s="65"/>
      <c r="XF23" s="65"/>
      <c r="XG23" s="65"/>
      <c r="XH23" s="65"/>
      <c r="XI23" s="65"/>
      <c r="XJ23" s="65"/>
      <c r="XK23" s="65"/>
      <c r="XL23" s="65"/>
      <c r="XM23" s="65"/>
      <c r="XN23" s="65"/>
      <c r="XO23" s="65"/>
      <c r="XP23" s="65"/>
      <c r="XQ23" s="65"/>
      <c r="XR23" s="65"/>
      <c r="XS23" s="65"/>
      <c r="XT23" s="65"/>
      <c r="XU23" s="65"/>
      <c r="XV23" s="65"/>
      <c r="XW23" s="65"/>
      <c r="XX23" s="65"/>
      <c r="XY23" s="65"/>
      <c r="XZ23" s="65"/>
      <c r="YA23" s="65"/>
      <c r="YB23" s="65"/>
      <c r="YC23" s="65"/>
      <c r="YD23" s="65"/>
      <c r="YE23" s="65"/>
      <c r="YF23" s="65"/>
      <c r="YG23" s="65"/>
      <c r="YH23" s="65"/>
      <c r="YI23" s="65"/>
      <c r="YJ23" s="65"/>
      <c r="YK23" s="65"/>
      <c r="YL23" s="65"/>
      <c r="YM23" s="65"/>
      <c r="YN23" s="65"/>
      <c r="YO23" s="65"/>
      <c r="YP23" s="65"/>
      <c r="YQ23" s="65"/>
      <c r="YR23" s="65"/>
      <c r="YS23" s="65"/>
      <c r="YT23" s="65"/>
      <c r="YU23" s="65"/>
      <c r="YV23" s="65"/>
      <c r="YW23" s="65"/>
      <c r="YX23" s="65"/>
      <c r="YY23" s="65"/>
      <c r="YZ23" s="65"/>
      <c r="ZA23" s="65"/>
      <c r="ZB23" s="65"/>
      <c r="ZC23" s="65"/>
      <c r="ZD23" s="65"/>
      <c r="ZE23" s="65"/>
      <c r="ZF23" s="65"/>
      <c r="ZG23" s="65"/>
      <c r="ZH23" s="65"/>
      <c r="ZI23" s="65"/>
      <c r="ZJ23" s="65"/>
      <c r="ZK23" s="65"/>
      <c r="ZL23" s="65"/>
      <c r="ZM23" s="65"/>
      <c r="ZN23" s="65"/>
      <c r="ZO23" s="65"/>
      <c r="ZP23" s="65"/>
      <c r="ZQ23" s="65"/>
      <c r="ZR23" s="65"/>
      <c r="ZS23" s="65"/>
      <c r="ZT23" s="65"/>
      <c r="ZU23" s="65"/>
      <c r="ZV23" s="65"/>
      <c r="ZW23" s="65"/>
      <c r="ZX23" s="65"/>
      <c r="ZY23" s="65"/>
      <c r="ZZ23" s="65"/>
      <c r="AAA23" s="65"/>
      <c r="AAB23" s="65"/>
      <c r="AAC23" s="65"/>
      <c r="AAD23" s="65"/>
      <c r="AAE23" s="65"/>
      <c r="AAF23" s="65"/>
      <c r="AAG23" s="65"/>
      <c r="AAH23" s="65"/>
      <c r="AAI23" s="65"/>
      <c r="AAJ23" s="65"/>
      <c r="AAK23" s="65"/>
      <c r="AAL23" s="65"/>
      <c r="AAM23" s="65"/>
      <c r="AAN23" s="65"/>
      <c r="AAO23" s="65"/>
      <c r="AAP23" s="65"/>
      <c r="AAQ23" s="65"/>
      <c r="AAR23" s="65"/>
      <c r="AAS23" s="65"/>
      <c r="AAT23" s="65"/>
      <c r="AAU23" s="65"/>
      <c r="AAV23" s="65"/>
      <c r="AAW23" s="65"/>
      <c r="AAX23" s="65"/>
      <c r="AAY23" s="65"/>
      <c r="AAZ23" s="65"/>
      <c r="ABA23" s="65"/>
      <c r="ABB23" s="65"/>
      <c r="ABC23" s="65"/>
      <c r="ABD23" s="65"/>
      <c r="ABE23" s="65"/>
      <c r="ABF23" s="65"/>
      <c r="ABG23" s="65"/>
      <c r="ABH23" s="65"/>
      <c r="ABI23" s="65"/>
      <c r="ABJ23" s="65"/>
      <c r="ABK23" s="65"/>
      <c r="ABL23" s="65"/>
      <c r="ABM23" s="65"/>
      <c r="ABN23" s="65"/>
      <c r="ABO23" s="65"/>
      <c r="ABP23" s="65"/>
      <c r="ABQ23" s="65"/>
      <c r="ABR23" s="65"/>
      <c r="ABS23" s="65"/>
      <c r="ABT23" s="65"/>
      <c r="ABU23" s="65"/>
      <c r="ABV23" s="65"/>
      <c r="ABW23" s="65"/>
      <c r="ABX23" s="65"/>
      <c r="ABY23" s="65"/>
      <c r="ABZ23" s="65"/>
      <c r="ACA23" s="65"/>
      <c r="ACB23" s="65"/>
      <c r="ACC23" s="65"/>
      <c r="ACD23" s="65"/>
      <c r="ACE23" s="65"/>
      <c r="ACF23" s="65"/>
      <c r="ACG23" s="65"/>
      <c r="ACH23" s="65"/>
      <c r="ACI23" s="65"/>
      <c r="ACJ23" s="65"/>
      <c r="ACK23" s="65"/>
      <c r="ACL23" s="65"/>
      <c r="ACM23" s="65"/>
      <c r="ACN23" s="65"/>
      <c r="ACO23" s="65"/>
      <c r="ACP23" s="65"/>
      <c r="ACQ23" s="65"/>
      <c r="ACR23" s="65"/>
      <c r="ACS23" s="65"/>
      <c r="ACT23" s="65"/>
      <c r="ACU23" s="65"/>
      <c r="ACV23" s="65"/>
      <c r="ACW23" s="65"/>
      <c r="ACX23" s="65"/>
      <c r="ACY23" s="65"/>
      <c r="ACZ23" s="65"/>
      <c r="ADA23" s="65"/>
      <c r="ADB23" s="65"/>
      <c r="ADC23" s="65"/>
      <c r="ADD23" s="65"/>
      <c r="ADE23" s="65"/>
      <c r="ADF23" s="65"/>
      <c r="ADG23" s="65"/>
      <c r="ADH23" s="65"/>
      <c r="ADI23" s="65"/>
      <c r="ADJ23" s="65"/>
      <c r="ADK23" s="65"/>
      <c r="ADL23" s="65"/>
      <c r="ADM23" s="65"/>
      <c r="ADN23" s="65"/>
      <c r="ADO23" s="65"/>
      <c r="ADP23" s="65"/>
      <c r="ADQ23" s="65"/>
      <c r="ADR23" s="65"/>
      <c r="ADS23" s="65"/>
      <c r="ADT23" s="65"/>
      <c r="ADU23" s="65"/>
      <c r="ADV23" s="65"/>
      <c r="ADW23" s="65"/>
      <c r="ADX23" s="65"/>
      <c r="ADY23" s="65"/>
      <c r="ADZ23" s="65"/>
      <c r="AEA23" s="65"/>
      <c r="AEB23" s="65"/>
      <c r="AEC23" s="65"/>
      <c r="AED23" s="65"/>
      <c r="AEE23" s="65"/>
      <c r="AEF23" s="65"/>
      <c r="AEG23" s="65"/>
      <c r="AEH23" s="65"/>
      <c r="AEI23" s="65"/>
      <c r="AEJ23" s="65"/>
      <c r="AEK23" s="65"/>
      <c r="AEL23" s="65"/>
      <c r="AEM23" s="65"/>
      <c r="AEN23" s="65"/>
      <c r="AEO23" s="65"/>
      <c r="AEP23" s="65"/>
      <c r="AEQ23" s="65"/>
      <c r="AER23" s="65"/>
      <c r="AES23" s="65"/>
      <c r="AET23" s="65"/>
      <c r="AEU23" s="65"/>
      <c r="AEV23" s="65"/>
      <c r="AEW23" s="65"/>
      <c r="AEX23" s="65"/>
      <c r="AEY23" s="65"/>
      <c r="AEZ23" s="65"/>
      <c r="AFA23" s="65"/>
      <c r="AFB23" s="65"/>
      <c r="AFC23" s="65"/>
      <c r="AFD23" s="65"/>
      <c r="AFE23" s="65"/>
      <c r="AFF23" s="65"/>
      <c r="AFG23" s="65"/>
      <c r="AFH23" s="65"/>
      <c r="AFI23" s="65"/>
      <c r="AFJ23" s="65"/>
      <c r="AFK23" s="65"/>
      <c r="AFL23" s="65"/>
      <c r="AFM23" s="65"/>
      <c r="AFN23" s="65"/>
      <c r="AFO23" s="65"/>
      <c r="AFP23" s="65"/>
      <c r="AFQ23" s="65"/>
      <c r="AFR23" s="65"/>
      <c r="AFS23" s="65"/>
      <c r="AFT23" s="65"/>
      <c r="AFU23" s="65"/>
      <c r="AFV23" s="65"/>
      <c r="AFW23" s="65"/>
      <c r="AFX23" s="65"/>
      <c r="AFY23" s="65"/>
      <c r="AFZ23" s="65"/>
      <c r="AGA23" s="65"/>
      <c r="AGB23" s="65"/>
      <c r="AGC23" s="65"/>
      <c r="AGD23" s="65"/>
      <c r="AGE23" s="65"/>
      <c r="AGF23" s="65"/>
      <c r="AGG23" s="65"/>
      <c r="AGH23" s="65"/>
      <c r="AGI23" s="65"/>
      <c r="AGJ23" s="65"/>
      <c r="AGK23" s="65"/>
      <c r="AGL23" s="65"/>
      <c r="AGM23" s="65"/>
      <c r="AGN23" s="65"/>
      <c r="AGO23" s="65"/>
      <c r="AGP23" s="65"/>
      <c r="AGQ23" s="65"/>
      <c r="AGR23" s="65"/>
      <c r="AGS23" s="65"/>
      <c r="AGT23" s="65"/>
      <c r="AGU23" s="65"/>
      <c r="AGV23" s="65"/>
      <c r="AGW23" s="65"/>
      <c r="AGX23" s="65"/>
      <c r="AGY23" s="65"/>
      <c r="AGZ23" s="65"/>
      <c r="AHA23" s="65"/>
      <c r="AHB23" s="65"/>
      <c r="AHC23" s="65"/>
      <c r="AHD23" s="65"/>
      <c r="AHE23" s="65"/>
      <c r="AHF23" s="65"/>
      <c r="AHG23" s="65"/>
      <c r="AHH23" s="65"/>
      <c r="AHI23" s="65"/>
      <c r="AHJ23" s="65"/>
      <c r="AHK23" s="65"/>
      <c r="AHL23" s="65"/>
      <c r="AHM23" s="65"/>
      <c r="AHN23" s="65"/>
      <c r="AHO23" s="65"/>
      <c r="AHP23" s="65"/>
      <c r="AHQ23" s="65"/>
      <c r="AHR23" s="65"/>
      <c r="AHS23" s="65"/>
      <c r="AHT23" s="65"/>
      <c r="AHU23" s="65"/>
      <c r="AHV23" s="65"/>
      <c r="AHW23" s="65"/>
      <c r="AHX23" s="65"/>
      <c r="AHY23" s="65"/>
      <c r="AHZ23" s="65"/>
      <c r="AIA23" s="65"/>
      <c r="AIB23" s="65"/>
      <c r="AIC23" s="65"/>
      <c r="AID23" s="65"/>
      <c r="AIE23" s="65"/>
      <c r="AIF23" s="65"/>
      <c r="AIG23" s="65"/>
      <c r="AIH23" s="65"/>
      <c r="AII23" s="65"/>
      <c r="AIJ23" s="65"/>
      <c r="AIK23" s="65"/>
      <c r="AIL23" s="65"/>
      <c r="AIM23" s="65"/>
      <c r="AIN23" s="65"/>
      <c r="AIO23" s="65"/>
      <c r="AIP23" s="65"/>
      <c r="AIQ23" s="65"/>
      <c r="AIR23" s="65"/>
      <c r="AIS23" s="65"/>
      <c r="AIT23" s="65"/>
      <c r="AIU23" s="65"/>
      <c r="AIV23" s="65"/>
      <c r="AIW23" s="65"/>
      <c r="AIX23" s="65"/>
      <c r="AIY23" s="65"/>
      <c r="AIZ23" s="65"/>
      <c r="AJA23" s="65"/>
      <c r="AJB23" s="65"/>
      <c r="AJC23" s="65"/>
      <c r="AJD23" s="65"/>
      <c r="AJE23" s="65"/>
      <c r="AJF23" s="65"/>
      <c r="AJG23" s="65"/>
      <c r="AJH23" s="65"/>
      <c r="AJI23" s="65"/>
      <c r="AJJ23" s="65"/>
      <c r="AJK23" s="65"/>
      <c r="AJL23" s="65"/>
      <c r="AJM23" s="65"/>
      <c r="AJN23" s="65"/>
      <c r="AJO23" s="65"/>
      <c r="AJP23" s="65"/>
      <c r="AJQ23" s="65"/>
      <c r="AJR23" s="65"/>
      <c r="AJS23" s="65"/>
      <c r="AJT23" s="65"/>
      <c r="AJU23" s="65"/>
      <c r="AJV23" s="65"/>
      <c r="AJW23" s="65"/>
      <c r="AJX23" s="65"/>
      <c r="AJY23" s="65"/>
      <c r="AJZ23" s="65"/>
      <c r="AKA23" s="65"/>
      <c r="AKB23" s="65"/>
      <c r="AKC23" s="65"/>
      <c r="AKD23" s="65"/>
      <c r="AKE23" s="65"/>
      <c r="AKF23" s="65"/>
      <c r="AKG23" s="65"/>
      <c r="AKH23" s="65"/>
      <c r="AKI23" s="65"/>
      <c r="AKJ23" s="65"/>
      <c r="AKK23" s="65"/>
      <c r="AKL23" s="65"/>
      <c r="AKM23" s="65"/>
      <c r="AKN23" s="65"/>
      <c r="AKO23" s="65"/>
      <c r="AKP23" s="65"/>
      <c r="AKQ23" s="65"/>
      <c r="AKR23" s="65"/>
      <c r="AKS23" s="65"/>
      <c r="AKT23" s="65"/>
      <c r="AKU23" s="65"/>
      <c r="AKV23" s="65"/>
      <c r="AKW23" s="65"/>
      <c r="AKX23" s="65"/>
      <c r="AKY23" s="65"/>
      <c r="AKZ23" s="65"/>
      <c r="ALA23" s="65"/>
      <c r="ALB23" s="65"/>
      <c r="ALC23" s="65"/>
      <c r="ALD23" s="65"/>
      <c r="ALE23" s="65"/>
      <c r="ALF23" s="65"/>
      <c r="ALG23" s="65"/>
      <c r="ALH23" s="65"/>
      <c r="ALI23" s="65"/>
      <c r="ALJ23" s="65"/>
      <c r="ALK23" s="65"/>
      <c r="ALL23" s="65"/>
      <c r="ALM23" s="65"/>
      <c r="ALN23" s="65"/>
      <c r="ALO23" s="65"/>
      <c r="ALP23" s="65"/>
      <c r="ALQ23" s="65"/>
      <c r="ALR23" s="65"/>
      <c r="ALS23" s="65"/>
      <c r="ALT23" s="65"/>
      <c r="ALU23" s="65"/>
      <c r="ALV23" s="65"/>
    </row>
    <row r="24" spans="1:1024" ht="62.25" customHeight="1" x14ac:dyDescent="0.25">
      <c r="A24" s="114" t="s">
        <v>48</v>
      </c>
      <c r="B24" s="115">
        <v>408560</v>
      </c>
      <c r="C24" s="98">
        <v>0</v>
      </c>
      <c r="D24" s="116" t="s">
        <v>47</v>
      </c>
      <c r="E24" s="115">
        <f>B24+C24</f>
        <v>408560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</row>
    <row r="25" spans="1:1024" ht="15.75" x14ac:dyDescent="0.25">
      <c r="A25" s="117" t="s">
        <v>13</v>
      </c>
      <c r="B25" s="118">
        <f>B23+B24</f>
        <v>429720</v>
      </c>
      <c r="C25" s="119">
        <f>C24</f>
        <v>0</v>
      </c>
      <c r="D25" s="83">
        <f>D23</f>
        <v>0</v>
      </c>
      <c r="E25" s="118">
        <f>E23+E24</f>
        <v>429720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</row>
  </sheetData>
  <mergeCells count="9">
    <mergeCell ref="P6:Q6"/>
    <mergeCell ref="C2:K2"/>
    <mergeCell ref="H6:I6"/>
    <mergeCell ref="D6:E6"/>
    <mergeCell ref="F6:G6"/>
    <mergeCell ref="J6:K6"/>
    <mergeCell ref="L6:M6"/>
    <mergeCell ref="N6:O6"/>
    <mergeCell ref="B6:C6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4"/>
  <sheetViews>
    <sheetView zoomScale="85" zoomScaleNormal="85" workbookViewId="0">
      <selection activeCell="F5" sqref="F5"/>
    </sheetView>
  </sheetViews>
  <sheetFormatPr defaultRowHeight="15" x14ac:dyDescent="0.25"/>
  <cols>
    <col min="1" max="1" width="33.85546875" style="100" customWidth="1"/>
    <col min="2" max="2" width="6.42578125" style="100" customWidth="1"/>
    <col min="3" max="3" width="13.85546875" style="100" customWidth="1"/>
    <col min="4" max="4" width="14.42578125" style="100" customWidth="1"/>
    <col min="5" max="5" width="16.5703125" style="100" customWidth="1"/>
    <col min="6" max="7" width="14.42578125" style="100" customWidth="1"/>
    <col min="8" max="8" width="16.7109375" style="100" customWidth="1"/>
    <col min="9" max="9" width="15.5703125" style="100" customWidth="1"/>
    <col min="10" max="10" width="12.5703125" style="100" customWidth="1"/>
    <col min="11" max="11" width="13.85546875" style="100" customWidth="1"/>
    <col min="12" max="12" width="9.140625" style="100"/>
    <col min="13" max="13" width="11.140625" style="100" customWidth="1"/>
    <col min="14" max="16384" width="9.140625" style="100"/>
  </cols>
  <sheetData>
    <row r="1" spans="1:11" ht="15.75" customHeight="1" x14ac:dyDescent="0.25">
      <c r="J1" s="218"/>
      <c r="K1" s="218"/>
    </row>
    <row r="2" spans="1:11" ht="18" customHeight="1" x14ac:dyDescent="0.25"/>
    <row r="3" spans="1:11" ht="16.5" customHeight="1" x14ac:dyDescent="0.25"/>
    <row r="4" spans="1:11" ht="20.25" customHeight="1" x14ac:dyDescent="0.3">
      <c r="C4" s="219" t="s">
        <v>55</v>
      </c>
      <c r="D4" s="219"/>
      <c r="E4" s="219"/>
      <c r="F4" s="219"/>
      <c r="G4" s="219"/>
      <c r="H4" s="219"/>
      <c r="I4" s="219"/>
    </row>
    <row r="5" spans="1:11" ht="18.75" x14ac:dyDescent="0.3">
      <c r="F5" s="213">
        <v>43568</v>
      </c>
    </row>
    <row r="7" spans="1:11" ht="63.75" customHeight="1" x14ac:dyDescent="0.25">
      <c r="A7" s="122" t="s">
        <v>49</v>
      </c>
      <c r="B7" s="123" t="s">
        <v>50</v>
      </c>
      <c r="C7" s="124" t="s">
        <v>51</v>
      </c>
      <c r="D7" s="124" t="s">
        <v>16</v>
      </c>
      <c r="E7" s="124" t="s">
        <v>31</v>
      </c>
      <c r="F7" s="124" t="s">
        <v>18</v>
      </c>
      <c r="G7" s="124" t="s">
        <v>20</v>
      </c>
      <c r="H7" s="124" t="s">
        <v>19</v>
      </c>
      <c r="I7" s="124" t="s">
        <v>21</v>
      </c>
      <c r="J7" s="124" t="s">
        <v>52</v>
      </c>
      <c r="K7" s="124" t="s">
        <v>53</v>
      </c>
    </row>
    <row r="8" spans="1:11" ht="15.75" thickBot="1" x14ac:dyDescent="0.3">
      <c r="A8" s="125">
        <v>1</v>
      </c>
      <c r="B8" s="125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10</v>
      </c>
      <c r="J8" s="125">
        <v>11</v>
      </c>
      <c r="K8" s="127">
        <v>12</v>
      </c>
    </row>
    <row r="9" spans="1:11" ht="21" customHeight="1" x14ac:dyDescent="0.25">
      <c r="A9" s="128" t="s">
        <v>25</v>
      </c>
      <c r="B9" s="129" t="s">
        <v>1</v>
      </c>
      <c r="C9" s="142"/>
      <c r="D9" s="144">
        <f>'[2]Сводная А4'!G6</f>
        <v>0</v>
      </c>
      <c r="E9" s="140">
        <f>'[2]Сводная А4'!G9</f>
        <v>0</v>
      </c>
      <c r="F9" s="140">
        <f>'[2]Сводная А4'!G12</f>
        <v>0</v>
      </c>
      <c r="G9" s="140">
        <f>'[2]Сводная А4'!G15</f>
        <v>0</v>
      </c>
      <c r="H9" s="145">
        <f>'[2]Сводная А4'!G18</f>
        <v>0</v>
      </c>
      <c r="I9" s="146">
        <f>'[2]Сводная А4'!G21</f>
        <v>0</v>
      </c>
      <c r="J9" s="137">
        <f>SUM(D9:I9)</f>
        <v>0</v>
      </c>
      <c r="K9" s="136"/>
    </row>
    <row r="10" spans="1:11" ht="21" customHeight="1" x14ac:dyDescent="0.25">
      <c r="A10" s="128" t="s">
        <v>27</v>
      </c>
      <c r="B10" s="129" t="s">
        <v>1</v>
      </c>
      <c r="C10" s="143"/>
      <c r="D10" s="138">
        <f>'[2]Сводная А4'!H6</f>
        <v>0</v>
      </c>
      <c r="E10" s="139">
        <f>'[2]Сводная А4'!H9</f>
        <v>0</v>
      </c>
      <c r="F10" s="139">
        <f>'[2]Сводная А4'!H12</f>
        <v>0</v>
      </c>
      <c r="G10" s="139">
        <f>'[2]Сводная А4'!H15</f>
        <v>0</v>
      </c>
      <c r="H10" s="139">
        <f>'[2]Сводная А4'!H18</f>
        <v>0</v>
      </c>
      <c r="I10" s="141">
        <f>'[2]Сводная А4'!H21</f>
        <v>0</v>
      </c>
      <c r="J10" s="131">
        <f>SUM(D10:I10)</f>
        <v>0</v>
      </c>
      <c r="K10" s="130"/>
    </row>
    <row r="11" spans="1:11" ht="21" customHeight="1" x14ac:dyDescent="0.25">
      <c r="A11" s="128" t="s">
        <v>28</v>
      </c>
      <c r="B11" s="129" t="s">
        <v>1</v>
      </c>
      <c r="C11" s="143"/>
      <c r="D11" s="138">
        <f>'[2]Сводная А4'!I6</f>
        <v>0</v>
      </c>
      <c r="E11" s="139">
        <f>'[2]Сводная А4'!I9</f>
        <v>0</v>
      </c>
      <c r="F11" s="139">
        <f>'[2]Сводная А4'!I12</f>
        <v>0</v>
      </c>
      <c r="G11" s="139">
        <f>'[2]Сводная А4'!I15</f>
        <v>0</v>
      </c>
      <c r="H11" s="139">
        <f>'[2]Сводная А4'!I18</f>
        <v>0</v>
      </c>
      <c r="I11" s="141">
        <f>'[2]Сводная А4'!I21</f>
        <v>0</v>
      </c>
      <c r="J11" s="131">
        <f>SUM(D11:I11)</f>
        <v>0</v>
      </c>
      <c r="K11" s="130"/>
    </row>
    <row r="12" spans="1:11" ht="21" customHeight="1" x14ac:dyDescent="0.25">
      <c r="A12" s="128" t="s">
        <v>54</v>
      </c>
      <c r="B12" s="129" t="s">
        <v>1</v>
      </c>
      <c r="C12" s="143"/>
      <c r="D12" s="138">
        <f>'[2]Сводная А4'!J6</f>
        <v>0</v>
      </c>
      <c r="E12" s="139">
        <f>'[2]Сводная А4'!J9</f>
        <v>0</v>
      </c>
      <c r="F12" s="139">
        <f>'[2]Сводная А4'!J12</f>
        <v>0</v>
      </c>
      <c r="G12" s="139">
        <f>'[2]Сводная А4'!J15</f>
        <v>0</v>
      </c>
      <c r="H12" s="139">
        <f>'[2]Сводная А4'!J18</f>
        <v>0</v>
      </c>
      <c r="I12" s="141">
        <f>'[2]Сводная А4'!J21</f>
        <v>0</v>
      </c>
      <c r="J12" s="131">
        <f>SUM(D12:I12)</f>
        <v>0</v>
      </c>
      <c r="K12" s="130"/>
    </row>
    <row r="13" spans="1:11" ht="21" customHeight="1" x14ac:dyDescent="0.25">
      <c r="A13" s="128" t="s">
        <v>4</v>
      </c>
      <c r="B13" s="129" t="s">
        <v>24</v>
      </c>
      <c r="C13" s="143"/>
      <c r="D13" s="132" t="s">
        <v>47</v>
      </c>
      <c r="E13" s="133" t="s">
        <v>47</v>
      </c>
      <c r="F13" s="139">
        <f>'[2]Сводная А4'!C12</f>
        <v>0</v>
      </c>
      <c r="G13" s="139">
        <f>'[2]Сводная А4'!C15</f>
        <v>0</v>
      </c>
      <c r="H13" s="133" t="s">
        <v>47</v>
      </c>
      <c r="I13" s="134" t="s">
        <v>47</v>
      </c>
      <c r="J13" s="131">
        <f>F13+G13</f>
        <v>0</v>
      </c>
      <c r="K13" s="130"/>
    </row>
    <row r="14" spans="1:11" ht="21" customHeight="1" thickBot="1" x14ac:dyDescent="0.3">
      <c r="A14" s="128" t="s">
        <v>6</v>
      </c>
      <c r="B14" s="129" t="s">
        <v>24</v>
      </c>
      <c r="C14" s="143"/>
      <c r="D14" s="147" t="s">
        <v>47</v>
      </c>
      <c r="E14" s="148" t="s">
        <v>47</v>
      </c>
      <c r="F14" s="149">
        <v>0</v>
      </c>
      <c r="G14" s="150">
        <f>'[2]Сводная А4'!E15*1000</f>
        <v>0</v>
      </c>
      <c r="H14" s="148" t="s">
        <v>47</v>
      </c>
      <c r="I14" s="151" t="s">
        <v>47</v>
      </c>
      <c r="J14" s="135">
        <f>F14+G14</f>
        <v>0</v>
      </c>
      <c r="K14" s="130"/>
    </row>
  </sheetData>
  <mergeCells count="2">
    <mergeCell ref="J1:K1"/>
    <mergeCell ref="C4:I4"/>
  </mergeCells>
  <pageMargins left="0.39370078740157483" right="0.39370078740157483" top="0.19685039370078741" bottom="0.19685039370078741" header="0.39370078740157483" footer="0.3937007874015748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3"/>
  <sheetViews>
    <sheetView workbookViewId="0">
      <pane xSplit="6" ySplit="1" topLeftCell="G23" activePane="bottomRight" state="frozen"/>
      <selection pane="topRight" activeCell="J1" sqref="J1"/>
      <selection pane="bottomLeft" activeCell="A11" sqref="A11"/>
      <selection pane="bottomRight" activeCell="A36" sqref="A36:XFD43"/>
    </sheetView>
  </sheetViews>
  <sheetFormatPr defaultRowHeight="15" x14ac:dyDescent="0.25"/>
  <cols>
    <col min="1" max="1" width="19.140625" customWidth="1"/>
    <col min="2" max="2" width="20.7109375" customWidth="1"/>
    <col min="3" max="3" width="6.5703125" customWidth="1"/>
    <col min="4" max="4" width="7.85546875" customWidth="1"/>
    <col min="5" max="5" width="13.5703125" customWidth="1"/>
    <col min="6" max="6" width="14.140625" style="100" customWidth="1"/>
    <col min="7" max="9" width="10.7109375" customWidth="1"/>
    <col min="10" max="10" width="14.7109375" customWidth="1"/>
    <col min="11" max="37" width="10.7109375" customWidth="1"/>
  </cols>
  <sheetData>
    <row r="1" spans="1:37" s="63" customFormat="1" ht="51" customHeight="1" thickBot="1" x14ac:dyDescent="0.25">
      <c r="A1" s="188"/>
      <c r="B1" s="189"/>
      <c r="C1" s="190" t="s">
        <v>14</v>
      </c>
      <c r="D1" s="190" t="s">
        <v>56</v>
      </c>
      <c r="E1" s="190" t="s">
        <v>58</v>
      </c>
      <c r="F1" s="191" t="s">
        <v>15</v>
      </c>
      <c r="G1" s="192">
        <v>43556</v>
      </c>
      <c r="H1" s="192">
        <v>43557</v>
      </c>
      <c r="I1" s="192">
        <v>43558</v>
      </c>
      <c r="J1" s="192">
        <v>43559</v>
      </c>
      <c r="K1" s="192">
        <v>43560</v>
      </c>
      <c r="L1" s="192">
        <v>43561</v>
      </c>
      <c r="M1" s="192">
        <v>43562</v>
      </c>
      <c r="N1" s="192">
        <v>43563</v>
      </c>
      <c r="O1" s="192">
        <v>43564</v>
      </c>
      <c r="P1" s="192">
        <v>43565</v>
      </c>
      <c r="Q1" s="192">
        <v>43566</v>
      </c>
      <c r="R1" s="192">
        <v>43567</v>
      </c>
      <c r="S1" s="192">
        <v>43568</v>
      </c>
      <c r="T1" s="192">
        <v>43569</v>
      </c>
      <c r="U1" s="192">
        <v>43570</v>
      </c>
      <c r="V1" s="192">
        <v>43571</v>
      </c>
      <c r="W1" s="192">
        <v>43572</v>
      </c>
      <c r="X1" s="192">
        <v>43573</v>
      </c>
      <c r="Y1" s="192">
        <v>43574</v>
      </c>
      <c r="Z1" s="192">
        <v>43575</v>
      </c>
      <c r="AA1" s="192">
        <v>43576</v>
      </c>
      <c r="AB1" s="192">
        <v>43577</v>
      </c>
      <c r="AC1" s="192">
        <v>43578</v>
      </c>
      <c r="AD1" s="192">
        <v>43579</v>
      </c>
      <c r="AE1" s="192">
        <v>43580</v>
      </c>
      <c r="AF1" s="192">
        <v>43581</v>
      </c>
      <c r="AG1" s="192">
        <v>43582</v>
      </c>
      <c r="AH1" s="192">
        <v>43583</v>
      </c>
      <c r="AI1" s="192">
        <v>43584</v>
      </c>
      <c r="AJ1" s="192">
        <v>43585</v>
      </c>
      <c r="AK1" s="192">
        <v>43586</v>
      </c>
    </row>
    <row r="2" spans="1:37" s="5" customFormat="1" ht="22.5" customHeight="1" x14ac:dyDescent="0.2">
      <c r="A2" s="1" t="s">
        <v>0</v>
      </c>
      <c r="B2" s="2" t="s">
        <v>25</v>
      </c>
      <c r="C2" s="23" t="s">
        <v>1</v>
      </c>
      <c r="D2" s="185">
        <f>470.6+F2</f>
        <v>613.41000000000008</v>
      </c>
      <c r="E2" s="23"/>
      <c r="F2" s="186">
        <f>SUM(G2:AK2)</f>
        <v>142.81</v>
      </c>
      <c r="G2" s="193">
        <v>24.67</v>
      </c>
      <c r="H2" s="153">
        <v>57.74</v>
      </c>
      <c r="I2" s="154">
        <v>29.14</v>
      </c>
      <c r="J2" s="154">
        <v>31.26</v>
      </c>
      <c r="K2" s="155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6"/>
      <c r="W2" s="156"/>
      <c r="X2" s="156"/>
      <c r="Y2" s="156"/>
      <c r="Z2" s="154"/>
      <c r="AA2" s="154"/>
      <c r="AB2" s="154"/>
      <c r="AC2" s="154"/>
      <c r="AD2" s="154"/>
      <c r="AE2" s="155"/>
      <c r="AF2" s="155"/>
      <c r="AG2" s="154"/>
      <c r="AH2" s="154"/>
      <c r="AI2" s="154"/>
      <c r="AJ2" s="154"/>
      <c r="AK2" s="157"/>
    </row>
    <row r="3" spans="1:37" s="5" customFormat="1" ht="21" customHeight="1" x14ac:dyDescent="0.2">
      <c r="A3" s="194" t="s">
        <v>16</v>
      </c>
      <c r="B3" s="7" t="s">
        <v>27</v>
      </c>
      <c r="C3" s="3" t="s">
        <v>1</v>
      </c>
      <c r="D3" s="164">
        <f>0+F3</f>
        <v>0</v>
      </c>
      <c r="E3" s="3"/>
      <c r="F3" s="163">
        <f>SUM(G3:AK3)</f>
        <v>0</v>
      </c>
      <c r="G3" s="158"/>
      <c r="H3" s="159"/>
      <c r="I3" s="160"/>
      <c r="J3" s="160"/>
      <c r="K3" s="161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2"/>
      <c r="W3" s="162"/>
      <c r="X3" s="162"/>
      <c r="Y3" s="162"/>
      <c r="Z3" s="160"/>
      <c r="AA3" s="160"/>
      <c r="AB3" s="160"/>
      <c r="AC3" s="160"/>
      <c r="AD3" s="160"/>
      <c r="AE3" s="161"/>
      <c r="AF3" s="161"/>
      <c r="AG3" s="160"/>
      <c r="AH3" s="160"/>
      <c r="AI3" s="160"/>
      <c r="AJ3" s="160"/>
      <c r="AK3" s="168"/>
    </row>
    <row r="4" spans="1:37" s="16" customFormat="1" ht="22.5" x14ac:dyDescent="0.2">
      <c r="A4" s="26" t="s">
        <v>0</v>
      </c>
      <c r="B4" s="14" t="s">
        <v>28</v>
      </c>
      <c r="C4" s="3" t="s">
        <v>1</v>
      </c>
      <c r="D4" s="164">
        <f>165.13+F4</f>
        <v>165.13</v>
      </c>
      <c r="E4" s="3"/>
      <c r="F4" s="163">
        <f>SUM(G4:AK4)</f>
        <v>0</v>
      </c>
      <c r="G4" s="8"/>
      <c r="H4" s="9"/>
      <c r="I4" s="10"/>
      <c r="J4" s="10"/>
      <c r="K4" s="11"/>
      <c r="L4" s="10"/>
      <c r="M4" s="10"/>
      <c r="N4" s="10"/>
      <c r="O4" s="10"/>
      <c r="P4" s="10"/>
      <c r="Q4" s="10"/>
      <c r="R4" s="10"/>
      <c r="S4" s="10"/>
      <c r="T4" s="10"/>
      <c r="U4" s="10"/>
      <c r="V4" s="94"/>
      <c r="W4" s="94"/>
      <c r="X4" s="94"/>
      <c r="Y4" s="94"/>
      <c r="Z4" s="10"/>
      <c r="AA4" s="10"/>
      <c r="AB4" s="10"/>
      <c r="AC4" s="10"/>
      <c r="AD4" s="10"/>
      <c r="AE4" s="11"/>
      <c r="AF4" s="11"/>
      <c r="AG4" s="10"/>
      <c r="AH4" s="10"/>
      <c r="AI4" s="10"/>
      <c r="AJ4" s="10"/>
      <c r="AK4" s="12"/>
    </row>
    <row r="5" spans="1:37" s="5" customFormat="1" ht="23.25" thickBot="1" x14ac:dyDescent="0.25">
      <c r="A5" s="17" t="s">
        <v>0</v>
      </c>
      <c r="B5" s="18" t="s">
        <v>29</v>
      </c>
      <c r="C5" s="19" t="s">
        <v>1</v>
      </c>
      <c r="D5" s="199">
        <f>0+F5</f>
        <v>0</v>
      </c>
      <c r="E5" s="19"/>
      <c r="F5" s="187">
        <f>SUM(G5:AK5)</f>
        <v>0</v>
      </c>
      <c r="G5" s="195"/>
      <c r="H5" s="196"/>
      <c r="I5" s="179"/>
      <c r="J5" s="179"/>
      <c r="K5" s="180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97"/>
      <c r="W5" s="197"/>
      <c r="X5" s="197"/>
      <c r="Y5" s="197"/>
      <c r="Z5" s="179"/>
      <c r="AA5" s="179"/>
      <c r="AB5" s="179"/>
      <c r="AC5" s="179"/>
      <c r="AD5" s="179"/>
      <c r="AE5" s="180"/>
      <c r="AF5" s="180"/>
      <c r="AG5" s="179"/>
      <c r="AH5" s="179"/>
      <c r="AI5" s="179"/>
      <c r="AJ5" s="179"/>
      <c r="AK5" s="181"/>
    </row>
    <row r="6" spans="1:37" s="5" customFormat="1" ht="25.5" customHeight="1" x14ac:dyDescent="0.2">
      <c r="A6" s="1" t="s">
        <v>2</v>
      </c>
      <c r="B6" s="2" t="s">
        <v>25</v>
      </c>
      <c r="C6" s="23" t="s">
        <v>1</v>
      </c>
      <c r="D6" s="185">
        <f t="shared" ref="D6:D7" si="0">0+F6</f>
        <v>0</v>
      </c>
      <c r="E6" s="23"/>
      <c r="F6" s="186">
        <f>SUM(G6:AK6)</f>
        <v>0</v>
      </c>
      <c r="G6" s="173"/>
      <c r="H6" s="154"/>
      <c r="I6" s="154"/>
      <c r="J6" s="154"/>
      <c r="K6" s="155"/>
      <c r="L6" s="154"/>
      <c r="M6" s="154"/>
      <c r="N6" s="154"/>
      <c r="O6" s="173"/>
      <c r="P6" s="154"/>
      <c r="Q6" s="154"/>
      <c r="R6" s="154"/>
      <c r="S6" s="154"/>
      <c r="T6" s="154"/>
      <c r="U6" s="154"/>
      <c r="V6" s="156"/>
      <c r="W6" s="156"/>
      <c r="X6" s="156"/>
      <c r="Y6" s="156"/>
      <c r="Z6" s="154"/>
      <c r="AA6" s="154"/>
      <c r="AB6" s="154"/>
      <c r="AC6" s="154"/>
      <c r="AD6" s="154"/>
      <c r="AE6" s="155"/>
      <c r="AF6" s="155"/>
      <c r="AG6" s="154"/>
      <c r="AH6" s="154"/>
      <c r="AI6" s="154"/>
      <c r="AJ6" s="154"/>
      <c r="AK6" s="157"/>
    </row>
    <row r="7" spans="1:37" s="5" customFormat="1" ht="25.5" customHeight="1" x14ac:dyDescent="0.2">
      <c r="A7" s="194" t="s">
        <v>31</v>
      </c>
      <c r="B7" s="20" t="s">
        <v>27</v>
      </c>
      <c r="C7" s="3" t="s">
        <v>1</v>
      </c>
      <c r="D7" s="164">
        <f t="shared" si="0"/>
        <v>0</v>
      </c>
      <c r="E7" s="3"/>
      <c r="F7" s="163">
        <f t="shared" ref="F7:F29" si="1">SUM(G7:AK7)</f>
        <v>0</v>
      </c>
      <c r="G7" s="167"/>
      <c r="H7" s="160"/>
      <c r="I7" s="160"/>
      <c r="J7" s="160"/>
      <c r="K7" s="161"/>
      <c r="L7" s="160"/>
      <c r="M7" s="160"/>
      <c r="N7" s="160"/>
      <c r="O7" s="167"/>
      <c r="P7" s="160"/>
      <c r="Q7" s="160"/>
      <c r="R7" s="160"/>
      <c r="S7" s="160"/>
      <c r="T7" s="160"/>
      <c r="U7" s="160"/>
      <c r="V7" s="162"/>
      <c r="W7" s="162"/>
      <c r="X7" s="162"/>
      <c r="Y7" s="162"/>
      <c r="Z7" s="160"/>
      <c r="AA7" s="160"/>
      <c r="AB7" s="160"/>
      <c r="AC7" s="160"/>
      <c r="AD7" s="160"/>
      <c r="AE7" s="161"/>
      <c r="AF7" s="161"/>
      <c r="AG7" s="160"/>
      <c r="AH7" s="160"/>
      <c r="AI7" s="160"/>
      <c r="AJ7" s="160"/>
      <c r="AK7" s="168"/>
    </row>
    <row r="8" spans="1:37" s="5" customFormat="1" ht="22.5" x14ac:dyDescent="0.2">
      <c r="A8" s="26" t="s">
        <v>2</v>
      </c>
      <c r="B8" s="21" t="s">
        <v>28</v>
      </c>
      <c r="C8" s="3" t="s">
        <v>1</v>
      </c>
      <c r="D8" s="164">
        <f>0+F8</f>
        <v>26.6</v>
      </c>
      <c r="E8" s="3"/>
      <c r="F8" s="163">
        <f t="shared" si="1"/>
        <v>26.6</v>
      </c>
      <c r="G8" s="167"/>
      <c r="H8" s="167">
        <v>26.6</v>
      </c>
      <c r="I8" s="167"/>
      <c r="J8" s="167"/>
      <c r="K8" s="169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70"/>
      <c r="W8" s="170"/>
      <c r="X8" s="170"/>
      <c r="Y8" s="170"/>
      <c r="Z8" s="167"/>
      <c r="AA8" s="167"/>
      <c r="AB8" s="167"/>
      <c r="AC8" s="167"/>
      <c r="AD8" s="167"/>
      <c r="AE8" s="169"/>
      <c r="AF8" s="169"/>
      <c r="AG8" s="167"/>
      <c r="AH8" s="167"/>
      <c r="AI8" s="167"/>
      <c r="AJ8" s="167"/>
      <c r="AK8" s="171"/>
    </row>
    <row r="9" spans="1:37" s="5" customFormat="1" ht="23.25" thickBot="1" x14ac:dyDescent="0.25">
      <c r="A9" s="17" t="s">
        <v>2</v>
      </c>
      <c r="B9" s="18" t="s">
        <v>29</v>
      </c>
      <c r="C9" s="27" t="s">
        <v>1</v>
      </c>
      <c r="D9" s="199">
        <f>346.93+F9</f>
        <v>424.83000000000004</v>
      </c>
      <c r="E9" s="27"/>
      <c r="F9" s="187">
        <f t="shared" si="1"/>
        <v>77.900000000000006</v>
      </c>
      <c r="G9" s="174"/>
      <c r="H9" s="179"/>
      <c r="I9" s="179">
        <v>52.8</v>
      </c>
      <c r="J9" s="179">
        <v>25.1</v>
      </c>
      <c r="K9" s="180"/>
      <c r="L9" s="179"/>
      <c r="M9" s="179"/>
      <c r="N9" s="179"/>
      <c r="O9" s="174"/>
      <c r="P9" s="179"/>
      <c r="Q9" s="179"/>
      <c r="R9" s="179"/>
      <c r="S9" s="179"/>
      <c r="T9" s="179"/>
      <c r="U9" s="179"/>
      <c r="V9" s="197"/>
      <c r="W9" s="197"/>
      <c r="X9" s="197"/>
      <c r="Y9" s="197"/>
      <c r="Z9" s="179"/>
      <c r="AA9" s="179"/>
      <c r="AB9" s="179"/>
      <c r="AC9" s="179"/>
      <c r="AD9" s="179"/>
      <c r="AE9" s="180"/>
      <c r="AF9" s="180"/>
      <c r="AG9" s="179"/>
      <c r="AH9" s="179"/>
      <c r="AI9" s="179"/>
      <c r="AJ9" s="179"/>
      <c r="AK9" s="181"/>
    </row>
    <row r="10" spans="1:37" s="5" customFormat="1" ht="12.75" x14ac:dyDescent="0.2">
      <c r="A10" s="26" t="s">
        <v>3</v>
      </c>
      <c r="B10" s="198" t="s">
        <v>4</v>
      </c>
      <c r="C10" s="3" t="s">
        <v>5</v>
      </c>
      <c r="D10" s="152">
        <v>0</v>
      </c>
      <c r="E10" s="152">
        <f>8686354+F10</f>
        <v>9689263.091</v>
      </c>
      <c r="F10" s="172">
        <f>SUM(G10:AK10)</f>
        <v>1002909.0910000001</v>
      </c>
      <c r="G10" s="165">
        <v>170472.72700000001</v>
      </c>
      <c r="H10" s="165">
        <v>222745.45499999999</v>
      </c>
      <c r="I10" s="165">
        <v>159800</v>
      </c>
      <c r="J10" s="165">
        <v>138800</v>
      </c>
      <c r="K10" s="165">
        <v>59527.273000000001</v>
      </c>
      <c r="L10" s="165">
        <v>64690.909</v>
      </c>
      <c r="M10" s="165">
        <v>60090.908000000003</v>
      </c>
      <c r="N10" s="165">
        <v>58290.91</v>
      </c>
      <c r="O10" s="165">
        <v>68490.909</v>
      </c>
      <c r="P10" s="165"/>
      <c r="Q10" s="165"/>
      <c r="R10" s="200"/>
      <c r="S10" s="166"/>
      <c r="T10" s="165"/>
      <c r="U10" s="165"/>
      <c r="V10" s="201"/>
      <c r="W10" s="201"/>
      <c r="X10" s="201"/>
      <c r="Y10" s="201"/>
      <c r="Z10" s="165"/>
      <c r="AA10" s="165"/>
      <c r="AB10" s="165"/>
      <c r="AC10" s="165"/>
      <c r="AD10" s="165"/>
      <c r="AE10" s="202"/>
      <c r="AF10" s="202"/>
      <c r="AG10" s="165"/>
      <c r="AH10" s="165"/>
      <c r="AI10" s="165"/>
      <c r="AJ10" s="165"/>
      <c r="AK10" s="203"/>
    </row>
    <row r="11" spans="1:37" s="5" customFormat="1" ht="12.75" x14ac:dyDescent="0.2">
      <c r="A11" s="13" t="s">
        <v>3</v>
      </c>
      <c r="B11" s="24" t="s">
        <v>6</v>
      </c>
      <c r="C11" s="3" t="s">
        <v>5</v>
      </c>
      <c r="D11" s="152">
        <v>0</v>
      </c>
      <c r="E11" s="152">
        <f>1329400+F11</f>
        <v>2459140</v>
      </c>
      <c r="F11" s="204">
        <f>SUM(G11:AK11)</f>
        <v>1129740</v>
      </c>
      <c r="G11" s="205">
        <v>110860</v>
      </c>
      <c r="H11" s="205">
        <v>115400</v>
      </c>
      <c r="I11" s="205">
        <v>185960</v>
      </c>
      <c r="J11" s="205">
        <v>146660</v>
      </c>
      <c r="K11" s="206"/>
      <c r="L11" s="205"/>
      <c r="M11" s="205"/>
      <c r="N11" s="205"/>
      <c r="O11" s="30">
        <v>21360</v>
      </c>
      <c r="P11" s="30">
        <v>133340</v>
      </c>
      <c r="Q11" s="205">
        <v>113380</v>
      </c>
      <c r="R11" s="205">
        <v>175700</v>
      </c>
      <c r="S11" s="10">
        <v>127080</v>
      </c>
      <c r="T11" s="205"/>
      <c r="U11" s="205"/>
      <c r="V11" s="207"/>
      <c r="W11" s="207"/>
      <c r="X11" s="207"/>
      <c r="Y11" s="207"/>
      <c r="Z11" s="205"/>
      <c r="AA11" s="205"/>
      <c r="AB11" s="205"/>
      <c r="AC11" s="205"/>
      <c r="AD11" s="205"/>
      <c r="AE11" s="206"/>
      <c r="AF11" s="206"/>
      <c r="AG11" s="205"/>
      <c r="AH11" s="205"/>
      <c r="AI11" s="205"/>
      <c r="AJ11" s="205"/>
      <c r="AK11" s="208"/>
    </row>
    <row r="12" spans="1:37" s="5" customFormat="1" ht="23.25" customHeight="1" x14ac:dyDescent="0.2">
      <c r="A12" s="13" t="s">
        <v>3</v>
      </c>
      <c r="B12" s="25" t="s">
        <v>25</v>
      </c>
      <c r="C12" s="3" t="s">
        <v>1</v>
      </c>
      <c r="D12" s="164">
        <f>288.509+F12</f>
        <v>346.15899999999999</v>
      </c>
      <c r="E12" s="3"/>
      <c r="F12" s="163">
        <f t="shared" si="1"/>
        <v>57.65</v>
      </c>
      <c r="G12" s="167"/>
      <c r="H12" s="167"/>
      <c r="I12" s="167">
        <v>57.65</v>
      </c>
      <c r="J12" s="167"/>
      <c r="K12" s="169"/>
      <c r="L12" s="167"/>
      <c r="M12" s="167"/>
      <c r="N12" s="167"/>
      <c r="O12" s="167"/>
      <c r="P12" s="167"/>
      <c r="Q12" s="167"/>
      <c r="R12" s="167"/>
      <c r="S12" s="160"/>
      <c r="T12" s="167"/>
      <c r="U12" s="167"/>
      <c r="V12" s="170"/>
      <c r="W12" s="170"/>
      <c r="X12" s="170"/>
      <c r="Y12" s="170"/>
      <c r="Z12" s="167"/>
      <c r="AA12" s="167"/>
      <c r="AB12" s="167"/>
      <c r="AC12" s="167"/>
      <c r="AD12" s="167"/>
      <c r="AE12" s="169"/>
      <c r="AF12" s="169"/>
      <c r="AG12" s="167"/>
      <c r="AH12" s="167"/>
      <c r="AI12" s="167"/>
      <c r="AJ12" s="167"/>
      <c r="AK12" s="171"/>
    </row>
    <row r="13" spans="1:37" s="5" customFormat="1" ht="22.5" x14ac:dyDescent="0.2">
      <c r="A13" s="6" t="s">
        <v>18</v>
      </c>
      <c r="B13" s="20" t="s">
        <v>27</v>
      </c>
      <c r="C13" s="3" t="s">
        <v>1</v>
      </c>
      <c r="D13" s="3">
        <f>0+F13</f>
        <v>0</v>
      </c>
      <c r="E13" s="3"/>
      <c r="F13" s="163">
        <f t="shared" si="1"/>
        <v>0</v>
      </c>
      <c r="G13" s="167"/>
      <c r="H13" s="167"/>
      <c r="I13" s="167"/>
      <c r="J13" s="167"/>
      <c r="K13" s="169"/>
      <c r="L13" s="167"/>
      <c r="M13" s="167"/>
      <c r="N13" s="167"/>
      <c r="O13" s="167"/>
      <c r="P13" s="167"/>
      <c r="Q13" s="167"/>
      <c r="R13" s="167"/>
      <c r="S13" s="160"/>
      <c r="T13" s="167"/>
      <c r="U13" s="167"/>
      <c r="V13" s="167"/>
      <c r="W13" s="167"/>
      <c r="X13" s="169"/>
      <c r="Y13" s="169"/>
      <c r="Z13" s="167"/>
      <c r="AA13" s="167"/>
      <c r="AB13" s="167"/>
      <c r="AC13" s="167"/>
      <c r="AD13" s="167"/>
      <c r="AE13" s="169"/>
      <c r="AF13" s="169"/>
      <c r="AG13" s="167"/>
      <c r="AH13" s="167"/>
      <c r="AI13" s="167"/>
      <c r="AJ13" s="167"/>
      <c r="AK13" s="171"/>
    </row>
    <row r="14" spans="1:37" s="5" customFormat="1" ht="22.5" x14ac:dyDescent="0.2">
      <c r="A14" s="26" t="s">
        <v>3</v>
      </c>
      <c r="B14" s="21" t="s">
        <v>28</v>
      </c>
      <c r="C14" s="3" t="s">
        <v>1</v>
      </c>
      <c r="D14" s="164">
        <f>789.865+F14</f>
        <v>905.23500000000001</v>
      </c>
      <c r="E14" s="3"/>
      <c r="F14" s="163">
        <f t="shared" si="1"/>
        <v>115.37</v>
      </c>
      <c r="G14" s="167">
        <v>57.68</v>
      </c>
      <c r="H14" s="167">
        <v>26.51</v>
      </c>
      <c r="I14" s="167">
        <v>31.18</v>
      </c>
      <c r="J14" s="167"/>
      <c r="K14" s="169"/>
      <c r="L14" s="167"/>
      <c r="M14" s="167"/>
      <c r="N14" s="167"/>
      <c r="O14" s="167"/>
      <c r="P14" s="167"/>
      <c r="Q14" s="167"/>
      <c r="R14" s="167"/>
      <c r="S14" s="160"/>
      <c r="T14" s="167"/>
      <c r="U14" s="167"/>
      <c r="V14" s="167"/>
      <c r="W14" s="167"/>
      <c r="X14" s="169"/>
      <c r="Y14" s="169"/>
      <c r="Z14" s="167"/>
      <c r="AA14" s="167"/>
      <c r="AB14" s="167"/>
      <c r="AC14" s="167"/>
      <c r="AD14" s="167"/>
      <c r="AE14" s="169"/>
      <c r="AF14" s="169"/>
      <c r="AG14" s="167"/>
      <c r="AH14" s="167"/>
      <c r="AI14" s="167"/>
      <c r="AJ14" s="167"/>
      <c r="AK14" s="171"/>
    </row>
    <row r="15" spans="1:37" s="5" customFormat="1" ht="23.25" thickBot="1" x14ac:dyDescent="0.25">
      <c r="A15" s="26" t="s">
        <v>3</v>
      </c>
      <c r="B15" s="18" t="s">
        <v>29</v>
      </c>
      <c r="C15" s="27" t="s">
        <v>1</v>
      </c>
      <c r="D15" s="199">
        <f>698.865+F15</f>
        <v>852.99299999999994</v>
      </c>
      <c r="E15" s="27"/>
      <c r="F15" s="187">
        <f t="shared" si="1"/>
        <v>154.12799999999999</v>
      </c>
      <c r="G15" s="174">
        <v>27.091999999999999</v>
      </c>
      <c r="H15" s="174">
        <v>51.197000000000003</v>
      </c>
      <c r="I15" s="174">
        <v>75.838999999999999</v>
      </c>
      <c r="J15" s="174"/>
      <c r="K15" s="175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5"/>
      <c r="Y15" s="175"/>
      <c r="Z15" s="174"/>
      <c r="AA15" s="174"/>
      <c r="AB15" s="174"/>
      <c r="AC15" s="174"/>
      <c r="AD15" s="174"/>
      <c r="AE15" s="175"/>
      <c r="AF15" s="175"/>
      <c r="AG15" s="174"/>
      <c r="AH15" s="174"/>
      <c r="AI15" s="174"/>
      <c r="AJ15" s="174"/>
      <c r="AK15" s="176"/>
    </row>
    <row r="16" spans="1:37" s="5" customFormat="1" ht="12.75" x14ac:dyDescent="0.2">
      <c r="A16" s="28" t="s">
        <v>7</v>
      </c>
      <c r="B16" s="29" t="s">
        <v>4</v>
      </c>
      <c r="C16" s="3" t="s">
        <v>5</v>
      </c>
      <c r="D16" s="152">
        <v>0</v>
      </c>
      <c r="E16" s="152">
        <f>3940320+F16</f>
        <v>4890847.2740000002</v>
      </c>
      <c r="F16" s="172">
        <f>SUM(G16:AK16)</f>
        <v>950527.27400000009</v>
      </c>
      <c r="G16" s="164"/>
      <c r="H16" s="164"/>
      <c r="I16" s="177">
        <v>59163.635999999999</v>
      </c>
      <c r="J16" s="177">
        <v>184836.364</v>
      </c>
      <c r="K16" s="177">
        <v>170763.63699999999</v>
      </c>
      <c r="L16" s="177">
        <v>164690.91</v>
      </c>
      <c r="M16" s="177">
        <v>155218.182</v>
      </c>
      <c r="N16" s="177">
        <v>116527.272</v>
      </c>
      <c r="O16" s="177">
        <v>99327.273000000001</v>
      </c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78"/>
    </row>
    <row r="17" spans="1:37" s="5" customFormat="1" ht="12.75" x14ac:dyDescent="0.2">
      <c r="A17" s="31" t="s">
        <v>7</v>
      </c>
      <c r="B17" s="32" t="s">
        <v>6</v>
      </c>
      <c r="C17" s="3" t="s">
        <v>5</v>
      </c>
      <c r="D17" s="152">
        <v>0</v>
      </c>
      <c r="E17" s="152">
        <f>1031706+F17</f>
        <v>1132126</v>
      </c>
      <c r="F17" s="204">
        <f>SUM(G17:AK17)</f>
        <v>100420</v>
      </c>
      <c r="G17" s="3"/>
      <c r="H17" s="3"/>
      <c r="I17" s="3"/>
      <c r="J17" s="3"/>
      <c r="K17" s="3"/>
      <c r="L17" s="3"/>
      <c r="M17" s="3"/>
      <c r="N17" s="30">
        <v>80740</v>
      </c>
      <c r="O17" s="30">
        <v>19680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209"/>
    </row>
    <row r="18" spans="1:37" s="5" customFormat="1" ht="22.5" x14ac:dyDescent="0.2">
      <c r="A18" s="31" t="s">
        <v>7</v>
      </c>
      <c r="B18" s="33" t="s">
        <v>25</v>
      </c>
      <c r="C18" s="3" t="s">
        <v>1</v>
      </c>
      <c r="D18" s="164">
        <f>0+F18</f>
        <v>0</v>
      </c>
      <c r="E18" s="3"/>
      <c r="F18" s="163">
        <f t="shared" si="1"/>
        <v>0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78"/>
    </row>
    <row r="19" spans="1:37" s="5" customFormat="1" ht="26.25" customHeight="1" x14ac:dyDescent="0.2">
      <c r="A19" s="93" t="s">
        <v>20</v>
      </c>
      <c r="B19" s="34" t="s">
        <v>27</v>
      </c>
      <c r="C19" s="3" t="s">
        <v>1</v>
      </c>
      <c r="D19" s="164">
        <f t="shared" ref="D19:D25" si="2">0+F19</f>
        <v>0</v>
      </c>
      <c r="E19" s="3"/>
      <c r="F19" s="163">
        <f t="shared" si="1"/>
        <v>0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78"/>
    </row>
    <row r="20" spans="1:37" s="5" customFormat="1" ht="22.5" x14ac:dyDescent="0.2">
      <c r="A20" s="31" t="s">
        <v>7</v>
      </c>
      <c r="B20" s="35" t="s">
        <v>28</v>
      </c>
      <c r="C20" s="3" t="s">
        <v>1</v>
      </c>
      <c r="D20" s="164">
        <f t="shared" si="2"/>
        <v>0</v>
      </c>
      <c r="E20" s="3"/>
      <c r="F20" s="163">
        <f t="shared" si="1"/>
        <v>0</v>
      </c>
      <c r="G20" s="167"/>
      <c r="H20" s="167"/>
      <c r="I20" s="167"/>
      <c r="J20" s="167"/>
      <c r="K20" s="169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9"/>
      <c r="Y20" s="169"/>
      <c r="Z20" s="167"/>
      <c r="AA20" s="167"/>
      <c r="AB20" s="167"/>
      <c r="AC20" s="167"/>
      <c r="AD20" s="167"/>
      <c r="AE20" s="169"/>
      <c r="AF20" s="169"/>
      <c r="AG20" s="167"/>
      <c r="AH20" s="167"/>
      <c r="AI20" s="167"/>
      <c r="AJ20" s="167"/>
      <c r="AK20" s="171"/>
    </row>
    <row r="21" spans="1:37" s="5" customFormat="1" ht="23.25" thickBot="1" x14ac:dyDescent="0.25">
      <c r="A21" s="36" t="s">
        <v>7</v>
      </c>
      <c r="B21" s="37" t="s">
        <v>29</v>
      </c>
      <c r="C21" s="22" t="s">
        <v>1</v>
      </c>
      <c r="D21" s="164">
        <f t="shared" si="2"/>
        <v>0</v>
      </c>
      <c r="E21" s="22"/>
      <c r="F21" s="187">
        <f t="shared" si="1"/>
        <v>0</v>
      </c>
      <c r="G21" s="174"/>
      <c r="H21" s="174"/>
      <c r="I21" s="174"/>
      <c r="J21" s="174"/>
      <c r="K21" s="175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5"/>
      <c r="Y21" s="175"/>
      <c r="Z21" s="174"/>
      <c r="AA21" s="174"/>
      <c r="AB21" s="174"/>
      <c r="AC21" s="174"/>
      <c r="AD21" s="174"/>
      <c r="AE21" s="175"/>
      <c r="AF21" s="175"/>
      <c r="AG21" s="174"/>
      <c r="AH21" s="174"/>
      <c r="AI21" s="174"/>
      <c r="AJ21" s="174"/>
      <c r="AK21" s="176"/>
    </row>
    <row r="22" spans="1:37" s="5" customFormat="1" ht="21.75" customHeight="1" x14ac:dyDescent="0.2">
      <c r="A22" s="1" t="s">
        <v>8</v>
      </c>
      <c r="B22" s="2" t="s">
        <v>25</v>
      </c>
      <c r="C22" s="23" t="s">
        <v>1</v>
      </c>
      <c r="D22" s="185">
        <f>34.776+F22</f>
        <v>160.267</v>
      </c>
      <c r="E22" s="23"/>
      <c r="F22" s="186">
        <f t="shared" si="1"/>
        <v>125.49099999999999</v>
      </c>
      <c r="G22" s="173"/>
      <c r="H22" s="154"/>
      <c r="I22" s="154"/>
      <c r="J22" s="154"/>
      <c r="K22" s="155"/>
      <c r="L22" s="154"/>
      <c r="M22" s="154"/>
      <c r="O22" s="154">
        <v>40.982999999999997</v>
      </c>
      <c r="P22" s="154">
        <v>25.794</v>
      </c>
      <c r="Q22" s="154">
        <v>24.423999999999999</v>
      </c>
      <c r="R22" s="154">
        <v>34.29</v>
      </c>
      <c r="S22" s="154"/>
      <c r="T22" s="154"/>
      <c r="U22" s="154"/>
      <c r="V22" s="154"/>
      <c r="W22" s="154"/>
      <c r="X22" s="155"/>
      <c r="Y22" s="155"/>
      <c r="Z22" s="154"/>
      <c r="AA22" s="154"/>
      <c r="AB22" s="154"/>
      <c r="AC22" s="154"/>
      <c r="AD22" s="154"/>
      <c r="AE22" s="155"/>
      <c r="AF22" s="155"/>
      <c r="AG22" s="154"/>
      <c r="AH22" s="154"/>
      <c r="AI22" s="154"/>
      <c r="AJ22" s="154"/>
      <c r="AK22" s="157"/>
    </row>
    <row r="23" spans="1:37" s="5" customFormat="1" ht="23.25" customHeight="1" x14ac:dyDescent="0.2">
      <c r="A23" s="6" t="s">
        <v>19</v>
      </c>
      <c r="B23" s="20" t="s">
        <v>27</v>
      </c>
      <c r="C23" s="3" t="s">
        <v>1</v>
      </c>
      <c r="D23" s="164">
        <f t="shared" si="2"/>
        <v>0</v>
      </c>
      <c r="E23" s="3"/>
      <c r="F23" s="163">
        <f t="shared" si="1"/>
        <v>0</v>
      </c>
      <c r="G23" s="167"/>
      <c r="H23" s="160"/>
      <c r="I23" s="160"/>
      <c r="J23" s="160"/>
      <c r="K23" s="161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1"/>
      <c r="Y23" s="161"/>
      <c r="Z23" s="160"/>
      <c r="AA23" s="160"/>
      <c r="AB23" s="160"/>
      <c r="AC23" s="160"/>
      <c r="AD23" s="160"/>
      <c r="AE23" s="161"/>
      <c r="AF23" s="161"/>
      <c r="AG23" s="160"/>
      <c r="AH23" s="160"/>
      <c r="AI23" s="160"/>
      <c r="AJ23" s="160"/>
      <c r="AK23" s="168"/>
    </row>
    <row r="24" spans="1:37" s="5" customFormat="1" ht="23.25" customHeight="1" x14ac:dyDescent="0.2">
      <c r="A24" s="13" t="s">
        <v>8</v>
      </c>
      <c r="B24" s="21" t="s">
        <v>28</v>
      </c>
      <c r="C24" s="3" t="s">
        <v>1</v>
      </c>
      <c r="D24" s="164">
        <f>65.27+F24</f>
        <v>127.572</v>
      </c>
      <c r="E24" s="3"/>
      <c r="F24" s="163">
        <f t="shared" si="1"/>
        <v>62.302</v>
      </c>
      <c r="G24" s="167"/>
      <c r="H24" s="167"/>
      <c r="I24" s="167"/>
      <c r="J24" s="167"/>
      <c r="K24" s="169"/>
      <c r="L24" s="167"/>
      <c r="M24" s="167"/>
      <c r="N24" s="160">
        <v>26.411999999999999</v>
      </c>
      <c r="O24" s="167"/>
      <c r="P24" s="167"/>
      <c r="Q24" s="167"/>
      <c r="R24" s="167">
        <v>35.89</v>
      </c>
      <c r="S24" s="167"/>
      <c r="T24" s="167"/>
      <c r="U24" s="167"/>
      <c r="V24" s="167"/>
      <c r="W24" s="167"/>
      <c r="X24" s="169"/>
      <c r="Y24" s="169"/>
      <c r="Z24" s="167"/>
      <c r="AA24" s="167"/>
      <c r="AB24" s="167"/>
      <c r="AC24" s="167"/>
      <c r="AD24" s="167"/>
      <c r="AE24" s="169"/>
      <c r="AF24" s="169"/>
      <c r="AG24" s="167"/>
      <c r="AH24" s="167"/>
      <c r="AI24" s="167"/>
      <c r="AJ24" s="167"/>
      <c r="AK24" s="171"/>
    </row>
    <row r="25" spans="1:37" s="5" customFormat="1" ht="23.25" customHeight="1" thickBot="1" x14ac:dyDescent="0.25">
      <c r="A25" s="17" t="s">
        <v>8</v>
      </c>
      <c r="B25" s="18" t="s">
        <v>29</v>
      </c>
      <c r="C25" s="22" t="s">
        <v>1</v>
      </c>
      <c r="D25" s="164">
        <f t="shared" si="2"/>
        <v>0</v>
      </c>
      <c r="E25" s="22"/>
      <c r="F25" s="187">
        <f t="shared" si="1"/>
        <v>0</v>
      </c>
      <c r="G25" s="174"/>
      <c r="H25" s="179"/>
      <c r="I25" s="179"/>
      <c r="J25" s="179"/>
      <c r="K25" s="180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80"/>
      <c r="Y25" s="180"/>
      <c r="Z25" s="179"/>
      <c r="AA25" s="179"/>
      <c r="AB25" s="179"/>
      <c r="AC25" s="179"/>
      <c r="AD25" s="179"/>
      <c r="AE25" s="180"/>
      <c r="AF25" s="180"/>
      <c r="AG25" s="179"/>
      <c r="AH25" s="179"/>
      <c r="AI25" s="179"/>
      <c r="AJ25" s="179"/>
      <c r="AK25" s="181"/>
    </row>
    <row r="26" spans="1:37" s="5" customFormat="1" ht="21.75" customHeight="1" x14ac:dyDescent="0.2">
      <c r="A26" s="1" t="s">
        <v>9</v>
      </c>
      <c r="B26" s="2" t="s">
        <v>25</v>
      </c>
      <c r="C26" s="23" t="s">
        <v>1</v>
      </c>
      <c r="D26" s="185">
        <f>863.188+F26</f>
        <v>1042.5729999999999</v>
      </c>
      <c r="E26" s="23"/>
      <c r="F26" s="186">
        <f t="shared" si="1"/>
        <v>179.38499999999999</v>
      </c>
      <c r="G26" s="173">
        <v>69.849999999999994</v>
      </c>
      <c r="H26" s="154">
        <v>28</v>
      </c>
      <c r="I26" s="154">
        <v>43.19</v>
      </c>
      <c r="J26" s="154"/>
      <c r="K26" s="155"/>
      <c r="L26" s="154">
        <v>25.34</v>
      </c>
      <c r="M26" s="154"/>
      <c r="N26" s="154">
        <v>13.005000000000001</v>
      </c>
      <c r="O26" s="173"/>
      <c r="P26" s="154"/>
      <c r="Q26" s="154"/>
      <c r="R26" s="154"/>
      <c r="S26" s="154"/>
      <c r="T26" s="154"/>
      <c r="U26" s="154"/>
      <c r="V26" s="154"/>
      <c r="W26" s="154"/>
      <c r="X26" s="155"/>
      <c r="Y26" s="155"/>
      <c r="Z26" s="154"/>
      <c r="AA26" s="154"/>
      <c r="AB26" s="154"/>
      <c r="AC26" s="154"/>
      <c r="AD26" s="154"/>
      <c r="AE26" s="155"/>
      <c r="AF26" s="155"/>
      <c r="AG26" s="154"/>
      <c r="AH26" s="154"/>
      <c r="AI26" s="154"/>
      <c r="AJ26" s="154"/>
      <c r="AK26" s="157"/>
    </row>
    <row r="27" spans="1:37" s="5" customFormat="1" ht="24" customHeight="1" x14ac:dyDescent="0.2">
      <c r="A27" s="194" t="s">
        <v>21</v>
      </c>
      <c r="B27" s="20" t="s">
        <v>27</v>
      </c>
      <c r="C27" s="3" t="s">
        <v>1</v>
      </c>
      <c r="D27" s="164">
        <f>0+F27</f>
        <v>0</v>
      </c>
      <c r="E27" s="3"/>
      <c r="F27" s="163">
        <f t="shared" si="1"/>
        <v>0</v>
      </c>
      <c r="G27" s="167"/>
      <c r="H27" s="160"/>
      <c r="I27" s="160"/>
      <c r="J27" s="160"/>
      <c r="K27" s="161"/>
      <c r="L27" s="160"/>
      <c r="M27" s="160"/>
      <c r="N27" s="160"/>
      <c r="O27" s="167"/>
      <c r="P27" s="160"/>
      <c r="Q27" s="160"/>
      <c r="R27" s="160"/>
      <c r="S27" s="160"/>
      <c r="T27" s="160"/>
      <c r="U27" s="160"/>
      <c r="V27" s="160"/>
      <c r="W27" s="160"/>
      <c r="X27" s="161"/>
      <c r="Y27" s="161"/>
      <c r="Z27" s="160"/>
      <c r="AA27" s="160"/>
      <c r="AB27" s="160"/>
      <c r="AC27" s="160"/>
      <c r="AD27" s="160"/>
      <c r="AE27" s="161"/>
      <c r="AF27" s="161"/>
      <c r="AG27" s="160"/>
      <c r="AH27" s="160"/>
      <c r="AI27" s="160"/>
      <c r="AJ27" s="160"/>
      <c r="AK27" s="168"/>
    </row>
    <row r="28" spans="1:37" s="5" customFormat="1" ht="22.5" x14ac:dyDescent="0.2">
      <c r="A28" s="26" t="s">
        <v>9</v>
      </c>
      <c r="B28" s="21" t="s">
        <v>28</v>
      </c>
      <c r="C28" s="3" t="s">
        <v>1</v>
      </c>
      <c r="D28" s="164">
        <f>1358.411+F28</f>
        <v>1480.921</v>
      </c>
      <c r="E28" s="3"/>
      <c r="F28" s="163">
        <f t="shared" si="1"/>
        <v>122.51</v>
      </c>
      <c r="G28" s="167">
        <v>43.24</v>
      </c>
      <c r="H28" s="167"/>
      <c r="I28" s="167">
        <v>14.73</v>
      </c>
      <c r="J28" s="167"/>
      <c r="K28" s="167">
        <v>35.06</v>
      </c>
      <c r="L28" s="167">
        <v>29.48</v>
      </c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9"/>
      <c r="Y28" s="169"/>
      <c r="Z28" s="167"/>
      <c r="AA28" s="167"/>
      <c r="AB28" s="167"/>
      <c r="AC28" s="167"/>
      <c r="AD28" s="167"/>
      <c r="AE28" s="169"/>
      <c r="AF28" s="169"/>
      <c r="AG28" s="167"/>
      <c r="AH28" s="167"/>
      <c r="AI28" s="167"/>
      <c r="AJ28" s="167"/>
      <c r="AK28" s="171"/>
    </row>
    <row r="29" spans="1:37" s="16" customFormat="1" ht="24.95" customHeight="1" thickBot="1" x14ac:dyDescent="0.25">
      <c r="A29" s="17" t="s">
        <v>9</v>
      </c>
      <c r="B29" s="18" t="s">
        <v>29</v>
      </c>
      <c r="C29" s="27" t="s">
        <v>1</v>
      </c>
      <c r="D29" s="199">
        <f>40.97+F29</f>
        <v>40.97</v>
      </c>
      <c r="E29" s="27"/>
      <c r="F29" s="187">
        <f t="shared" si="1"/>
        <v>0</v>
      </c>
      <c r="G29" s="174"/>
      <c r="H29" s="182"/>
      <c r="I29" s="182"/>
      <c r="J29" s="182"/>
      <c r="K29" s="183"/>
      <c r="L29" s="182"/>
      <c r="M29" s="182"/>
      <c r="N29" s="182"/>
      <c r="O29" s="174"/>
      <c r="P29" s="182"/>
      <c r="Q29" s="182"/>
      <c r="R29" s="182"/>
      <c r="S29" s="182"/>
      <c r="T29" s="182"/>
      <c r="U29" s="182"/>
      <c r="V29" s="182"/>
      <c r="W29" s="182"/>
      <c r="X29" s="183"/>
      <c r="Y29" s="183"/>
      <c r="Z29" s="182"/>
      <c r="AA29" s="182"/>
      <c r="AB29" s="182"/>
      <c r="AC29" s="182"/>
      <c r="AD29" s="182"/>
      <c r="AE29" s="183"/>
      <c r="AF29" s="183"/>
      <c r="AG29" s="182"/>
      <c r="AH29" s="174"/>
      <c r="AI29" s="182"/>
      <c r="AJ29" s="182"/>
      <c r="AK29" s="184"/>
    </row>
    <row r="30" spans="1:37" s="5" customFormat="1" ht="24.95" customHeight="1" x14ac:dyDescent="0.2">
      <c r="A30" s="223" t="s">
        <v>13</v>
      </c>
      <c r="B30" s="198" t="s">
        <v>4</v>
      </c>
      <c r="C30" s="3" t="s">
        <v>5</v>
      </c>
      <c r="D30" s="164">
        <f>SUMIF($B$2:$B$29,$B30,D$2:D$29)</f>
        <v>0</v>
      </c>
      <c r="E30" s="164">
        <f>SUMIF($B$2:$B$29,$B30,E$2:E$29)+F30</f>
        <v>16533546.73</v>
      </c>
      <c r="F30" s="211">
        <f>SUM(G30:AK30)</f>
        <v>1953436.365</v>
      </c>
      <c r="G30" s="164">
        <f>SUMIF($B$2:$B$29,$B30,G$2:G$29)</f>
        <v>170472.72700000001</v>
      </c>
      <c r="H30" s="164">
        <f>SUMIF($B$2:$B$29,$B30,H$2:H$29)</f>
        <v>222745.45499999999</v>
      </c>
      <c r="I30" s="164">
        <f>SUMIF($B$2:$B$29,$B30,I$2:I$29)</f>
        <v>218963.636</v>
      </c>
      <c r="J30" s="164">
        <f t="shared" ref="J30:AK35" si="3">SUMIF($B$2:$B$29,$B30,J$2:J$29)</f>
        <v>323636.364</v>
      </c>
      <c r="K30" s="164">
        <f t="shared" si="3"/>
        <v>230290.90999999997</v>
      </c>
      <c r="L30" s="164">
        <f t="shared" si="3"/>
        <v>229381.81900000002</v>
      </c>
      <c r="M30" s="164">
        <f t="shared" si="3"/>
        <v>215309.09</v>
      </c>
      <c r="N30" s="164">
        <f t="shared" si="3"/>
        <v>174818.182</v>
      </c>
      <c r="O30" s="164">
        <f t="shared" si="3"/>
        <v>167818.182</v>
      </c>
      <c r="P30" s="164">
        <f t="shared" si="3"/>
        <v>0</v>
      </c>
      <c r="Q30" s="164">
        <f t="shared" si="3"/>
        <v>0</v>
      </c>
      <c r="R30" s="164">
        <f t="shared" si="3"/>
        <v>0</v>
      </c>
      <c r="S30" s="164">
        <f t="shared" si="3"/>
        <v>0</v>
      </c>
      <c r="T30" s="164">
        <f t="shared" si="3"/>
        <v>0</v>
      </c>
      <c r="U30" s="164">
        <f t="shared" si="3"/>
        <v>0</v>
      </c>
      <c r="V30" s="164">
        <f t="shared" si="3"/>
        <v>0</v>
      </c>
      <c r="W30" s="164">
        <f t="shared" si="3"/>
        <v>0</v>
      </c>
      <c r="X30" s="164">
        <f t="shared" si="3"/>
        <v>0</v>
      </c>
      <c r="Y30" s="164">
        <f t="shared" si="3"/>
        <v>0</v>
      </c>
      <c r="Z30" s="164">
        <f t="shared" si="3"/>
        <v>0</v>
      </c>
      <c r="AA30" s="164">
        <f t="shared" si="3"/>
        <v>0</v>
      </c>
      <c r="AB30" s="164">
        <f t="shared" si="3"/>
        <v>0</v>
      </c>
      <c r="AC30" s="164">
        <f t="shared" si="3"/>
        <v>0</v>
      </c>
      <c r="AD30" s="164">
        <f t="shared" si="3"/>
        <v>0</v>
      </c>
      <c r="AE30" s="164">
        <f t="shared" si="3"/>
        <v>0</v>
      </c>
      <c r="AF30" s="164">
        <f t="shared" si="3"/>
        <v>0</v>
      </c>
      <c r="AG30" s="164">
        <f t="shared" si="3"/>
        <v>0</v>
      </c>
      <c r="AH30" s="164">
        <f t="shared" si="3"/>
        <v>0</v>
      </c>
      <c r="AI30" s="164">
        <f t="shared" si="3"/>
        <v>0</v>
      </c>
      <c r="AJ30" s="164">
        <f t="shared" si="3"/>
        <v>0</v>
      </c>
      <c r="AK30" s="164">
        <f t="shared" si="3"/>
        <v>0</v>
      </c>
    </row>
    <row r="31" spans="1:37" s="5" customFormat="1" ht="12.75" x14ac:dyDescent="0.2">
      <c r="A31" s="223"/>
      <c r="B31" s="24" t="s">
        <v>6</v>
      </c>
      <c r="C31" s="3" t="s">
        <v>5</v>
      </c>
      <c r="D31" s="164">
        <f t="shared" ref="D31" si="4">SUMIF($B$2:$B$29,$B31,D$2:D$29)</f>
        <v>0</v>
      </c>
      <c r="E31" s="3">
        <f>SUMIF($B$2:$B$29,$B31,E$2:E$29)+F31</f>
        <v>4821426</v>
      </c>
      <c r="F31" s="210">
        <f t="shared" ref="F31:F35" si="5">SUM(G31:AK31)</f>
        <v>1230160</v>
      </c>
      <c r="G31" s="3">
        <f t="shared" ref="G31:V35" si="6">SUMIF($B$2:$B$29,$B31,G$2:G$29)</f>
        <v>110860</v>
      </c>
      <c r="H31" s="3">
        <f t="shared" si="6"/>
        <v>115400</v>
      </c>
      <c r="I31" s="3">
        <f t="shared" si="6"/>
        <v>185960</v>
      </c>
      <c r="J31" s="3">
        <f t="shared" si="6"/>
        <v>146660</v>
      </c>
      <c r="K31" s="3">
        <f t="shared" si="6"/>
        <v>0</v>
      </c>
      <c r="L31" s="3">
        <f t="shared" si="6"/>
        <v>0</v>
      </c>
      <c r="M31" s="3">
        <f t="shared" si="6"/>
        <v>0</v>
      </c>
      <c r="N31" s="3">
        <f t="shared" si="6"/>
        <v>80740</v>
      </c>
      <c r="O31" s="3">
        <f t="shared" si="6"/>
        <v>41040</v>
      </c>
      <c r="P31" s="3">
        <f t="shared" si="6"/>
        <v>133340</v>
      </c>
      <c r="Q31" s="3">
        <f t="shared" si="6"/>
        <v>113380</v>
      </c>
      <c r="R31" s="3">
        <f t="shared" si="6"/>
        <v>175700</v>
      </c>
      <c r="S31" s="3">
        <f t="shared" si="6"/>
        <v>127080</v>
      </c>
      <c r="T31" s="3">
        <f t="shared" si="6"/>
        <v>0</v>
      </c>
      <c r="U31" s="3">
        <f t="shared" si="6"/>
        <v>0</v>
      </c>
      <c r="V31" s="3">
        <f t="shared" si="6"/>
        <v>0</v>
      </c>
      <c r="W31" s="3">
        <f t="shared" si="3"/>
        <v>0</v>
      </c>
      <c r="X31" s="3">
        <f t="shared" si="3"/>
        <v>0</v>
      </c>
      <c r="Y31" s="3">
        <f t="shared" si="3"/>
        <v>0</v>
      </c>
      <c r="Z31" s="3">
        <f t="shared" si="3"/>
        <v>0</v>
      </c>
      <c r="AA31" s="3">
        <f t="shared" si="3"/>
        <v>0</v>
      </c>
      <c r="AB31" s="3">
        <f t="shared" si="3"/>
        <v>0</v>
      </c>
      <c r="AC31" s="3">
        <f t="shared" si="3"/>
        <v>0</v>
      </c>
      <c r="AD31" s="3">
        <f t="shared" si="3"/>
        <v>0</v>
      </c>
      <c r="AE31" s="3">
        <f t="shared" si="3"/>
        <v>0</v>
      </c>
      <c r="AF31" s="3">
        <f t="shared" si="3"/>
        <v>0</v>
      </c>
      <c r="AG31" s="3">
        <f t="shared" si="3"/>
        <v>0</v>
      </c>
      <c r="AH31" s="3">
        <f t="shared" si="3"/>
        <v>0</v>
      </c>
      <c r="AI31" s="3">
        <f t="shared" si="3"/>
        <v>0</v>
      </c>
      <c r="AJ31" s="3">
        <f t="shared" si="3"/>
        <v>0</v>
      </c>
      <c r="AK31" s="3">
        <f t="shared" si="3"/>
        <v>0</v>
      </c>
    </row>
    <row r="32" spans="1:37" s="5" customFormat="1" ht="22.5" x14ac:dyDescent="0.2">
      <c r="A32" s="223"/>
      <c r="B32" s="25" t="s">
        <v>25</v>
      </c>
      <c r="C32" s="3" t="s">
        <v>1</v>
      </c>
      <c r="D32" s="164">
        <f>SUMIF($B$2:$B$29,$B32,D$2:D$29)+F32</f>
        <v>2667.7449999999994</v>
      </c>
      <c r="E32" s="30"/>
      <c r="F32" s="211">
        <f t="shared" si="5"/>
        <v>505.33599999999996</v>
      </c>
      <c r="G32" s="164">
        <f t="shared" si="6"/>
        <v>94.52</v>
      </c>
      <c r="H32" s="164">
        <f t="shared" si="6"/>
        <v>85.740000000000009</v>
      </c>
      <c r="I32" s="164">
        <f t="shared" si="6"/>
        <v>129.97999999999999</v>
      </c>
      <c r="J32" s="164">
        <f t="shared" si="3"/>
        <v>31.26</v>
      </c>
      <c r="K32" s="164">
        <f t="shared" si="3"/>
        <v>0</v>
      </c>
      <c r="L32" s="164">
        <f t="shared" si="3"/>
        <v>25.34</v>
      </c>
      <c r="M32" s="164">
        <f t="shared" si="3"/>
        <v>0</v>
      </c>
      <c r="N32" s="164">
        <f t="shared" si="3"/>
        <v>13.005000000000001</v>
      </c>
      <c r="O32" s="164">
        <f t="shared" si="3"/>
        <v>40.982999999999997</v>
      </c>
      <c r="P32" s="164">
        <f t="shared" si="3"/>
        <v>25.794</v>
      </c>
      <c r="Q32" s="164">
        <f t="shared" si="3"/>
        <v>24.423999999999999</v>
      </c>
      <c r="R32" s="164">
        <f t="shared" si="3"/>
        <v>34.29</v>
      </c>
      <c r="S32" s="164">
        <f t="shared" si="3"/>
        <v>0</v>
      </c>
      <c r="T32" s="164">
        <f t="shared" si="3"/>
        <v>0</v>
      </c>
      <c r="U32" s="164">
        <f t="shared" si="3"/>
        <v>0</v>
      </c>
      <c r="V32" s="164">
        <f t="shared" si="3"/>
        <v>0</v>
      </c>
      <c r="W32" s="164">
        <f t="shared" si="3"/>
        <v>0</v>
      </c>
      <c r="X32" s="164">
        <f t="shared" si="3"/>
        <v>0</v>
      </c>
      <c r="Y32" s="164">
        <f t="shared" si="3"/>
        <v>0</v>
      </c>
      <c r="Z32" s="164">
        <f t="shared" si="3"/>
        <v>0</v>
      </c>
      <c r="AA32" s="164">
        <f t="shared" si="3"/>
        <v>0</v>
      </c>
      <c r="AB32" s="164">
        <f t="shared" si="3"/>
        <v>0</v>
      </c>
      <c r="AC32" s="164">
        <f t="shared" si="3"/>
        <v>0</v>
      </c>
      <c r="AD32" s="164">
        <f t="shared" si="3"/>
        <v>0</v>
      </c>
      <c r="AE32" s="164">
        <f t="shared" si="3"/>
        <v>0</v>
      </c>
      <c r="AF32" s="164">
        <f t="shared" si="3"/>
        <v>0</v>
      </c>
      <c r="AG32" s="164">
        <f t="shared" si="3"/>
        <v>0</v>
      </c>
      <c r="AH32" s="164">
        <f t="shared" si="3"/>
        <v>0</v>
      </c>
      <c r="AI32" s="164">
        <f t="shared" si="3"/>
        <v>0</v>
      </c>
      <c r="AJ32" s="164">
        <f t="shared" si="3"/>
        <v>0</v>
      </c>
      <c r="AK32" s="164">
        <f t="shared" si="3"/>
        <v>0</v>
      </c>
    </row>
    <row r="33" spans="1:37" s="5" customFormat="1" ht="22.5" x14ac:dyDescent="0.2">
      <c r="A33" s="223"/>
      <c r="B33" s="20" t="s">
        <v>27</v>
      </c>
      <c r="C33" s="3" t="s">
        <v>1</v>
      </c>
      <c r="D33" s="164">
        <f>SUMIF($B$2:$B$29,$B33,D$2:D$29)+F33</f>
        <v>0</v>
      </c>
      <c r="E33" s="3"/>
      <c r="F33" s="212">
        <f t="shared" si="5"/>
        <v>0</v>
      </c>
      <c r="G33" s="164">
        <f t="shared" si="6"/>
        <v>0</v>
      </c>
      <c r="H33" s="164">
        <f t="shared" si="6"/>
        <v>0</v>
      </c>
      <c r="I33" s="164">
        <f t="shared" si="6"/>
        <v>0</v>
      </c>
      <c r="J33" s="164">
        <f t="shared" si="3"/>
        <v>0</v>
      </c>
      <c r="K33" s="164">
        <f t="shared" si="3"/>
        <v>0</v>
      </c>
      <c r="L33" s="164">
        <f t="shared" si="3"/>
        <v>0</v>
      </c>
      <c r="M33" s="164">
        <f t="shared" si="3"/>
        <v>0</v>
      </c>
      <c r="N33" s="164">
        <f t="shared" si="3"/>
        <v>0</v>
      </c>
      <c r="O33" s="164">
        <f t="shared" si="3"/>
        <v>0</v>
      </c>
      <c r="P33" s="164">
        <f t="shared" si="3"/>
        <v>0</v>
      </c>
      <c r="Q33" s="164">
        <f t="shared" si="3"/>
        <v>0</v>
      </c>
      <c r="R33" s="164">
        <f t="shared" si="3"/>
        <v>0</v>
      </c>
      <c r="S33" s="164">
        <f t="shared" si="3"/>
        <v>0</v>
      </c>
      <c r="T33" s="164">
        <f t="shared" si="3"/>
        <v>0</v>
      </c>
      <c r="U33" s="164">
        <f t="shared" si="3"/>
        <v>0</v>
      </c>
      <c r="V33" s="164">
        <f t="shared" si="3"/>
        <v>0</v>
      </c>
      <c r="W33" s="164">
        <f t="shared" si="3"/>
        <v>0</v>
      </c>
      <c r="X33" s="164">
        <f t="shared" si="3"/>
        <v>0</v>
      </c>
      <c r="Y33" s="164">
        <f t="shared" si="3"/>
        <v>0</v>
      </c>
      <c r="Z33" s="164">
        <f t="shared" si="3"/>
        <v>0</v>
      </c>
      <c r="AA33" s="164">
        <f t="shared" si="3"/>
        <v>0</v>
      </c>
      <c r="AB33" s="164">
        <f t="shared" si="3"/>
        <v>0</v>
      </c>
      <c r="AC33" s="164">
        <f t="shared" si="3"/>
        <v>0</v>
      </c>
      <c r="AD33" s="164">
        <f t="shared" si="3"/>
        <v>0</v>
      </c>
      <c r="AE33" s="164">
        <f t="shared" si="3"/>
        <v>0</v>
      </c>
      <c r="AF33" s="164">
        <f t="shared" si="3"/>
        <v>0</v>
      </c>
      <c r="AG33" s="164">
        <f t="shared" si="3"/>
        <v>0</v>
      </c>
      <c r="AH33" s="164">
        <f t="shared" si="3"/>
        <v>0</v>
      </c>
      <c r="AI33" s="164">
        <f t="shared" si="3"/>
        <v>0</v>
      </c>
      <c r="AJ33" s="164">
        <f t="shared" si="3"/>
        <v>0</v>
      </c>
      <c r="AK33" s="164">
        <f t="shared" si="3"/>
        <v>0</v>
      </c>
    </row>
    <row r="34" spans="1:37" s="16" customFormat="1" ht="22.5" x14ac:dyDescent="0.2">
      <c r="A34" s="223"/>
      <c r="B34" s="21" t="s">
        <v>28</v>
      </c>
      <c r="C34" s="3" t="s">
        <v>1</v>
      </c>
      <c r="D34" s="164">
        <f>SUMIF($B$2:$B$29,$B34,D$2:D$29)+F34</f>
        <v>3032.24</v>
      </c>
      <c r="E34" s="3"/>
      <c r="F34" s="211">
        <f t="shared" si="5"/>
        <v>326.78199999999998</v>
      </c>
      <c r="G34" s="164">
        <f t="shared" si="6"/>
        <v>100.92</v>
      </c>
      <c r="H34" s="164">
        <f t="shared" si="6"/>
        <v>53.11</v>
      </c>
      <c r="I34" s="164">
        <f t="shared" si="6"/>
        <v>45.91</v>
      </c>
      <c r="J34" s="164">
        <f t="shared" si="3"/>
        <v>0</v>
      </c>
      <c r="K34" s="164">
        <f t="shared" si="3"/>
        <v>35.06</v>
      </c>
      <c r="L34" s="164">
        <f t="shared" si="3"/>
        <v>29.48</v>
      </c>
      <c r="M34" s="164">
        <f t="shared" si="3"/>
        <v>0</v>
      </c>
      <c r="N34" s="164">
        <f t="shared" si="3"/>
        <v>26.411999999999999</v>
      </c>
      <c r="O34" s="164">
        <f t="shared" si="3"/>
        <v>0</v>
      </c>
      <c r="P34" s="164">
        <f t="shared" si="3"/>
        <v>0</v>
      </c>
      <c r="Q34" s="164">
        <f t="shared" si="3"/>
        <v>0</v>
      </c>
      <c r="R34" s="164">
        <f t="shared" si="3"/>
        <v>35.89</v>
      </c>
      <c r="S34" s="164">
        <f t="shared" si="3"/>
        <v>0</v>
      </c>
      <c r="T34" s="164">
        <f t="shared" si="3"/>
        <v>0</v>
      </c>
      <c r="U34" s="164">
        <f t="shared" si="3"/>
        <v>0</v>
      </c>
      <c r="V34" s="164">
        <f t="shared" si="3"/>
        <v>0</v>
      </c>
      <c r="W34" s="164">
        <f t="shared" si="3"/>
        <v>0</v>
      </c>
      <c r="X34" s="164">
        <f t="shared" si="3"/>
        <v>0</v>
      </c>
      <c r="Y34" s="164">
        <f t="shared" si="3"/>
        <v>0</v>
      </c>
      <c r="Z34" s="164">
        <f t="shared" si="3"/>
        <v>0</v>
      </c>
      <c r="AA34" s="164">
        <f t="shared" si="3"/>
        <v>0</v>
      </c>
      <c r="AB34" s="164">
        <f t="shared" si="3"/>
        <v>0</v>
      </c>
      <c r="AC34" s="164">
        <f t="shared" si="3"/>
        <v>0</v>
      </c>
      <c r="AD34" s="164">
        <f t="shared" si="3"/>
        <v>0</v>
      </c>
      <c r="AE34" s="164">
        <f t="shared" si="3"/>
        <v>0</v>
      </c>
      <c r="AF34" s="164">
        <f t="shared" si="3"/>
        <v>0</v>
      </c>
      <c r="AG34" s="164">
        <f t="shared" si="3"/>
        <v>0</v>
      </c>
      <c r="AH34" s="164">
        <f t="shared" si="3"/>
        <v>0</v>
      </c>
      <c r="AI34" s="164">
        <f t="shared" si="3"/>
        <v>0</v>
      </c>
      <c r="AJ34" s="164">
        <f t="shared" si="3"/>
        <v>0</v>
      </c>
      <c r="AK34" s="164">
        <f t="shared" si="3"/>
        <v>0</v>
      </c>
    </row>
    <row r="35" spans="1:37" s="5" customFormat="1" ht="23.25" thickBot="1" x14ac:dyDescent="0.25">
      <c r="A35" s="224"/>
      <c r="B35" s="18" t="s">
        <v>29</v>
      </c>
      <c r="C35" s="3" t="s">
        <v>1</v>
      </c>
      <c r="D35" s="164">
        <f>SUMIF($B$2:$B$29,$B35,D$2:D$29)+F35</f>
        <v>1550.8209999999999</v>
      </c>
      <c r="E35" s="3"/>
      <c r="F35" s="211">
        <f t="shared" si="5"/>
        <v>232.02799999999999</v>
      </c>
      <c r="G35" s="164">
        <f t="shared" si="6"/>
        <v>27.091999999999999</v>
      </c>
      <c r="H35" s="164">
        <f t="shared" si="6"/>
        <v>51.197000000000003</v>
      </c>
      <c r="I35" s="164">
        <f t="shared" si="6"/>
        <v>128.63900000000001</v>
      </c>
      <c r="J35" s="164">
        <f t="shared" si="3"/>
        <v>25.1</v>
      </c>
      <c r="K35" s="164">
        <f t="shared" si="3"/>
        <v>0</v>
      </c>
      <c r="L35" s="164">
        <f t="shared" si="3"/>
        <v>0</v>
      </c>
      <c r="M35" s="164">
        <f t="shared" si="3"/>
        <v>0</v>
      </c>
      <c r="N35" s="164">
        <f t="shared" si="3"/>
        <v>0</v>
      </c>
      <c r="O35" s="164">
        <f t="shared" si="3"/>
        <v>0</v>
      </c>
      <c r="P35" s="164">
        <f t="shared" si="3"/>
        <v>0</v>
      </c>
      <c r="Q35" s="164">
        <f t="shared" si="3"/>
        <v>0</v>
      </c>
      <c r="R35" s="164">
        <f t="shared" si="3"/>
        <v>0</v>
      </c>
      <c r="S35" s="164">
        <f t="shared" si="3"/>
        <v>0</v>
      </c>
      <c r="T35" s="164">
        <f t="shared" si="3"/>
        <v>0</v>
      </c>
      <c r="U35" s="164">
        <f t="shared" si="3"/>
        <v>0</v>
      </c>
      <c r="V35" s="164">
        <f t="shared" si="3"/>
        <v>0</v>
      </c>
      <c r="W35" s="164">
        <f t="shared" si="3"/>
        <v>0</v>
      </c>
      <c r="X35" s="164">
        <f t="shared" si="3"/>
        <v>0</v>
      </c>
      <c r="Y35" s="164">
        <f t="shared" si="3"/>
        <v>0</v>
      </c>
      <c r="Z35" s="164">
        <f t="shared" si="3"/>
        <v>0</v>
      </c>
      <c r="AA35" s="164">
        <f t="shared" si="3"/>
        <v>0</v>
      </c>
      <c r="AB35" s="164">
        <f t="shared" si="3"/>
        <v>0</v>
      </c>
      <c r="AC35" s="164">
        <f t="shared" si="3"/>
        <v>0</v>
      </c>
      <c r="AD35" s="164">
        <f t="shared" si="3"/>
        <v>0</v>
      </c>
      <c r="AE35" s="164">
        <f t="shared" si="3"/>
        <v>0</v>
      </c>
      <c r="AF35" s="164">
        <f t="shared" si="3"/>
        <v>0</v>
      </c>
      <c r="AG35" s="164">
        <f t="shared" si="3"/>
        <v>0</v>
      </c>
      <c r="AH35" s="164">
        <f t="shared" si="3"/>
        <v>0</v>
      </c>
      <c r="AI35" s="164">
        <f t="shared" si="3"/>
        <v>0</v>
      </c>
      <c r="AJ35" s="164">
        <f t="shared" si="3"/>
        <v>0</v>
      </c>
      <c r="AK35" s="164">
        <f t="shared" si="3"/>
        <v>0</v>
      </c>
    </row>
    <row r="36" spans="1:37" s="5" customFormat="1" ht="12" hidden="1" thickBot="1" x14ac:dyDescent="0.25">
      <c r="A36" s="38" t="s">
        <v>11</v>
      </c>
      <c r="B36" s="39"/>
      <c r="C36" s="40"/>
      <c r="D36" s="40"/>
      <c r="E36" s="40"/>
      <c r="F36" s="88"/>
      <c r="G36" s="41"/>
      <c r="H36" s="41"/>
      <c r="I36" s="41"/>
      <c r="J36" s="41">
        <f t="shared" ref="J36:AK36" si="7">SUM(J37:J39)</f>
        <v>236.25</v>
      </c>
      <c r="K36" s="41">
        <f t="shared" si="7"/>
        <v>133.875</v>
      </c>
      <c r="L36" s="41">
        <f t="shared" si="7"/>
        <v>189</v>
      </c>
      <c r="M36" s="41">
        <f t="shared" si="7"/>
        <v>189</v>
      </c>
      <c r="N36" s="41">
        <f t="shared" si="7"/>
        <v>141.75</v>
      </c>
      <c r="O36" s="41">
        <f t="shared" si="7"/>
        <v>94.5</v>
      </c>
      <c r="P36" s="41">
        <f t="shared" si="7"/>
        <v>0</v>
      </c>
      <c r="Q36" s="41">
        <f t="shared" si="7"/>
        <v>0</v>
      </c>
      <c r="R36" s="41">
        <f t="shared" si="7"/>
        <v>0</v>
      </c>
      <c r="S36" s="41">
        <f t="shared" si="7"/>
        <v>0</v>
      </c>
      <c r="T36" s="41">
        <f t="shared" si="7"/>
        <v>0</v>
      </c>
      <c r="U36" s="41">
        <f t="shared" si="7"/>
        <v>0</v>
      </c>
      <c r="V36" s="41">
        <f t="shared" si="7"/>
        <v>0</v>
      </c>
      <c r="W36" s="41">
        <f t="shared" si="7"/>
        <v>0</v>
      </c>
      <c r="X36" s="41">
        <f t="shared" si="7"/>
        <v>0</v>
      </c>
      <c r="Y36" s="41">
        <f t="shared" si="7"/>
        <v>0</v>
      </c>
      <c r="Z36" s="41">
        <f t="shared" si="7"/>
        <v>0</v>
      </c>
      <c r="AA36" s="41">
        <f t="shared" si="7"/>
        <v>0</v>
      </c>
      <c r="AB36" s="41">
        <f t="shared" si="7"/>
        <v>0</v>
      </c>
      <c r="AC36" s="41">
        <f t="shared" si="7"/>
        <v>0</v>
      </c>
      <c r="AD36" s="41">
        <f t="shared" si="7"/>
        <v>0</v>
      </c>
      <c r="AE36" s="41">
        <f t="shared" si="7"/>
        <v>0</v>
      </c>
      <c r="AF36" s="41">
        <f t="shared" si="7"/>
        <v>0</v>
      </c>
      <c r="AG36" s="41">
        <f t="shared" si="7"/>
        <v>0</v>
      </c>
      <c r="AH36" s="41">
        <f t="shared" si="7"/>
        <v>0</v>
      </c>
      <c r="AI36" s="41">
        <f t="shared" si="7"/>
        <v>0</v>
      </c>
      <c r="AJ36" s="41">
        <f t="shared" si="7"/>
        <v>0</v>
      </c>
      <c r="AK36" s="41">
        <f t="shared" si="7"/>
        <v>0</v>
      </c>
    </row>
    <row r="37" spans="1:37" s="5" customFormat="1" ht="12.75" hidden="1" x14ac:dyDescent="0.2">
      <c r="A37" s="42" t="s">
        <v>11</v>
      </c>
      <c r="B37" s="24" t="s">
        <v>6</v>
      </c>
      <c r="C37" s="43" t="s">
        <v>5</v>
      </c>
      <c r="D37" s="43"/>
      <c r="E37" s="43"/>
      <c r="F37" s="89">
        <f>SUM(G37:AK37)</f>
        <v>1582.875</v>
      </c>
      <c r="G37" s="44">
        <v>173.25</v>
      </c>
      <c r="H37" s="4">
        <v>189</v>
      </c>
      <c r="I37" s="4">
        <v>236.25</v>
      </c>
      <c r="J37" s="4">
        <v>236.25</v>
      </c>
      <c r="K37" s="45">
        <v>133.875</v>
      </c>
      <c r="L37" s="4">
        <v>189</v>
      </c>
      <c r="M37" s="4">
        <v>189</v>
      </c>
      <c r="N37" s="4">
        <v>141.75</v>
      </c>
      <c r="O37" s="4">
        <v>94.5</v>
      </c>
      <c r="P37" s="4"/>
      <c r="Q37" s="4"/>
      <c r="R37" s="4"/>
      <c r="S37" s="4"/>
      <c r="T37" s="4"/>
      <c r="U37" s="4"/>
      <c r="V37" s="4"/>
      <c r="W37" s="10"/>
      <c r="X37" s="45"/>
      <c r="Y37" s="45"/>
      <c r="Z37" s="4"/>
      <c r="AA37" s="4"/>
      <c r="AB37" s="4"/>
      <c r="AC37" s="4"/>
      <c r="AD37" s="4"/>
      <c r="AE37" s="45"/>
      <c r="AF37" s="45"/>
      <c r="AG37" s="4"/>
      <c r="AH37" s="4"/>
      <c r="AI37" s="4"/>
      <c r="AJ37" s="4"/>
      <c r="AK37" s="4"/>
    </row>
    <row r="38" spans="1:37" s="5" customFormat="1" ht="22.5" hidden="1" x14ac:dyDescent="0.2">
      <c r="A38" s="46" t="s">
        <v>11</v>
      </c>
      <c r="B38" s="21" t="s">
        <v>28</v>
      </c>
      <c r="C38" s="47"/>
      <c r="D38" s="47"/>
      <c r="E38" s="47"/>
      <c r="F38" s="87">
        <f>SUM(G38:AK38)</f>
        <v>0</v>
      </c>
      <c r="G38" s="4"/>
      <c r="H38" s="4"/>
      <c r="I38" s="4"/>
      <c r="J38" s="4"/>
      <c r="K38" s="4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5"/>
      <c r="Y38" s="45"/>
      <c r="Z38" s="4"/>
      <c r="AA38" s="4"/>
      <c r="AB38" s="4"/>
      <c r="AC38" s="4"/>
      <c r="AD38" s="4"/>
      <c r="AE38" s="45"/>
      <c r="AF38" s="45"/>
      <c r="AG38" s="4"/>
      <c r="AH38" s="4"/>
      <c r="AI38" s="4"/>
      <c r="AJ38" s="4"/>
      <c r="AK38" s="4"/>
    </row>
    <row r="39" spans="1:37" s="5" customFormat="1" ht="23.25" hidden="1" thickBot="1" x14ac:dyDescent="0.25">
      <c r="A39" s="48" t="s">
        <v>11</v>
      </c>
      <c r="B39" s="49" t="s">
        <v>29</v>
      </c>
      <c r="C39" s="47"/>
      <c r="D39" s="47"/>
      <c r="E39" s="47"/>
      <c r="F39" s="87">
        <f>SUM(G39:AK39)</f>
        <v>0</v>
      </c>
      <c r="G39" s="15"/>
      <c r="H39" s="15"/>
      <c r="I39" s="15"/>
      <c r="J39" s="15"/>
      <c r="K39" s="50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50"/>
      <c r="Y39" s="50"/>
      <c r="Z39" s="15"/>
      <c r="AA39" s="15"/>
      <c r="AB39" s="15"/>
      <c r="AC39" s="15"/>
      <c r="AD39" s="15"/>
      <c r="AE39" s="50"/>
      <c r="AF39" s="50"/>
      <c r="AG39" s="15"/>
      <c r="AH39" s="15"/>
      <c r="AI39" s="15"/>
      <c r="AJ39" s="15"/>
      <c r="AK39" s="15"/>
    </row>
    <row r="40" spans="1:37" s="5" customFormat="1" ht="11.25" hidden="1" x14ac:dyDescent="0.2">
      <c r="A40" s="220" t="s">
        <v>12</v>
      </c>
      <c r="B40" s="51" t="s">
        <v>10</v>
      </c>
      <c r="C40" s="52"/>
      <c r="D40" s="52"/>
      <c r="E40" s="52"/>
      <c r="F40" s="90">
        <f>SUM(F41:F43)</f>
        <v>333.02600000000001</v>
      </c>
      <c r="G40" s="41">
        <f>SUM(G41:G43)</f>
        <v>0</v>
      </c>
      <c r="H40" s="41">
        <f t="shared" ref="H40:AK40" si="8">SUM(H41:H43)</f>
        <v>210.97</v>
      </c>
      <c r="I40" s="41">
        <f t="shared" si="8"/>
        <v>0</v>
      </c>
      <c r="J40" s="41">
        <f t="shared" si="8"/>
        <v>0</v>
      </c>
      <c r="K40" s="41">
        <f t="shared" si="8"/>
        <v>124.1</v>
      </c>
      <c r="L40" s="41">
        <f t="shared" si="8"/>
        <v>106.215</v>
      </c>
      <c r="M40" s="41">
        <f t="shared" si="8"/>
        <v>0</v>
      </c>
      <c r="N40" s="41">
        <f t="shared" si="8"/>
        <v>15.840999999999999</v>
      </c>
      <c r="O40" s="41">
        <f t="shared" si="8"/>
        <v>0</v>
      </c>
      <c r="P40" s="41">
        <f t="shared" si="8"/>
        <v>0</v>
      </c>
      <c r="Q40" s="41">
        <f t="shared" si="8"/>
        <v>0</v>
      </c>
      <c r="R40" s="41">
        <f t="shared" si="8"/>
        <v>0</v>
      </c>
      <c r="S40" s="41">
        <f t="shared" si="8"/>
        <v>0</v>
      </c>
      <c r="T40" s="41">
        <f t="shared" si="8"/>
        <v>0</v>
      </c>
      <c r="U40" s="41">
        <f t="shared" si="8"/>
        <v>0</v>
      </c>
      <c r="V40" s="41">
        <f t="shared" si="8"/>
        <v>0</v>
      </c>
      <c r="W40" s="41">
        <f t="shared" si="8"/>
        <v>0</v>
      </c>
      <c r="X40" s="41">
        <f t="shared" si="8"/>
        <v>0</v>
      </c>
      <c r="Y40" s="41">
        <f t="shared" si="8"/>
        <v>0</v>
      </c>
      <c r="Z40" s="41">
        <f t="shared" si="8"/>
        <v>0</v>
      </c>
      <c r="AA40" s="41">
        <f t="shared" si="8"/>
        <v>0</v>
      </c>
      <c r="AB40" s="41">
        <f t="shared" si="8"/>
        <v>0</v>
      </c>
      <c r="AC40" s="41">
        <f t="shared" si="8"/>
        <v>0</v>
      </c>
      <c r="AD40" s="41">
        <f t="shared" si="8"/>
        <v>0</v>
      </c>
      <c r="AE40" s="41">
        <f t="shared" si="8"/>
        <v>0</v>
      </c>
      <c r="AF40" s="41">
        <f t="shared" si="8"/>
        <v>0</v>
      </c>
      <c r="AG40" s="41">
        <f t="shared" si="8"/>
        <v>0</v>
      </c>
      <c r="AH40" s="41">
        <f t="shared" si="8"/>
        <v>0</v>
      </c>
      <c r="AI40" s="41">
        <f t="shared" si="8"/>
        <v>0</v>
      </c>
      <c r="AJ40" s="41">
        <f t="shared" si="8"/>
        <v>0</v>
      </c>
      <c r="AK40" s="41">
        <f t="shared" si="8"/>
        <v>0</v>
      </c>
    </row>
    <row r="41" spans="1:37" s="5" customFormat="1" ht="12.75" hidden="1" x14ac:dyDescent="0.2">
      <c r="A41" s="221"/>
      <c r="B41" s="53" t="s">
        <v>4</v>
      </c>
      <c r="C41" s="47" t="s">
        <v>5</v>
      </c>
      <c r="D41" s="47"/>
      <c r="E41" s="47"/>
      <c r="F41" s="91">
        <f>SUMPRODUCT((G41:AK41)*ISEVEN(COLUMN(G41:AK41)))</f>
        <v>333.02600000000001</v>
      </c>
      <c r="G41" s="54"/>
      <c r="H41" s="55">
        <f>289*0.73</f>
        <v>210.97</v>
      </c>
      <c r="I41" s="55"/>
      <c r="J41" s="55"/>
      <c r="K41" s="56">
        <f>170*0.73</f>
        <v>124.1</v>
      </c>
      <c r="L41" s="55">
        <f>145.5*0.73</f>
        <v>106.215</v>
      </c>
      <c r="M41" s="54"/>
      <c r="N41" s="54">
        <f>21.7*0.73</f>
        <v>15.840999999999999</v>
      </c>
      <c r="O41" s="54"/>
      <c r="P41" s="54"/>
      <c r="Q41" s="54"/>
      <c r="R41" s="54"/>
      <c r="S41" s="54"/>
      <c r="T41" s="54"/>
      <c r="U41" s="54"/>
      <c r="V41" s="54"/>
      <c r="W41" s="54"/>
      <c r="X41" s="57"/>
      <c r="Y41" s="57"/>
      <c r="Z41" s="54"/>
      <c r="AA41" s="54"/>
      <c r="AB41" s="54"/>
      <c r="AC41" s="54"/>
      <c r="AD41" s="54"/>
      <c r="AE41" s="57"/>
      <c r="AF41" s="57"/>
      <c r="AG41" s="54"/>
      <c r="AH41" s="54"/>
      <c r="AI41" s="54"/>
      <c r="AJ41" s="54"/>
      <c r="AK41" s="54"/>
    </row>
    <row r="42" spans="1:37" s="5" customFormat="1" ht="24.75" hidden="1" customHeight="1" x14ac:dyDescent="0.2">
      <c r="A42" s="221"/>
      <c r="B42" s="25" t="s">
        <v>25</v>
      </c>
      <c r="C42" s="47" t="s">
        <v>1</v>
      </c>
      <c r="D42" s="47"/>
      <c r="E42" s="47"/>
      <c r="F42" s="91">
        <f>SUMPRODUCT((G42:AK42)*ISEVEN(COLUMN(G42:AK42)))</f>
        <v>0</v>
      </c>
      <c r="G42" s="54"/>
      <c r="H42" s="54"/>
      <c r="I42" s="54"/>
      <c r="J42" s="54"/>
      <c r="K42" s="57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7"/>
      <c r="Y42" s="57"/>
      <c r="Z42" s="54"/>
      <c r="AA42" s="54"/>
      <c r="AB42" s="54"/>
      <c r="AC42" s="54"/>
      <c r="AD42" s="54"/>
      <c r="AE42" s="57"/>
      <c r="AF42" s="57"/>
      <c r="AG42" s="54"/>
      <c r="AH42" s="54"/>
      <c r="AI42" s="54"/>
      <c r="AJ42" s="54"/>
      <c r="AK42" s="54"/>
    </row>
    <row r="43" spans="1:37" s="5" customFormat="1" ht="24.75" hidden="1" customHeight="1" thickBot="1" x14ac:dyDescent="0.25">
      <c r="A43" s="222"/>
      <c r="B43" s="58" t="s">
        <v>27</v>
      </c>
      <c r="C43" s="59" t="s">
        <v>1</v>
      </c>
      <c r="D43" s="59"/>
      <c r="E43" s="59"/>
      <c r="F43" s="92">
        <f>SUMPRODUCT((G43:AK43)*ISEVEN(COLUMN(G43:AK43)))</f>
        <v>0</v>
      </c>
      <c r="G43" s="60"/>
      <c r="H43" s="60"/>
      <c r="I43" s="60"/>
      <c r="J43" s="60"/>
      <c r="K43" s="61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1"/>
      <c r="Y43" s="61"/>
      <c r="Z43" s="62"/>
      <c r="AA43" s="62"/>
      <c r="AB43" s="62"/>
      <c r="AC43" s="62"/>
      <c r="AD43" s="62"/>
      <c r="AE43" s="61"/>
      <c r="AF43" s="61"/>
      <c r="AG43" s="62"/>
      <c r="AH43" s="62"/>
      <c r="AI43" s="62"/>
      <c r="AJ43" s="62"/>
      <c r="AK43" s="62"/>
    </row>
  </sheetData>
  <mergeCells count="2">
    <mergeCell ref="A40:A43"/>
    <mergeCell ref="A30:A35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19" sqref="D19"/>
    </sheetView>
  </sheetViews>
  <sheetFormatPr defaultRowHeight="15" x14ac:dyDescent="0.25"/>
  <cols>
    <col min="1" max="1" width="10.140625" bestFit="1" customWidth="1"/>
    <col min="3" max="3" width="20.28515625" customWidth="1"/>
    <col min="4" max="4" width="45.7109375" customWidth="1"/>
    <col min="5" max="7" width="12" style="109" bestFit="1" customWidth="1"/>
  </cols>
  <sheetData>
    <row r="1" spans="1:7" s="101" customFormat="1" ht="30" x14ac:dyDescent="0.25">
      <c r="A1" s="101" t="s">
        <v>32</v>
      </c>
      <c r="B1" s="101" t="s">
        <v>33</v>
      </c>
      <c r="C1" s="101" t="s">
        <v>34</v>
      </c>
      <c r="D1" s="101" t="s">
        <v>35</v>
      </c>
      <c r="E1" s="102" t="s">
        <v>36</v>
      </c>
      <c r="F1" s="102" t="s">
        <v>37</v>
      </c>
      <c r="G1" s="102" t="s">
        <v>38</v>
      </c>
    </row>
    <row r="2" spans="1:7" ht="15.75" x14ac:dyDescent="0.25">
      <c r="A2" s="103">
        <v>43550</v>
      </c>
      <c r="B2" s="104" t="s">
        <v>39</v>
      </c>
      <c r="C2" s="105" t="s">
        <v>40</v>
      </c>
      <c r="D2" s="104" t="s">
        <v>48</v>
      </c>
      <c r="E2" s="106">
        <v>46480</v>
      </c>
      <c r="F2" s="106">
        <v>15580</v>
      </c>
      <c r="G2" s="106">
        <f>E2-F2</f>
        <v>30900</v>
      </c>
    </row>
    <row r="3" spans="1:7" ht="15.75" x14ac:dyDescent="0.25">
      <c r="A3" s="103">
        <v>43550</v>
      </c>
      <c r="B3" s="104" t="s">
        <v>41</v>
      </c>
      <c r="C3" s="105" t="s">
        <v>40</v>
      </c>
      <c r="D3" s="104" t="s">
        <v>48</v>
      </c>
      <c r="E3" s="106">
        <v>47300</v>
      </c>
      <c r="F3" s="106">
        <v>16340</v>
      </c>
      <c r="G3" s="106">
        <f t="shared" ref="G3:G14" si="0">E3-F3</f>
        <v>30960</v>
      </c>
    </row>
    <row r="4" spans="1:7" ht="15.75" x14ac:dyDescent="0.25">
      <c r="A4" s="103">
        <v>43551</v>
      </c>
      <c r="B4" s="104" t="s">
        <v>42</v>
      </c>
      <c r="C4" s="105" t="s">
        <v>43</v>
      </c>
      <c r="D4" s="104" t="s">
        <v>46</v>
      </c>
      <c r="E4" s="106">
        <v>36620</v>
      </c>
      <c r="F4" s="106">
        <v>15460</v>
      </c>
      <c r="G4" s="106">
        <f t="shared" si="0"/>
        <v>21160</v>
      </c>
    </row>
    <row r="5" spans="1:7" ht="15.75" x14ac:dyDescent="0.25">
      <c r="A5" s="103">
        <v>43552</v>
      </c>
      <c r="B5" s="104" t="s">
        <v>39</v>
      </c>
      <c r="C5" s="105" t="s">
        <v>40</v>
      </c>
      <c r="D5" s="104" t="s">
        <v>48</v>
      </c>
      <c r="E5" s="106">
        <v>46520</v>
      </c>
      <c r="F5" s="106">
        <v>15960</v>
      </c>
      <c r="G5" s="106">
        <f t="shared" si="0"/>
        <v>30560</v>
      </c>
    </row>
    <row r="6" spans="1:7" ht="15.75" x14ac:dyDescent="0.25">
      <c r="A6" s="103">
        <v>43552</v>
      </c>
      <c r="B6" s="107" t="s">
        <v>41</v>
      </c>
      <c r="C6" s="105" t="s">
        <v>40</v>
      </c>
      <c r="D6" s="104" t="s">
        <v>48</v>
      </c>
      <c r="E6" s="106">
        <v>48380</v>
      </c>
      <c r="F6" s="106">
        <v>16280</v>
      </c>
      <c r="G6" s="106">
        <f t="shared" si="0"/>
        <v>32100</v>
      </c>
    </row>
    <row r="7" spans="1:7" ht="15.75" x14ac:dyDescent="0.25">
      <c r="A7" s="103">
        <v>43554</v>
      </c>
      <c r="B7" s="107" t="s">
        <v>39</v>
      </c>
      <c r="C7" s="105" t="s">
        <v>40</v>
      </c>
      <c r="D7" s="104" t="s">
        <v>48</v>
      </c>
      <c r="E7" s="106">
        <v>46740</v>
      </c>
      <c r="F7" s="106">
        <v>16040</v>
      </c>
      <c r="G7" s="106">
        <f t="shared" si="0"/>
        <v>30700</v>
      </c>
    </row>
    <row r="8" spans="1:7" ht="15.75" x14ac:dyDescent="0.25">
      <c r="A8" s="103">
        <v>43554</v>
      </c>
      <c r="B8" s="107" t="s">
        <v>41</v>
      </c>
      <c r="C8" s="105" t="s">
        <v>40</v>
      </c>
      <c r="D8" s="104" t="s">
        <v>48</v>
      </c>
      <c r="E8" s="106">
        <v>47140</v>
      </c>
      <c r="F8" s="106">
        <v>16240</v>
      </c>
      <c r="G8" s="106">
        <f t="shared" si="0"/>
        <v>30900</v>
      </c>
    </row>
    <row r="9" spans="1:7" ht="15.75" x14ac:dyDescent="0.25">
      <c r="A9" s="103">
        <v>43556</v>
      </c>
      <c r="B9" s="107" t="s">
        <v>39</v>
      </c>
      <c r="C9" s="105" t="s">
        <v>40</v>
      </c>
      <c r="D9" s="104" t="s">
        <v>48</v>
      </c>
      <c r="E9" s="106">
        <v>46480</v>
      </c>
      <c r="F9" s="106">
        <v>16020</v>
      </c>
      <c r="G9" s="106">
        <f t="shared" si="0"/>
        <v>30460</v>
      </c>
    </row>
    <row r="10" spans="1:7" ht="15.75" x14ac:dyDescent="0.25">
      <c r="A10" s="103">
        <v>43556</v>
      </c>
      <c r="B10" s="107" t="s">
        <v>41</v>
      </c>
      <c r="C10" s="105" t="s">
        <v>40</v>
      </c>
      <c r="D10" s="104" t="s">
        <v>48</v>
      </c>
      <c r="E10" s="106">
        <v>46760</v>
      </c>
      <c r="F10" s="106">
        <v>15900</v>
      </c>
      <c r="G10" s="106">
        <f t="shared" si="0"/>
        <v>30860</v>
      </c>
    </row>
    <row r="11" spans="1:7" ht="15.75" x14ac:dyDescent="0.25">
      <c r="A11" s="108">
        <v>43558</v>
      </c>
      <c r="B11" s="107" t="s">
        <v>39</v>
      </c>
      <c r="C11" s="105" t="s">
        <v>40</v>
      </c>
      <c r="D11" s="104" t="s">
        <v>48</v>
      </c>
      <c r="E11" s="109">
        <v>45680</v>
      </c>
      <c r="F11" s="109">
        <v>15980</v>
      </c>
      <c r="G11" s="109">
        <f t="shared" si="0"/>
        <v>29700</v>
      </c>
    </row>
    <row r="12" spans="1:7" ht="15.75" x14ac:dyDescent="0.25">
      <c r="A12" s="108">
        <v>43558</v>
      </c>
      <c r="B12" s="107" t="s">
        <v>41</v>
      </c>
      <c r="C12" s="105" t="s">
        <v>40</v>
      </c>
      <c r="D12" s="104" t="s">
        <v>48</v>
      </c>
      <c r="E12" s="109">
        <v>46140</v>
      </c>
      <c r="F12" s="109">
        <v>15920</v>
      </c>
      <c r="G12" s="109">
        <f t="shared" si="0"/>
        <v>30220</v>
      </c>
    </row>
    <row r="13" spans="1:7" ht="15.75" x14ac:dyDescent="0.25">
      <c r="A13" s="108">
        <v>43529</v>
      </c>
      <c r="B13" s="107" t="s">
        <v>41</v>
      </c>
      <c r="C13" s="105" t="s">
        <v>40</v>
      </c>
      <c r="D13" s="104" t="s">
        <v>48</v>
      </c>
      <c r="E13" s="109">
        <v>46520</v>
      </c>
      <c r="F13" s="109">
        <v>15980</v>
      </c>
      <c r="G13" s="109">
        <f t="shared" si="0"/>
        <v>30540</v>
      </c>
    </row>
    <row r="14" spans="1:7" ht="15.75" x14ac:dyDescent="0.25">
      <c r="A14" s="108">
        <v>43529</v>
      </c>
      <c r="B14" s="107" t="s">
        <v>39</v>
      </c>
      <c r="C14" s="105" t="s">
        <v>40</v>
      </c>
      <c r="D14" s="104" t="s">
        <v>48</v>
      </c>
      <c r="E14" s="109">
        <v>46600</v>
      </c>
      <c r="F14" s="109">
        <v>16040</v>
      </c>
      <c r="G14" s="109">
        <f t="shared" si="0"/>
        <v>30560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496173-682F-4FBC-8151-74A1A060BB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Директору</vt:lpstr>
      <vt:lpstr>Дир по произв</vt:lpstr>
      <vt:lpstr>Исх дан древес</vt:lpstr>
      <vt:lpstr>Материалы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</dc:creator>
  <cp:lastModifiedBy>Василий</cp:lastModifiedBy>
  <cp:lastPrinted>2019-04-13T02:03:51Z</cp:lastPrinted>
  <dcterms:created xsi:type="dcterms:W3CDTF">2019-04-13T01:42:26Z</dcterms:created>
  <dcterms:modified xsi:type="dcterms:W3CDTF">2019-04-14T16:14:45Z</dcterms:modified>
</cp:coreProperties>
</file>