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38" yWindow="100" windowWidth="14801" windowHeight="8014"/>
  </bookViews>
  <sheets>
    <sheet name="Лист2" sheetId="2" r:id="rId1"/>
  </sheets>
  <definedNames>
    <definedName name="Сида">#REF!</definedName>
    <definedName name="Сила">Лист2!$H$11:$I$11</definedName>
  </definedNames>
  <calcPr calcId="145621"/>
</workbook>
</file>

<file path=xl/calcChain.xml><?xml version="1.0" encoding="utf-8"?>
<calcChain xmlns="http://schemas.openxmlformats.org/spreadsheetml/2006/main">
  <c r="AK12" i="2" l="1"/>
  <c r="AB12" i="2" l="1"/>
  <c r="E54" i="2" l="1"/>
  <c r="AF40" i="2"/>
  <c r="AE40" i="2"/>
  <c r="AD40" i="2"/>
  <c r="K40" i="2" s="1"/>
  <c r="AC40" i="2"/>
  <c r="AB40" i="2"/>
  <c r="I40" i="2" s="1"/>
  <c r="AG40" i="2" s="1"/>
  <c r="N40" i="2" s="1"/>
  <c r="O40" i="2" s="1"/>
  <c r="AA40" i="2"/>
  <c r="Y40" i="2"/>
  <c r="X40" i="2"/>
  <c r="M40" i="2"/>
  <c r="AF37" i="2"/>
  <c r="M37" i="2" s="1"/>
  <c r="AE37" i="2"/>
  <c r="AD37" i="2"/>
  <c r="K37" i="2" s="1"/>
  <c r="AC37" i="2"/>
  <c r="AB37" i="2"/>
  <c r="I37" i="2" s="1"/>
  <c r="AG37" i="2" s="1"/>
  <c r="N37" i="2" s="1"/>
  <c r="O37" i="2" s="1"/>
  <c r="AA37" i="2"/>
  <c r="Y37" i="2"/>
  <c r="X37" i="2"/>
  <c r="AF36" i="2"/>
  <c r="AE36" i="2"/>
  <c r="AD36" i="2"/>
  <c r="K36" i="2" s="1"/>
  <c r="AC36" i="2"/>
  <c r="AB36" i="2"/>
  <c r="I36" i="2" s="1"/>
  <c r="AA36" i="2"/>
  <c r="Y36" i="2"/>
  <c r="X36" i="2"/>
  <c r="M36" i="2"/>
  <c r="AF35" i="2"/>
  <c r="M35" i="2" s="1"/>
  <c r="AE35" i="2"/>
  <c r="AD35" i="2"/>
  <c r="K35" i="2" s="1"/>
  <c r="AC35" i="2"/>
  <c r="AB35" i="2"/>
  <c r="I35" i="2" s="1"/>
  <c r="AG35" i="2" s="1"/>
  <c r="N35" i="2" s="1"/>
  <c r="O35" i="2" s="1"/>
  <c r="AA35" i="2"/>
  <c r="Y35" i="2"/>
  <c r="X35" i="2"/>
  <c r="AF34" i="2"/>
  <c r="AE34" i="2"/>
  <c r="AD34" i="2"/>
  <c r="K34" i="2" s="1"/>
  <c r="AC34" i="2"/>
  <c r="AB34" i="2"/>
  <c r="AA34" i="2"/>
  <c r="Y34" i="2"/>
  <c r="X34" i="2"/>
  <c r="M34" i="2"/>
  <c r="I34" i="2"/>
  <c r="AG34" i="2" s="1"/>
  <c r="N34" i="2" s="1"/>
  <c r="O34" i="2" s="1"/>
  <c r="AF33" i="2"/>
  <c r="M33" i="2" s="1"/>
  <c r="AE33" i="2"/>
  <c r="AD33" i="2"/>
  <c r="K33" i="2" s="1"/>
  <c r="AC33" i="2"/>
  <c r="AB33" i="2"/>
  <c r="AA33" i="2"/>
  <c r="Y33" i="2"/>
  <c r="X33" i="2"/>
  <c r="I33" i="2"/>
  <c r="AF32" i="2"/>
  <c r="AE32" i="2"/>
  <c r="AD32" i="2"/>
  <c r="K32" i="2" s="1"/>
  <c r="AC32" i="2"/>
  <c r="AB32" i="2"/>
  <c r="I32" i="2" s="1"/>
  <c r="AA32" i="2"/>
  <c r="Y32" i="2"/>
  <c r="X32" i="2"/>
  <c r="M32" i="2"/>
  <c r="AF31" i="2"/>
  <c r="M31" i="2" s="1"/>
  <c r="AE31" i="2"/>
  <c r="AD31" i="2"/>
  <c r="K31" i="2" s="1"/>
  <c r="AC31" i="2"/>
  <c r="AB31" i="2"/>
  <c r="I31" i="2" s="1"/>
  <c r="AA31" i="2"/>
  <c r="Y31" i="2"/>
  <c r="X31" i="2"/>
  <c r="AG30" i="2"/>
  <c r="AF30" i="2"/>
  <c r="AE30" i="2"/>
  <c r="AD30" i="2"/>
  <c r="AC30" i="2"/>
  <c r="AB30" i="2"/>
  <c r="AA30" i="2"/>
  <c r="Y30" i="2"/>
  <c r="X30" i="2"/>
  <c r="AF29" i="2"/>
  <c r="M29" i="2" s="1"/>
  <c r="AE29" i="2"/>
  <c r="AD29" i="2"/>
  <c r="K29" i="2" s="1"/>
  <c r="AC29" i="2"/>
  <c r="AB29" i="2"/>
  <c r="I29" i="2" s="1"/>
  <c r="AA29" i="2"/>
  <c r="Y29" i="2"/>
  <c r="X29" i="2"/>
  <c r="AF28" i="2"/>
  <c r="AE28" i="2"/>
  <c r="AD28" i="2"/>
  <c r="K28" i="2" s="1"/>
  <c r="AC28" i="2"/>
  <c r="AB28" i="2"/>
  <c r="I28" i="2" s="1"/>
  <c r="AA28" i="2"/>
  <c r="Y28" i="2"/>
  <c r="X28" i="2"/>
  <c r="M28" i="2"/>
  <c r="AG27" i="2"/>
  <c r="AF27" i="2"/>
  <c r="AE27" i="2"/>
  <c r="AD27" i="2"/>
  <c r="AC27" i="2"/>
  <c r="AB27" i="2"/>
  <c r="AA27" i="2"/>
  <c r="Y27" i="2"/>
  <c r="X27" i="2"/>
  <c r="AF26" i="2"/>
  <c r="M26" i="2" s="1"/>
  <c r="AE26" i="2"/>
  <c r="AD26" i="2"/>
  <c r="K26" i="2" s="1"/>
  <c r="AC26" i="2"/>
  <c r="AB26" i="2"/>
  <c r="I26" i="2" s="1"/>
  <c r="AA26" i="2"/>
  <c r="Y26" i="2"/>
  <c r="X26" i="2"/>
  <c r="AF25" i="2"/>
  <c r="AE25" i="2"/>
  <c r="AD25" i="2"/>
  <c r="K25" i="2" s="1"/>
  <c r="AC25" i="2"/>
  <c r="AB25" i="2"/>
  <c r="I25" i="2" s="1"/>
  <c r="AA25" i="2"/>
  <c r="Y25" i="2"/>
  <c r="X25" i="2"/>
  <c r="M25" i="2"/>
  <c r="AF24" i="2"/>
  <c r="M24" i="2" s="1"/>
  <c r="AE24" i="2"/>
  <c r="AD24" i="2"/>
  <c r="K24" i="2" s="1"/>
  <c r="AC24" i="2"/>
  <c r="AB24" i="2"/>
  <c r="I24" i="2" s="1"/>
  <c r="AG24" i="2" s="1"/>
  <c r="N24" i="2" s="1"/>
  <c r="O24" i="2" s="1"/>
  <c r="AA24" i="2"/>
  <c r="Y24" i="2"/>
  <c r="X24" i="2"/>
  <c r="AF23" i="2"/>
  <c r="AE23" i="2"/>
  <c r="AD23" i="2"/>
  <c r="K23" i="2" s="1"/>
  <c r="AC23" i="2"/>
  <c r="AB23" i="2"/>
  <c r="I23" i="2" s="1"/>
  <c r="AA23" i="2"/>
  <c r="Y23" i="2"/>
  <c r="X23" i="2"/>
  <c r="M23" i="2"/>
  <c r="AG22" i="2"/>
  <c r="AF22" i="2"/>
  <c r="AE22" i="2"/>
  <c r="AD22" i="2"/>
  <c r="AC22" i="2"/>
  <c r="AB22" i="2"/>
  <c r="AA22" i="2"/>
  <c r="Y22" i="2"/>
  <c r="X22" i="2"/>
  <c r="AF21" i="2"/>
  <c r="AE21" i="2"/>
  <c r="AD21" i="2"/>
  <c r="K21" i="2" s="1"/>
  <c r="AC21" i="2"/>
  <c r="AB21" i="2"/>
  <c r="I21" i="2" s="1"/>
  <c r="AA21" i="2"/>
  <c r="Y21" i="2"/>
  <c r="X21" i="2"/>
  <c r="M21" i="2"/>
  <c r="AF19" i="2"/>
  <c r="M19" i="2" s="1"/>
  <c r="AE19" i="2"/>
  <c r="AD19" i="2"/>
  <c r="AC19" i="2"/>
  <c r="AB19" i="2"/>
  <c r="AA19" i="2"/>
  <c r="Y19" i="2"/>
  <c r="X19" i="2"/>
  <c r="K19" i="2"/>
  <c r="I19" i="2"/>
  <c r="AF18" i="2"/>
  <c r="AE18" i="2"/>
  <c r="AD18" i="2"/>
  <c r="K18" i="2" s="1"/>
  <c r="AG18" i="2" s="1"/>
  <c r="N18" i="2" s="1"/>
  <c r="O18" i="2" s="1"/>
  <c r="AC18" i="2"/>
  <c r="AB18" i="2"/>
  <c r="AA18" i="2"/>
  <c r="Y18" i="2"/>
  <c r="X18" i="2"/>
  <c r="M18" i="2"/>
  <c r="I18" i="2"/>
  <c r="AF17" i="2"/>
  <c r="M17" i="2" s="1"/>
  <c r="AE17" i="2"/>
  <c r="AD17" i="2"/>
  <c r="AC17" i="2"/>
  <c r="AB17" i="2"/>
  <c r="I17" i="2" s="1"/>
  <c r="AA17" i="2"/>
  <c r="Y17" i="2"/>
  <c r="X17" i="2"/>
  <c r="K17" i="2"/>
  <c r="AF16" i="2"/>
  <c r="AE16" i="2"/>
  <c r="AD16" i="2"/>
  <c r="K16" i="2" s="1"/>
  <c r="AG16" i="2" s="1"/>
  <c r="N16" i="2" s="1"/>
  <c r="O16" i="2" s="1"/>
  <c r="AC16" i="2"/>
  <c r="AB16" i="2"/>
  <c r="AA16" i="2"/>
  <c r="Y16" i="2"/>
  <c r="X16" i="2"/>
  <c r="M16" i="2"/>
  <c r="I16" i="2"/>
  <c r="AF15" i="2"/>
  <c r="M15" i="2" s="1"/>
  <c r="AE15" i="2"/>
  <c r="AD15" i="2"/>
  <c r="K15" i="2" s="1"/>
  <c r="AG15" i="2" s="1"/>
  <c r="N15" i="2" s="1"/>
  <c r="O15" i="2" s="1"/>
  <c r="AC15" i="2"/>
  <c r="AB15" i="2"/>
  <c r="AA15" i="2"/>
  <c r="Y15" i="2"/>
  <c r="X15" i="2"/>
  <c r="I15" i="2"/>
  <c r="AF14" i="2"/>
  <c r="AE14" i="2"/>
  <c r="AD14" i="2"/>
  <c r="AC14" i="2"/>
  <c r="AB14" i="2"/>
  <c r="I14" i="2" s="1"/>
  <c r="AA14" i="2"/>
  <c r="Y14" i="2"/>
  <c r="X14" i="2"/>
  <c r="M14" i="2"/>
  <c r="K14" i="2"/>
  <c r="AF13" i="2"/>
  <c r="M13" i="2" s="1"/>
  <c r="AE13" i="2"/>
  <c r="AD13" i="2"/>
  <c r="K13" i="2" s="1"/>
  <c r="AG13" i="2" s="1"/>
  <c r="N13" i="2" s="1"/>
  <c r="O13" i="2" s="1"/>
  <c r="AC13" i="2"/>
  <c r="AB13" i="2"/>
  <c r="AA13" i="2"/>
  <c r="Y13" i="2"/>
  <c r="X13" i="2"/>
  <c r="I13" i="2"/>
  <c r="AF12" i="2"/>
  <c r="M12" i="2" s="1"/>
  <c r="AE12" i="2"/>
  <c r="AD12" i="2"/>
  <c r="K12" i="2" s="1"/>
  <c r="AC12" i="2"/>
  <c r="I12" i="2"/>
  <c r="AA12" i="2"/>
  <c r="W12" i="2"/>
  <c r="X12" i="2" s="1"/>
  <c r="Y12" i="2" s="1"/>
  <c r="AG21" i="2" l="1"/>
  <c r="N21" i="2" s="1"/>
  <c r="O21" i="2" s="1"/>
  <c r="AG17" i="2"/>
  <c r="N17" i="2" s="1"/>
  <c r="O17" i="2" s="1"/>
  <c r="AG23" i="2"/>
  <c r="N23" i="2" s="1"/>
  <c r="O23" i="2" s="1"/>
  <c r="AG14" i="2"/>
  <c r="N14" i="2" s="1"/>
  <c r="O14" i="2" s="1"/>
  <c r="AG19" i="2"/>
  <c r="N19" i="2" s="1"/>
  <c r="O19" i="2" s="1"/>
  <c r="AG28" i="2"/>
  <c r="N28" i="2" s="1"/>
  <c r="O28" i="2" s="1"/>
  <c r="AG29" i="2"/>
  <c r="N29" i="2" s="1"/>
  <c r="O29" i="2" s="1"/>
  <c r="AG12" i="2"/>
  <c r="N12" i="2" s="1"/>
  <c r="O12" i="2" s="1"/>
  <c r="AG32" i="2"/>
  <c r="N32" i="2" s="1"/>
  <c r="O32" i="2" s="1"/>
  <c r="AG25" i="2"/>
  <c r="N25" i="2" s="1"/>
  <c r="O25" i="2" s="1"/>
  <c r="AG33" i="2"/>
  <c r="N33" i="2" s="1"/>
  <c r="O33" i="2" s="1"/>
  <c r="AG36" i="2"/>
  <c r="N36" i="2" s="1"/>
  <c r="O36" i="2" s="1"/>
  <c r="AG26" i="2"/>
  <c r="N26" i="2" s="1"/>
  <c r="O26" i="2" s="1"/>
  <c r="AG31" i="2"/>
  <c r="N31" i="2" s="1"/>
  <c r="O31" i="2" s="1"/>
  <c r="D46" i="2" l="1"/>
  <c r="D49" i="2"/>
  <c r="D50" i="2"/>
  <c r="D52" i="2"/>
  <c r="D51" i="2"/>
  <c r="E53" i="2"/>
  <c r="D47" i="2"/>
  <c r="G54" i="2" s="1"/>
  <c r="F51" i="2" l="1"/>
  <c r="G53" i="2"/>
  <c r="F49" i="2"/>
  <c r="F50" i="2"/>
  <c r="F52" i="2"/>
</calcChain>
</file>

<file path=xl/sharedStrings.xml><?xml version="1.0" encoding="utf-8"?>
<sst xmlns="http://schemas.openxmlformats.org/spreadsheetml/2006/main" count="100" uniqueCount="54">
  <si>
    <t xml:space="preserve">ВЕДОМОСТЬ
результатов проверки  Управления  войсковой части 3128 по физической подготовке 29 марта 2019 г
</t>
  </si>
  <si>
    <t>№ п/п</t>
  </si>
  <si>
    <t>Категория</t>
  </si>
  <si>
    <t>Возрастная Группа                  (группа ЛФК)</t>
  </si>
  <si>
    <t>Нагрудный номер</t>
  </si>
  <si>
    <t>Физические качества (навыки), номера упражнений</t>
  </si>
  <si>
    <t>Физическая подготовленность</t>
  </si>
  <si>
    <t>Общая оценка по физической подготовленности</t>
  </si>
  <si>
    <t>Допуск врача</t>
  </si>
  <si>
    <t>Сила</t>
  </si>
  <si>
    <t>Быстрота</t>
  </si>
  <si>
    <t>Выносливость</t>
  </si>
  <si>
    <r>
      <t xml:space="preserve">4, </t>
    </r>
    <r>
      <rPr>
        <sz val="12"/>
        <color theme="1"/>
        <rFont val="Times New Roman"/>
        <family val="1"/>
        <charset val="204"/>
      </rPr>
      <t>27</t>
    </r>
  </si>
  <si>
    <r>
      <t xml:space="preserve">51, </t>
    </r>
    <r>
      <rPr>
        <sz val="12"/>
        <color theme="1"/>
        <rFont val="Times New Roman"/>
        <family val="1"/>
        <charset val="204"/>
      </rPr>
      <t>18</t>
    </r>
  </si>
  <si>
    <t>55, 91</t>
  </si>
  <si>
    <t>Результат</t>
  </si>
  <si>
    <t>Оценка</t>
  </si>
  <si>
    <t>Болен</t>
  </si>
  <si>
    <t>3(лфк)</t>
  </si>
  <si>
    <t>-</t>
  </si>
  <si>
    <t>Назначено на проверку</t>
  </si>
  <si>
    <t xml:space="preserve">  чел.,</t>
  </si>
  <si>
    <t>Всего проверено</t>
  </si>
  <si>
    <t>Из них получили оценки:</t>
  </si>
  <si>
    <t xml:space="preserve">«отлично»- </t>
  </si>
  <si>
    <t xml:space="preserve">«хорошо»-    </t>
  </si>
  <si>
    <t xml:space="preserve">«удовлетворительно»-    </t>
  </si>
  <si>
    <t>«неудовлетворительно» -</t>
  </si>
  <si>
    <t xml:space="preserve">Получили положительные оценки -    </t>
  </si>
  <si>
    <t>Освобождено по состоянию здоровья-</t>
  </si>
  <si>
    <t>Общая оценка</t>
  </si>
  <si>
    <t>Удовлетворительно</t>
  </si>
  <si>
    <t>Нетрогать авто редакция при открытии файла</t>
  </si>
  <si>
    <t>когда заполните первую оценку растащить вниз</t>
  </si>
  <si>
    <r>
      <t xml:space="preserve">Проверьте могут остаться </t>
    </r>
    <r>
      <rPr>
        <b/>
        <u/>
        <sz val="11"/>
        <color rgb="FFFF0000"/>
        <rFont val="Calibri"/>
        <family val="2"/>
        <charset val="204"/>
        <scheme val="minor"/>
      </rPr>
      <t>НУЛИ</t>
    </r>
  </si>
  <si>
    <t>Заполнить 1 раз только</t>
  </si>
  <si>
    <t>Ж</t>
  </si>
  <si>
    <t>пол</t>
  </si>
  <si>
    <t>ДР</t>
  </si>
  <si>
    <t>сегодня</t>
  </si>
  <si>
    <t>лет полных</t>
  </si>
  <si>
    <t>Вз гр.</t>
  </si>
  <si>
    <t>категория</t>
  </si>
  <si>
    <t>№4(рез)</t>
  </si>
  <si>
    <t>№4(оценка)</t>
  </si>
  <si>
    <t>№51(рез)</t>
  </si>
  <si>
    <t>№51(оценка)</t>
  </si>
  <si>
    <t>№55(рез)</t>
  </si>
  <si>
    <t>№55(оценка)</t>
  </si>
  <si>
    <t>общая оценка</t>
  </si>
  <si>
    <t>№27(рез)</t>
  </si>
  <si>
    <t>№27(оценка)</t>
  </si>
  <si>
    <t>м</t>
  </si>
  <si>
    <t xml:space="preserve">«отлично» - если получено не менее 90 процентов положительных оценок, при этом половина и более проверенных получили оценку «отлично»;
«хорошо» — если получено не менее 80 процентов положительных оценок, при этом половина и более проверенных получили оценку не ниже «хорошо»;
«удовлетворительно» - если получено не менее 70 процентов положительных оценок.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</si>
</sst>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charset val="204"/>
      <scheme val="minor"/>
    </font>
    <font>
      <sz val="28"/>
      <color rgb="FFFF0000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u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166" fontId="3" fillId="0" borderId="0" xfId="0" applyNumberFormat="1" applyFont="1" applyBorder="1" applyAlignment="1">
      <alignment horizontal="left" vertical="top" wrapText="1"/>
    </xf>
    <xf numFmtId="0" fontId="7" fillId="0" borderId="0" xfId="0" applyNumberFormat="1" applyFont="1" applyBorder="1" applyAlignment="1">
      <alignment horizontal="right" vertical="center" wrapText="1"/>
    </xf>
    <xf numFmtId="1" fontId="3" fillId="0" borderId="0" xfId="0" applyNumberFormat="1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0" xfId="0" applyFont="1"/>
    <xf numFmtId="0" fontId="12" fillId="0" borderId="12" xfId="0" applyFont="1" applyBorder="1" applyAlignment="1">
      <alignment horizontal="center" vertical="center"/>
    </xf>
    <xf numFmtId="14" fontId="12" fillId="0" borderId="12" xfId="0" applyNumberFormat="1" applyFont="1" applyBorder="1" applyAlignment="1">
      <alignment horizontal="center" vertical="center" wrapText="1"/>
    </xf>
    <xf numFmtId="14" fontId="12" fillId="0" borderId="12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64" fontId="12" fillId="0" borderId="12" xfId="0" applyNumberFormat="1" applyFont="1" applyBorder="1" applyAlignment="1">
      <alignment horizontal="center" vertical="center"/>
    </xf>
    <xf numFmtId="2" fontId="12" fillId="0" borderId="12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0" fillId="0" borderId="12" xfId="0" applyBorder="1"/>
    <xf numFmtId="0" fontId="0" fillId="0" borderId="0" xfId="0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64" fontId="14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66"/>
  <sheetViews>
    <sheetView tabSelected="1" topLeftCell="A26" zoomScale="85" zoomScaleNormal="85" workbookViewId="0">
      <selection activeCell="S19" sqref="S19"/>
    </sheetView>
  </sheetViews>
  <sheetFormatPr defaultRowHeight="15.05" x14ac:dyDescent="0.3"/>
  <cols>
    <col min="3" max="3" width="14.109375" customWidth="1"/>
    <col min="4" max="4" width="17.5546875" customWidth="1"/>
    <col min="22" max="22" width="13.109375" customWidth="1"/>
    <col min="23" max="23" width="12.44140625" customWidth="1"/>
  </cols>
  <sheetData>
    <row r="2" spans="2:41" x14ac:dyDescent="0.3">
      <c r="V2" s="57"/>
      <c r="W2" s="58"/>
      <c r="X2" s="58"/>
      <c r="Y2" s="58"/>
      <c r="Z2" s="58"/>
      <c r="AA2" s="58"/>
      <c r="AB2" s="58"/>
      <c r="AC2" s="58"/>
      <c r="AD2" s="58"/>
    </row>
    <row r="3" spans="2:41" x14ac:dyDescent="0.3">
      <c r="B3" s="59" t="s">
        <v>0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V3" s="58"/>
      <c r="W3" s="58"/>
      <c r="X3" s="58"/>
      <c r="Y3" s="58"/>
      <c r="Z3" s="58"/>
      <c r="AA3" s="58"/>
      <c r="AB3" s="58"/>
      <c r="AC3" s="58"/>
      <c r="AD3" s="58"/>
    </row>
    <row r="4" spans="2:41" x14ac:dyDescent="0.3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V4" s="58"/>
      <c r="W4" s="58"/>
      <c r="X4" s="58"/>
      <c r="Y4" s="58"/>
      <c r="Z4" s="58"/>
      <c r="AA4" s="58"/>
      <c r="AB4" s="58"/>
      <c r="AC4" s="58"/>
      <c r="AD4" s="58"/>
    </row>
    <row r="5" spans="2:41" ht="23.2" customHeight="1" x14ac:dyDescent="0.3"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V5" s="21"/>
      <c r="W5" s="22"/>
      <c r="X5" s="22"/>
      <c r="Y5" s="22"/>
    </row>
    <row r="6" spans="2:41" ht="15.65" thickBot="1" x14ac:dyDescent="0.35"/>
    <row r="7" spans="2:41" ht="16.3" thickBot="1" x14ac:dyDescent="0.35">
      <c r="B7" s="54" t="s">
        <v>1</v>
      </c>
      <c r="C7" s="49"/>
      <c r="D7" s="54"/>
      <c r="E7" s="49" t="s">
        <v>2</v>
      </c>
      <c r="F7" s="49" t="s">
        <v>3</v>
      </c>
      <c r="G7" s="49" t="s">
        <v>4</v>
      </c>
      <c r="H7" s="54" t="s">
        <v>5</v>
      </c>
      <c r="I7" s="54"/>
      <c r="J7" s="54"/>
      <c r="K7" s="54"/>
      <c r="L7" s="54"/>
      <c r="M7" s="54"/>
      <c r="N7" s="49" t="s">
        <v>6</v>
      </c>
      <c r="O7" s="49" t="s">
        <v>7</v>
      </c>
      <c r="P7" s="49" t="s">
        <v>8</v>
      </c>
      <c r="W7" s="50" t="s">
        <v>32</v>
      </c>
      <c r="Y7" s="50" t="s">
        <v>33</v>
      </c>
      <c r="AG7" s="53" t="s">
        <v>34</v>
      </c>
    </row>
    <row r="8" spans="2:41" x14ac:dyDescent="0.3">
      <c r="B8" s="54"/>
      <c r="C8" s="49"/>
      <c r="D8" s="54"/>
      <c r="E8" s="49"/>
      <c r="F8" s="49"/>
      <c r="G8" s="49"/>
      <c r="H8" s="54" t="s">
        <v>9</v>
      </c>
      <c r="I8" s="54"/>
      <c r="J8" s="54" t="s">
        <v>10</v>
      </c>
      <c r="K8" s="54"/>
      <c r="L8" s="54" t="s">
        <v>11</v>
      </c>
      <c r="M8" s="54"/>
      <c r="N8" s="49"/>
      <c r="O8" s="49"/>
      <c r="P8" s="49"/>
      <c r="V8" s="55" t="s">
        <v>35</v>
      </c>
      <c r="W8" s="51"/>
      <c r="Y8" s="51"/>
      <c r="AG8" s="53"/>
      <c r="AI8" s="47" t="s">
        <v>36</v>
      </c>
    </row>
    <row r="9" spans="2:41" ht="15.65" thickBot="1" x14ac:dyDescent="0.35">
      <c r="B9" s="54"/>
      <c r="C9" s="49"/>
      <c r="D9" s="54"/>
      <c r="E9" s="49"/>
      <c r="F9" s="49"/>
      <c r="G9" s="49"/>
      <c r="H9" s="54"/>
      <c r="I9" s="54"/>
      <c r="J9" s="54"/>
      <c r="K9" s="54"/>
      <c r="L9" s="54"/>
      <c r="M9" s="54"/>
      <c r="N9" s="49"/>
      <c r="O9" s="49"/>
      <c r="P9" s="49"/>
      <c r="V9" s="56"/>
      <c r="W9" s="52"/>
      <c r="Y9" s="52"/>
      <c r="AG9" s="53"/>
      <c r="AI9" s="47"/>
    </row>
    <row r="10" spans="2:41" ht="16.3" thickBot="1" x14ac:dyDescent="0.35">
      <c r="B10" s="54"/>
      <c r="C10" s="49"/>
      <c r="D10" s="54"/>
      <c r="E10" s="49"/>
      <c r="F10" s="49"/>
      <c r="G10" s="49"/>
      <c r="H10" s="48" t="s">
        <v>12</v>
      </c>
      <c r="I10" s="48"/>
      <c r="J10" s="48" t="s">
        <v>13</v>
      </c>
      <c r="K10" s="48"/>
      <c r="L10" s="48" t="s">
        <v>14</v>
      </c>
      <c r="M10" s="48"/>
      <c r="N10" s="49"/>
      <c r="O10" s="49"/>
      <c r="P10" s="49"/>
      <c r="Y10" s="23"/>
      <c r="AI10" s="47"/>
    </row>
    <row r="11" spans="2:41" ht="31.95" thickBot="1" x14ac:dyDescent="0.35">
      <c r="B11" s="54"/>
      <c r="C11" s="49"/>
      <c r="D11" s="54"/>
      <c r="E11" s="49"/>
      <c r="F11" s="49"/>
      <c r="G11" s="49"/>
      <c r="H11" s="1" t="s">
        <v>15</v>
      </c>
      <c r="I11" s="1" t="s">
        <v>16</v>
      </c>
      <c r="J11" s="1" t="s">
        <v>15</v>
      </c>
      <c r="K11" s="1" t="s">
        <v>16</v>
      </c>
      <c r="L11" s="1" t="s">
        <v>15</v>
      </c>
      <c r="M11" s="1" t="s">
        <v>16</v>
      </c>
      <c r="N11" s="49"/>
      <c r="O11" s="49"/>
      <c r="P11" s="49"/>
      <c r="U11" s="24" t="s">
        <v>37</v>
      </c>
      <c r="V11" s="24" t="s">
        <v>38</v>
      </c>
      <c r="W11" s="24" t="s">
        <v>39</v>
      </c>
      <c r="X11" s="24" t="s">
        <v>40</v>
      </c>
      <c r="Y11" s="24" t="s">
        <v>41</v>
      </c>
      <c r="Z11" s="24" t="s">
        <v>42</v>
      </c>
      <c r="AA11" s="24" t="s">
        <v>43</v>
      </c>
      <c r="AB11" s="24" t="s">
        <v>44</v>
      </c>
      <c r="AC11" s="24" t="s">
        <v>45</v>
      </c>
      <c r="AD11" s="24" t="s">
        <v>46</v>
      </c>
      <c r="AE11" s="24" t="s">
        <v>47</v>
      </c>
      <c r="AF11" s="24" t="s">
        <v>48</v>
      </c>
      <c r="AG11" s="24" t="s">
        <v>16</v>
      </c>
      <c r="AH11" s="25" t="s">
        <v>49</v>
      </c>
      <c r="AI11" s="47"/>
      <c r="AJ11" s="24" t="s">
        <v>50</v>
      </c>
      <c r="AK11" s="24" t="s">
        <v>51</v>
      </c>
      <c r="AL11" s="24" t="s">
        <v>45</v>
      </c>
      <c r="AM11" s="24" t="s">
        <v>46</v>
      </c>
      <c r="AN11" s="24" t="s">
        <v>47</v>
      </c>
      <c r="AO11" s="24" t="s">
        <v>48</v>
      </c>
    </row>
    <row r="12" spans="2:41" ht="18.2" thickBot="1" x14ac:dyDescent="0.35">
      <c r="B12" s="1">
        <v>1</v>
      </c>
      <c r="C12" s="2"/>
      <c r="D12" s="2"/>
      <c r="E12" s="3">
        <v>2</v>
      </c>
      <c r="F12" s="3">
        <v>1</v>
      </c>
      <c r="G12" s="1">
        <v>1</v>
      </c>
      <c r="H12" s="4">
        <v>30</v>
      </c>
      <c r="I12" s="4" t="str">
        <f>AB12&amp;" "&amp;AK12</f>
        <v xml:space="preserve">5  </v>
      </c>
      <c r="J12" s="5">
        <v>14</v>
      </c>
      <c r="K12" s="4">
        <f>AD12</f>
        <v>5</v>
      </c>
      <c r="L12" s="6">
        <v>3.51</v>
      </c>
      <c r="M12" s="4">
        <f>AF12</f>
        <v>3</v>
      </c>
      <c r="N12" s="4">
        <f>AG12</f>
        <v>2</v>
      </c>
      <c r="O12" s="4">
        <f>N12</f>
        <v>2</v>
      </c>
      <c r="P12" s="1"/>
      <c r="Q12" s="13"/>
      <c r="R12" s="26"/>
      <c r="S12" s="26"/>
      <c r="T12" s="26"/>
      <c r="U12" s="27" t="s">
        <v>52</v>
      </c>
      <c r="V12" s="28">
        <v>30377</v>
      </c>
      <c r="W12" s="29">
        <f ca="1">TODAY()</f>
        <v>43569</v>
      </c>
      <c r="X12" s="27">
        <f ca="1">INT((W12-V12)/365.25)</f>
        <v>36</v>
      </c>
      <c r="Y12" s="30">
        <f ca="1">IF(AND(U12="м",X12&lt;=24),1,IF(AND(U12="ж",X12&lt;=24),1,IF(AND(U12="м",X12&lt;=29),2,IF(AND(U12="ж",X12&lt;=29),2,IF(AND(U12="м",X12&lt;=34),3,IF(AND(U12="ж",X12&lt;=34),3,IF(AND(U12="м",X12&lt;=39),4,IF(AND(U12="м",X12&lt;=44),5,IF(AND(U12="м",X12&gt;49),6,IF(AND(U12="ж",X12&lt;=39),4,IF(AND(U12="ж",X12&gt;=45),6,IF(AND(U12="ж",X12&lt;=44),5))))))))))))</f>
        <v>4</v>
      </c>
      <c r="Z12" s="30">
        <v>2</v>
      </c>
      <c r="AA12" s="27">
        <f>H12</f>
        <v>30</v>
      </c>
      <c r="AB12" s="30">
        <f t="shared" ref="AB12:AB14" si="0">IF(AND(F12=1,U12="м",H12&gt;=14),5,IF(AND(F12=1,U12="м",H12&gt;=12),4,IF(AND(F12=1,U12="м",H12&gt;=10),3,IF(AND(F12=1,U12="м",H12&lt;10),2,IF(AND(F12=2,U12="м",H12&gt;=13),5,IF(AND(F12=2,U12="м",H12&gt;=11),4,IF(AND(F12=2,U12="м",H12&gt;=9),3,IF(AND(F12=2,U12="м",H12&lt;9),2,IF(AND(F12=3,U12="м",H12&gt;=12),5,IF(AND(F12=3,U12="м",H12&gt;=10),4,IF(AND(F12=3,U12="м",H12&gt;=8),3,IF(AND(F12=3,U12="м",H12&lt;8),2,IF(AND(F12=4,U12="м",H12&gt;=10),5,IF(AND(F12=4,U12="м",H12&gt;=8),4,IF(AND(F12=4,U12="м",H12&gt;=6),3,IF(AND(F12=4,U12="м",H12&lt;6),2,IF(AND(F12=5,U12="м",H12&gt;=8),5,IF(AND(F12=5,U12="м",H12&gt;=6),4,IF(AND(F12=5,U12="м",H12&gt;=4),3,IF(AND(F12=5,U12="м",H12&lt;4),2,IF(AND(F12=6,U12="м",H12&gt;=7),5,IF(AND(F12=6,U12="м",H12&gt;=5),4,IF(AND(F12=6,U12="м",H12&gt;=3),3,IF(AND(F12=6,U12="м",H12&lt;3),2,IF(AND(F16="",U12="м",H12&gt;=13),5,IF(AND(F12="",U12="м",H12&gt;=11),4,IF(AND(F12="",U12="м",H12&gt;=9),3,IF(AND(F12="",U12="м",H12&lt;9),2))))))))))))))))))))))))))))</f>
        <v>5</v>
      </c>
      <c r="AC12" s="31">
        <f>J12</f>
        <v>14</v>
      </c>
      <c r="AD12" s="27">
        <f t="shared" ref="AD12:AD40" si="1">IF(AND(F12=1,U12="м",J12&lt;=14),5,IF(AND(F12=1,U12="м",J12&lt;=14.4),4,IF(AND(F12=1,U12="м",J12&lt;=15.2),3,IF(AND(F12=1,U12="м",J12&gt;15.2),2,IF(AND(F12=2,U12="м",J12&lt;=14.2),5,IF(AND(F12=2,U12="м",J12&lt;=14.6),4,IF(AND(F12=2,U12="м",J12&lt;=15.6),3,IF(AND(F12=2,U12="м",J12&gt;15.6),2,IF(AND(F12=3,U12="м",J12&lt;=14.8),5,IF(AND(F12=3,U12="м",J12&lt;=15.4),4,IF(AND(F12=3,U12="м",J12&lt;=16.2),3,IF(AND(F12=3,U12="м",J12&gt;16.2),2,IF(AND(F12=4,U12="м",J12&lt;=15.2),5,IF(AND(F12=4,U12="м",J12&lt;=15.8),4,IF(AND(F12=4,U12="м",J12&lt;=16.8),3,IF(AND(F12=4,U12="м",J12&gt;16.8),2,IF(AND(F12=5,U12="м",J12&lt;=16),5,IF(AND(F12=5,U12="м",J12&lt;=16.6),4,IF(AND(F12=5,U12="м",J12&lt;=17.6),3,IF(AND(F12=5,U12="м",J12&gt;17.6),2,IF(AND(F12="",U12="м",J12&lt;=14.2),5,IF(AND(F12="",U12="м",J12&lt;=14.6),4,IF(AND(F12="",U12="м",J12&lt;=15.6),3,IF(AND(F12="",U12="м",J12&gt;15.6),2,))))))))))))))))))))))))</f>
        <v>5</v>
      </c>
      <c r="AE12" s="32">
        <f>L12</f>
        <v>3.51</v>
      </c>
      <c r="AF12" s="27">
        <f t="shared" ref="AF12:AF29" si="2">IF(AND(F12=1,U12="м",L12&lt;=3.2),5,IF(AND(F12=1,U12="м",L12&lt;=3.3),4,IF(AND(F12=1,U12="м",L12&lt;=3.55),3,IF(AND(F12=1,U12="м",L12&gt;3.55),2,IF(AND(F12=2,U12="м",L12&lt;=3.25),5,IF(AND(F12=2,U12="м",L12&lt;=3.35),4,IF(AND(F12=2,U12="м",L12&lt;=4.05),3,IF(AND(F12=2,U12="м",L12&gt;4.05),2,IF(AND(F12=3,U12="м",L12&lt;=3.3),5,IF(AND(F12=3,U12="м",L12&lt;=3.4),4,IF(AND(F12=3,U12="м",L12&lt;=4.15),3,IF(AND(F12=3,U12="м",L12&gt;4.15),2,IF(AND(F12=4,U12="м",L12&lt;=3.45),5,IF(AND(F12=4,U12="м",L12&lt;=4),4,IF(AND(F12=4,U12="м",L12&lt;=4.35),3,IF(AND(F12=4,U12="м",L12&gt;4.35),2,IF(AND(F12=5,U12="м",L12&lt;=3.55),5,IF(AND(F12=5,U12="м",L12&lt;=4.1),4,IF(AND(F12=5,U12="м",L12&lt;=4.4),3,IF(AND(F12=5,U12="м",L12&gt;4.4),2,IF(AND(F12=6,U12="м",L12&lt;=4.05),5,IF(AND(F12=6,U12="м",L12&lt;=5.15),4,IF(AND(F12=6,U12="м",L12&lt;=5.4),3,IF(AND(F12=6,U12="м",L12&gt;5.4),2,IF(AND(F12="",U12="м",L12&lt;=3.25),5,IF(AND(F12="",U12="м",L12&lt;=3.35),4,IF(AND(F12="",U12="м",L12&lt;=4.05),3,IF(AND(F12="",U12="м",L12&gt;4.05),2,))))))))))))))))))))))))))))</f>
        <v>3</v>
      </c>
      <c r="AG12" s="27">
        <f>MIN(I12,MIN(I12,K12,M12)+1,ROUND(AVERAGE(I12,K12,M12),),IF(COUNTIF(I12:M12,{2,3,4,5})&gt;1,{2,3,4,5}),IF(SUM(I12,K12,M12)&lt;9,2,5))</f>
        <v>2</v>
      </c>
      <c r="AH12" s="33"/>
      <c r="AI12" s="33"/>
      <c r="AJ12" s="33"/>
      <c r="AK12" s="33" t="str">
        <f>IF(AND(F12=1,U12="ж",H12&gt;=30),4," ")</f>
        <v xml:space="preserve"> </v>
      </c>
    </row>
    <row r="13" spans="2:41" ht="18.2" thickBot="1" x14ac:dyDescent="0.35">
      <c r="B13" s="1">
        <v>2</v>
      </c>
      <c r="C13" s="7"/>
      <c r="D13" s="7"/>
      <c r="E13" s="8">
        <v>2</v>
      </c>
      <c r="F13" s="8">
        <v>3</v>
      </c>
      <c r="G13" s="1">
        <v>2</v>
      </c>
      <c r="H13" s="4">
        <v>11</v>
      </c>
      <c r="I13" s="4">
        <f t="shared" ref="I13:I40" si="3">AB13</f>
        <v>4</v>
      </c>
      <c r="J13" s="5">
        <v>14.5</v>
      </c>
      <c r="K13" s="4">
        <f t="shared" ref="K13:K40" si="4">AD13</f>
        <v>5</v>
      </c>
      <c r="L13" s="6">
        <v>4.21</v>
      </c>
      <c r="M13" s="4">
        <f t="shared" ref="M13:N28" si="5">AF13</f>
        <v>2</v>
      </c>
      <c r="N13" s="4">
        <f t="shared" si="5"/>
        <v>3</v>
      </c>
      <c r="O13" s="4">
        <f t="shared" ref="O13:O40" si="6">N13</f>
        <v>3</v>
      </c>
      <c r="P13" s="4"/>
      <c r="U13" s="27" t="s">
        <v>52</v>
      </c>
      <c r="X13" s="27">
        <f t="shared" ref="X13:X40" si="7">INT((W13-V13)/365.25)</f>
        <v>0</v>
      </c>
      <c r="Y13" s="30">
        <f>F13</f>
        <v>3</v>
      </c>
      <c r="AA13" s="27">
        <f t="shared" ref="AA13:AA40" si="8">H13</f>
        <v>11</v>
      </c>
      <c r="AB13" s="30">
        <f t="shared" si="0"/>
        <v>4</v>
      </c>
      <c r="AC13" s="31">
        <f t="shared" ref="AC13:AC40" si="9">J13</f>
        <v>14.5</v>
      </c>
      <c r="AD13" s="27">
        <f t="shared" si="1"/>
        <v>5</v>
      </c>
      <c r="AE13" s="32">
        <f t="shared" ref="AE13:AE40" si="10">L13</f>
        <v>4.21</v>
      </c>
      <c r="AF13" s="27">
        <f t="shared" si="2"/>
        <v>2</v>
      </c>
      <c r="AG13" s="27">
        <f t="shared" ref="AG13:AG40" si="11">IF(AND(I13=5,K13=5,M13=5),5,IF(AND(I13=5,K13=4,M13=5),5,IF(AND(I13=5,K13=5,M13=4),5,IF(AND(I13=4,K13=5,M13=5),4,IF(AND(I13=4,K13=4,M13=5),4,IF(AND(I13=4,K13=4,M13=4),4,IF(AND(I13=5,K13=3,M13=5),4,IF(AND(I13=4,K13=4,M13=3),4,IF(AND(I13=4,K13=5,M13=4),4,IF(AND(I13=5,K13=4,M13=4),4,IF(AND(I13=4,K13=3,M13=4),4,IF(AND(I13=4,K13=3,M13=5),4,IF(AND(I13=4,K13=5,M13=3),4,IF(AND(I13=5,K13=4,M13=4),4,IF(AND(I13=5,K13=4,M13=3),4,IF(AND(I13=5,K13=3,M13=4),4,IF(AND(I13=5,K13=5,M13=3),4,IF(AND(I13=3,K13=5,M13=5),3,IF(AND(I13=3,K13=4,M13=4),3,IF(AND(I13=3,K13=3,M13=3),3,IF(AND(I13=3,K13=5,M13=4),3,IF(AND(I13=3,K13=4,M13=5),3,IF(AND(I13=3,K13=5,M13=3),3,IF(AND(I13=3,K13=3,M13=5),3,IF(AND(I13=3,K13=4,M13=3),3,IF(AND(I13=3,K13=3,M13=4),3,IF(AND(I13=5,K13=2,M13=5),3,IF(AND(I13=5,K13=3,M13=3),3,IF(AND(I13=4,K13=3,M13=3),3,IF(AND(I13=5,K13=4,M13=2),3,IF(AND(I13=5,K13=2,M13=4),3,IF(AND(I13=5,K13=5,M13=2),3,IF(AND(I13=5,K13=2,M13=5),3,IF(AND(I13=5,K13=4,M13=2),3,IF(AND(I13=5,K13=2,M13=4),3,IF(AND(I13=4,K13=4,M13=2),3,IF(AND(I13=4,K13=2,M13=4),3,IF(AND(I13=4,K13=5,M13=2),3,IF(AND(I13=4,K13=2,M13=5),3,IF(AND(I13=4,K13=2,M13=3),3,IF(AND(I13=4,K13=3,M13=2),3,IF(AND(I13=3,K13=5,M13=2),3,IF(AND(I13=5,K13=3,M13=2),3,IF(AND(I13=3,K13=4,M13=2),3,IF(AND(I13=3,K13=4,M13=5),3,IF(AND(I13=3,K13=2,M13=4),3,IF(AND(I13=3,K13=4,M13=2),3,IF(AND(I13=4,K13=2,M13=2),2,IF(AND(I13=5,K13=2,M13=2),2,IF(AND(I13=2,K13=3,M13=2),2,IF(AND(I13=2,K13=5,M13=2),2,IF(AND(I13=2,K13=2,M13=2),2,IF(AND(I13=3,K13=3,M13=2),2,IF(AND(I13=3,K13=2,M13=3),2,IF(AND(I13=2,K13=3,M13=3),2,IF(AND(I13=2,K13=4,M13=2),2,IF(AND(I13=2,K13=5,M13=2),2,IF(AND(I13=2,K13=5,M13=5),2,IF(AND(I13=2,K13=5,M13=4),2,IF(AND(I13=2,K13=5,M13=3),2,IF(AND(I13=2,K13=4,M13=5),2,IF(AND(I13=2,K13=4,M13=4),2,IF(AND(I13=2,K13=4,M13=3),2,IF(AND(I13=2,K13=3,M13=4),2,))))))))))))))))))))))))))))))))))))))))))))))))))))))))))))))))</f>
        <v>3</v>
      </c>
      <c r="AH13" s="33"/>
      <c r="AI13" s="33"/>
      <c r="AJ13" s="33"/>
      <c r="AK13" s="33"/>
    </row>
    <row r="14" spans="2:41" ht="18.2" thickBot="1" x14ac:dyDescent="0.35">
      <c r="B14" s="1">
        <v>3</v>
      </c>
      <c r="C14" s="7"/>
      <c r="D14" s="7"/>
      <c r="E14" s="8">
        <v>2</v>
      </c>
      <c r="F14" s="8">
        <v>4</v>
      </c>
      <c r="G14" s="1">
        <v>3</v>
      </c>
      <c r="H14" s="4">
        <v>9</v>
      </c>
      <c r="I14" s="4">
        <f t="shared" si="3"/>
        <v>4</v>
      </c>
      <c r="J14" s="5">
        <v>14.3</v>
      </c>
      <c r="K14" s="4">
        <f t="shared" si="4"/>
        <v>5</v>
      </c>
      <c r="L14" s="6">
        <v>4.38</v>
      </c>
      <c r="M14" s="4">
        <f t="shared" si="5"/>
        <v>2</v>
      </c>
      <c r="N14" s="4">
        <f t="shared" si="5"/>
        <v>3</v>
      </c>
      <c r="O14" s="4">
        <f t="shared" si="6"/>
        <v>3</v>
      </c>
      <c r="P14" s="4"/>
      <c r="U14" s="27" t="s">
        <v>52</v>
      </c>
      <c r="X14" s="27">
        <f t="shared" si="7"/>
        <v>0</v>
      </c>
      <c r="Y14" s="30">
        <f t="shared" ref="Y14:Y40" si="12">F14</f>
        <v>4</v>
      </c>
      <c r="AA14" s="27">
        <f t="shared" si="8"/>
        <v>9</v>
      </c>
      <c r="AB14" s="30">
        <f t="shared" si="0"/>
        <v>4</v>
      </c>
      <c r="AC14" s="31">
        <f t="shared" si="9"/>
        <v>14.3</v>
      </c>
      <c r="AD14" s="27">
        <f t="shared" si="1"/>
        <v>5</v>
      </c>
      <c r="AE14" s="32">
        <f t="shared" si="10"/>
        <v>4.38</v>
      </c>
      <c r="AF14" s="27">
        <f t="shared" si="2"/>
        <v>2</v>
      </c>
      <c r="AG14" s="27">
        <f t="shared" si="11"/>
        <v>3</v>
      </c>
      <c r="AH14" s="33"/>
      <c r="AI14" s="33"/>
      <c r="AJ14" s="33"/>
      <c r="AK14" s="33"/>
    </row>
    <row r="15" spans="2:41" ht="18.2" thickBot="1" x14ac:dyDescent="0.35">
      <c r="B15" s="1">
        <v>4</v>
      </c>
      <c r="C15" s="7"/>
      <c r="D15" s="7"/>
      <c r="E15" s="8">
        <v>2</v>
      </c>
      <c r="F15" s="8">
        <v>3</v>
      </c>
      <c r="G15" s="1">
        <v>4</v>
      </c>
      <c r="H15" s="4">
        <v>10</v>
      </c>
      <c r="I15" s="4">
        <f t="shared" si="3"/>
        <v>4</v>
      </c>
      <c r="J15" s="5">
        <v>14</v>
      </c>
      <c r="K15" s="4">
        <f t="shared" si="4"/>
        <v>5</v>
      </c>
      <c r="L15" s="6">
        <v>4.21</v>
      </c>
      <c r="M15" s="4">
        <f t="shared" si="5"/>
        <v>2</v>
      </c>
      <c r="N15" s="4">
        <f t="shared" si="5"/>
        <v>3</v>
      </c>
      <c r="O15" s="4">
        <f t="shared" si="6"/>
        <v>3</v>
      </c>
      <c r="P15" s="4"/>
      <c r="U15" s="27" t="s">
        <v>52</v>
      </c>
      <c r="X15" s="27">
        <f t="shared" si="7"/>
        <v>0</v>
      </c>
      <c r="Y15" s="30">
        <f t="shared" si="12"/>
        <v>3</v>
      </c>
      <c r="AA15" s="27">
        <f t="shared" si="8"/>
        <v>10</v>
      </c>
      <c r="AB15" s="30">
        <f>IF(AND(F15=1,U15="м",H15&gt;=14),5,IF(AND(F15=1,U15="м",H15&gt;=12),4,IF(AND(F15=1,U15="м",H15&gt;=10),3,IF(AND(F15=1,U15="м",H15&lt;10),2,IF(AND(F15=2,U15="м",H15&gt;=13),5,IF(AND(F15=2,U15="м",H15&gt;=11),4,IF(AND(F15=2,U15="м",H15&gt;=9),3,IF(AND(F15=2,U15="м",H15&lt;9),2,IF(AND(F15=3,U15="м",H15&gt;=12),5,IF(AND(F15=3,U15="м",H15&gt;=10),4,IF(AND(F15=3,U15="м",H15&gt;=8),3,IF(AND(F15=3,U15="м",H15&lt;8),2,IF(AND(F15=4,U15="м",H15&gt;=10),5,IF(AND(F15=4,U15="м",H15&gt;=8),4,IF(AND(F15=4,U15="м",H15&gt;=6),3,IF(AND(F15=4,U15="м",H15&lt;6),2,IF(AND(F15=5,U15="м",H15&gt;=8),5,IF(AND(F15=5,U15="м",H15&gt;=6),4,IF(AND(F15=5,U15="м",H15&gt;=4),3,IF(AND(F15=5,U15="м",H15&lt;4),2,IF(AND(F15=6,U15="м",H15&gt;=7),5,IF(AND(F15=6,U15="м",H15&gt;=5),4,IF(AND(F15=6,U15="м",H15&gt;=3),3,IF(AND(F15=6,U15="м",H15&lt;3),2,IF(AND(F19="",U15="м",H15&gt;=13),5,IF(AND(F15="",U15="м",H15&gt;=11),4,IF(AND(F15="",U15="м",H15&gt;=9),3,IF(AND(F15="",U15="м",H15&lt;9),2))))))))))))))))))))))))))))</f>
        <v>4</v>
      </c>
      <c r="AC15" s="31">
        <f t="shared" si="9"/>
        <v>14</v>
      </c>
      <c r="AD15" s="27">
        <f t="shared" si="1"/>
        <v>5</v>
      </c>
      <c r="AE15" s="32">
        <f t="shared" si="10"/>
        <v>4.21</v>
      </c>
      <c r="AF15" s="27">
        <f t="shared" si="2"/>
        <v>2</v>
      </c>
      <c r="AG15" s="27">
        <f t="shared" si="11"/>
        <v>3</v>
      </c>
      <c r="AH15" s="33"/>
      <c r="AI15" s="33"/>
      <c r="AJ15" s="33"/>
      <c r="AK15" s="33"/>
    </row>
    <row r="16" spans="2:41" ht="18.2" thickBot="1" x14ac:dyDescent="0.35">
      <c r="B16" s="1">
        <v>5</v>
      </c>
      <c r="C16" s="7"/>
      <c r="D16" s="7"/>
      <c r="E16" s="8">
        <v>2</v>
      </c>
      <c r="F16" s="8">
        <v>4</v>
      </c>
      <c r="G16" s="1">
        <v>5</v>
      </c>
      <c r="H16" s="4">
        <v>14</v>
      </c>
      <c r="I16" s="4">
        <f t="shared" si="3"/>
        <v>5</v>
      </c>
      <c r="J16" s="5">
        <v>13.9</v>
      </c>
      <c r="K16" s="4">
        <f t="shared" si="4"/>
        <v>5</v>
      </c>
      <c r="L16" s="6">
        <v>3.35</v>
      </c>
      <c r="M16" s="4">
        <f t="shared" si="5"/>
        <v>5</v>
      </c>
      <c r="N16" s="4">
        <f t="shared" si="5"/>
        <v>5</v>
      </c>
      <c r="O16" s="4">
        <f t="shared" si="6"/>
        <v>5</v>
      </c>
      <c r="P16" s="4"/>
      <c r="U16" s="27" t="s">
        <v>52</v>
      </c>
      <c r="X16" s="27">
        <f t="shared" si="7"/>
        <v>0</v>
      </c>
      <c r="Y16" s="30">
        <f t="shared" si="12"/>
        <v>4</v>
      </c>
      <c r="AA16" s="27">
        <f t="shared" si="8"/>
        <v>14</v>
      </c>
      <c r="AB16" s="30">
        <f>IF(AND(F16=1,U16="м",H16&gt;=14),5,IF(AND(F16=1,U16="м",H16&gt;=12),4,IF(AND(F16=1,U16="м",H16&gt;=10),3,IF(AND(F16=1,U16="м",H16&lt;10),2,IF(AND(F16=2,U16="м",H16&gt;=13),5,IF(AND(F16=2,U16="м",H16&gt;=11),4,IF(AND(F16=2,U16="м",H16&gt;=9),3,IF(AND(F16=2,U16="м",H16&lt;9),2,IF(AND(F16=3,U16="м",H16&gt;=12),5,IF(AND(F16=3,U16="м",H16&gt;=10),4,IF(AND(F16=3,U16="м",H16&gt;=8),3,IF(AND(F16=3,U16="м",H16&lt;8),2,IF(AND(F16=4,U16="м",H16&gt;=10),5,IF(AND(F16=4,U16="м",H16&gt;=8),4,IF(AND(F16=4,U16="м",H16&gt;=6),3,IF(AND(F16=4,U16="м",H16&lt;6),2,IF(AND(F16=5,U16="м",H16&gt;=8),5,IF(AND(F16=5,U16="м",H16&gt;=6),4,IF(AND(F16=5,U16="м",H16&gt;=4),3,IF(AND(F16=5,U16="м",H16&lt;4),2,IF(AND(F16=6,U16="м",H16&gt;=7),5,IF(AND(F16=6,U16="м",H16&gt;=5),4,IF(AND(F16=6,U16="м",H16&gt;=3),3,IF(AND(F16=6,U16="м",H16&lt;3),2,IF(AND(F20="",U16="м",H16&gt;=13),5,IF(AND(F16="",U16="м",H16&gt;=11),4,IF(AND(F16="",U16="м",H16&gt;=9),3,IF(AND(F16="",U16="м",H16&lt;9),2))))))))))))))))))))))))))))</f>
        <v>5</v>
      </c>
      <c r="AC16" s="27">
        <f t="shared" si="9"/>
        <v>13.9</v>
      </c>
      <c r="AD16" s="27">
        <f t="shared" si="1"/>
        <v>5</v>
      </c>
      <c r="AE16" s="32">
        <f t="shared" si="10"/>
        <v>3.35</v>
      </c>
      <c r="AF16" s="27">
        <f t="shared" si="2"/>
        <v>5</v>
      </c>
      <c r="AG16" s="27">
        <f t="shared" si="11"/>
        <v>5</v>
      </c>
      <c r="AH16" s="33"/>
      <c r="AI16" s="33"/>
      <c r="AJ16" s="33"/>
      <c r="AK16" s="33"/>
    </row>
    <row r="17" spans="2:38" ht="18.2" thickBot="1" x14ac:dyDescent="0.35">
      <c r="B17" s="1">
        <v>6</v>
      </c>
      <c r="C17" s="7"/>
      <c r="D17" s="7"/>
      <c r="E17" s="8">
        <v>2</v>
      </c>
      <c r="F17" s="8">
        <v>5</v>
      </c>
      <c r="G17" s="1">
        <v>6</v>
      </c>
      <c r="H17" s="4">
        <v>11</v>
      </c>
      <c r="I17" s="4">
        <f t="shared" si="3"/>
        <v>5</v>
      </c>
      <c r="J17" s="5">
        <v>14.6</v>
      </c>
      <c r="K17" s="4">
        <f t="shared" si="4"/>
        <v>5</v>
      </c>
      <c r="L17" s="6">
        <v>4.57</v>
      </c>
      <c r="M17" s="4">
        <f t="shared" si="5"/>
        <v>2</v>
      </c>
      <c r="N17" s="4">
        <f t="shared" si="5"/>
        <v>3</v>
      </c>
      <c r="O17" s="4">
        <f t="shared" si="6"/>
        <v>3</v>
      </c>
      <c r="P17" s="4"/>
      <c r="U17" s="27" t="s">
        <v>52</v>
      </c>
      <c r="X17" s="27">
        <f t="shared" si="7"/>
        <v>0</v>
      </c>
      <c r="Y17" s="30">
        <f t="shared" si="12"/>
        <v>5</v>
      </c>
      <c r="AA17" s="27">
        <f t="shared" si="8"/>
        <v>11</v>
      </c>
      <c r="AB17" s="30">
        <f>IF(AND(F17=1,U17="м",H17&gt;=14),5,IF(AND(F17=1,U17="м",H17&gt;=12),4,IF(AND(F17=1,U17="м",H17&gt;=10),3,IF(AND(F17=1,U17="м",H17&lt;10),2,IF(AND(F17=2,U17="м",H17&gt;=13),5,IF(AND(F17=2,U17="м",H17&gt;=11),4,IF(AND(F17=2,U17="м",H17&gt;=9),3,IF(AND(F17=2,U17="м",H17&lt;9),2,IF(AND(F17=3,U17="м",H17&gt;=12),5,IF(AND(F17=3,U17="м",H17&gt;=10),4,IF(AND(F17=3,U17="м",H17&gt;=8),3,IF(AND(F17=3,U17="м",H17&lt;8),2,IF(AND(F17=4,U17="м",H17&gt;=10),5,IF(AND(F17=4,U17="м",H17&gt;=8),4,IF(AND(F17=4,U17="м",H17&gt;=6),3,IF(AND(F17=4,U17="м",H17&lt;6),2,IF(AND(F17=5,U17="м",H17&gt;=8),5,IF(AND(F17=5,U17="м",H17&gt;=6),4,IF(AND(F17=5,U17="м",H17&gt;=4),3,IF(AND(F17=5,U17="м",H17&lt;4),2,IF(AND(F17=6,U17="м",H17&gt;=7),5,IF(AND(F17=6,U17="м",H17&gt;=5),4,IF(AND(F17=6,U17="м",H17&gt;=3),3,IF(AND(F17=6,U17="м",H17&lt;3),2,IF(AND(F21="",U17="м",H17&gt;=13),5,IF(AND(F17="",U17="м",H17&gt;=11),4,IF(AND(F17="",U17="м",H17&gt;=9),3,IF(AND(F17="",U17="м",H17&lt;9),2))))))))))))))))))))))))))))</f>
        <v>5</v>
      </c>
      <c r="AC17" s="27">
        <f t="shared" si="9"/>
        <v>14.6</v>
      </c>
      <c r="AD17" s="27">
        <f t="shared" si="1"/>
        <v>5</v>
      </c>
      <c r="AE17" s="32">
        <f t="shared" si="10"/>
        <v>4.57</v>
      </c>
      <c r="AF17" s="27">
        <f t="shared" si="2"/>
        <v>2</v>
      </c>
      <c r="AG17" s="27">
        <f t="shared" si="11"/>
        <v>3</v>
      </c>
      <c r="AH17" s="33"/>
      <c r="AI17" s="33"/>
      <c r="AJ17" s="33"/>
      <c r="AK17" s="33"/>
    </row>
    <row r="18" spans="2:38" ht="18.2" thickBot="1" x14ac:dyDescent="0.35">
      <c r="B18" s="1">
        <v>7</v>
      </c>
      <c r="C18" s="7"/>
      <c r="D18" s="7"/>
      <c r="E18" s="8">
        <v>2</v>
      </c>
      <c r="F18" s="8">
        <v>2</v>
      </c>
      <c r="G18" s="1">
        <v>7</v>
      </c>
      <c r="H18" s="4">
        <v>11</v>
      </c>
      <c r="I18" s="4">
        <f t="shared" si="3"/>
        <v>4</v>
      </c>
      <c r="J18" s="5">
        <v>15.1</v>
      </c>
      <c r="K18" s="4">
        <f t="shared" si="4"/>
        <v>3</v>
      </c>
      <c r="L18" s="6">
        <v>5.39</v>
      </c>
      <c r="M18" s="4">
        <f t="shared" si="5"/>
        <v>2</v>
      </c>
      <c r="N18" s="4">
        <f t="shared" si="5"/>
        <v>3</v>
      </c>
      <c r="O18" s="4">
        <f t="shared" si="6"/>
        <v>3</v>
      </c>
      <c r="P18" s="4"/>
      <c r="U18" s="27" t="s">
        <v>52</v>
      </c>
      <c r="X18" s="27">
        <f t="shared" si="7"/>
        <v>0</v>
      </c>
      <c r="Y18" s="30">
        <f t="shared" si="12"/>
        <v>2</v>
      </c>
      <c r="AA18" s="27">
        <f t="shared" si="8"/>
        <v>11</v>
      </c>
      <c r="AB18" s="30">
        <f>IF(AND(F18=1,U18="м",H18&gt;=14),5,IF(AND(F18=1,U18="м",H18&gt;=12),4,IF(AND(F18=1,U18="м",H18&gt;=10),3,IF(AND(F18=1,U18="м",H18&lt;10),2,IF(AND(F18=2,U18="м",H18&gt;=13),5,IF(AND(F18=2,U18="м",H18&gt;=11),4,IF(AND(F18=2,U18="м",H18&gt;=9),3,IF(AND(F18=2,U18="м",H18&lt;9),2,IF(AND(F18=3,U18="м",H18&gt;=12),5,IF(AND(F18=3,U18="м",H18&gt;=10),4,IF(AND(F18=3,U18="м",H18&gt;=8),3,IF(AND(F18=3,U18="м",H18&lt;8),2,IF(AND(F18=4,U18="м",H18&gt;=10),5,IF(AND(F18=4,U18="м",H18&gt;=8),4,IF(AND(F18=4,U18="м",H18&gt;=6),3,IF(AND(F18=4,U18="м",H18&lt;6),2,IF(AND(F18=5,U18="м",H18&gt;=8),5,IF(AND(F18=5,U18="м",H18&gt;=6),4,IF(AND(F18=5,U18="м",H18&gt;=4),3,IF(AND(F18=5,U18="м",H18&lt;4),2,IF(AND(F18=6,U18="м",H18&gt;=7),5,IF(AND(F18=6,U18="м",H18&gt;=5),4,IF(AND(F18=6,U18="м",H18&gt;=3),3,IF(AND(F18=6,U18="м",H18&lt;3),2,IF(AND(F22="",U18="м",H18&gt;=13),5,IF(AND(F18="",U18="м",H18&gt;=11),4,IF(AND(F18="",U18="м",H18&gt;=9),3,IF(AND(F18="",U18="м",H18&lt;9),2))))))))))))))))))))))))))))</f>
        <v>4</v>
      </c>
      <c r="AC18" s="27">
        <f t="shared" si="9"/>
        <v>15.1</v>
      </c>
      <c r="AD18" s="27">
        <f t="shared" si="1"/>
        <v>3</v>
      </c>
      <c r="AE18" s="32">
        <f t="shared" si="10"/>
        <v>5.39</v>
      </c>
      <c r="AF18" s="27">
        <f t="shared" si="2"/>
        <v>2</v>
      </c>
      <c r="AG18" s="27">
        <f t="shared" si="11"/>
        <v>3</v>
      </c>
      <c r="AH18" s="34"/>
      <c r="AI18" s="34"/>
      <c r="AJ18" s="34"/>
      <c r="AK18" s="34"/>
      <c r="AL18" s="35"/>
    </row>
    <row r="19" spans="2:38" ht="18.2" thickBot="1" x14ac:dyDescent="0.35">
      <c r="B19" s="1">
        <v>8</v>
      </c>
      <c r="C19" s="7"/>
      <c r="D19" s="7"/>
      <c r="E19" s="8">
        <v>2</v>
      </c>
      <c r="F19" s="8">
        <v>2</v>
      </c>
      <c r="G19" s="1">
        <v>8</v>
      </c>
      <c r="H19" s="4">
        <v>11</v>
      </c>
      <c r="I19" s="4">
        <f t="shared" si="3"/>
        <v>4</v>
      </c>
      <c r="J19" s="5">
        <v>14.1</v>
      </c>
      <c r="K19" s="4">
        <f t="shared" si="4"/>
        <v>5</v>
      </c>
      <c r="L19" s="6">
        <v>4.38</v>
      </c>
      <c r="M19" s="4">
        <f t="shared" si="5"/>
        <v>2</v>
      </c>
      <c r="N19" s="4">
        <f t="shared" si="5"/>
        <v>3</v>
      </c>
      <c r="O19" s="4">
        <f t="shared" si="6"/>
        <v>3</v>
      </c>
      <c r="P19" s="4"/>
      <c r="U19" s="27" t="s">
        <v>52</v>
      </c>
      <c r="X19" s="27">
        <f t="shared" si="7"/>
        <v>0</v>
      </c>
      <c r="Y19" s="30">
        <f t="shared" si="12"/>
        <v>2</v>
      </c>
      <c r="AA19" s="27">
        <f t="shared" si="8"/>
        <v>11</v>
      </c>
      <c r="AB19" s="30">
        <f>IF(AND(F19=1,U19="м",H19&gt;=14),5,IF(AND(F19=1,U19="м",H19&gt;=12),4,IF(AND(F19=1,U19="м",H19&gt;=10),3,IF(AND(F19=1,U19="м",H19&lt;10),2,IF(AND(F19=2,U19="м",H19&gt;=13),5,IF(AND(F19=2,U19="м",H19&gt;=11),4,IF(AND(F19=2,U19="м",H19&gt;=9),3,IF(AND(F19=2,U19="м",H19&lt;9),2,IF(AND(F19=3,U19="м",H19&gt;=12),5,IF(AND(F19=3,U19="м",H19&gt;=10),4,IF(AND(F19=3,U19="м",H19&gt;=8),3,IF(AND(F19=3,U19="м",H19&lt;8),2,IF(AND(F19=4,U19="м",H19&gt;=10),5,IF(AND(F19=4,U19="м",H19&gt;=8),4,IF(AND(F19=4,U19="м",H19&gt;=6),3,IF(AND(F19=4,U19="м",H19&lt;6),2,IF(AND(F19=5,U19="м",H19&gt;=8),5,IF(AND(F19=5,U19="м",H19&gt;=6),4,IF(AND(F19=5,U19="м",H19&gt;=4),3,IF(AND(F19=5,U19="м",H19&lt;4),2,IF(AND(F19=6,U19="м",H19&gt;=7),5,IF(AND(F19=6,U19="м",H19&gt;=5),4,IF(AND(F19=6,U19="м",H19&gt;=3),3,IF(AND(F19=6,U19="м",H19&lt;3),2,IF(AND(F23="",U19="м",H19&gt;=13),5,IF(AND(F19="",U19="м",H19&gt;=11),4,IF(AND(F19="",U19="м",H19&gt;=9),3,IF(AND(F19="",U19="м",H19&lt;9),2))))))))))))))))))))))))))))</f>
        <v>4</v>
      </c>
      <c r="AC19" s="27">
        <f t="shared" si="9"/>
        <v>14.1</v>
      </c>
      <c r="AD19" s="27">
        <f t="shared" si="1"/>
        <v>5</v>
      </c>
      <c r="AE19" s="32">
        <f t="shared" si="10"/>
        <v>4.38</v>
      </c>
      <c r="AF19" s="27">
        <f t="shared" si="2"/>
        <v>2</v>
      </c>
      <c r="AG19" s="27">
        <f t="shared" si="11"/>
        <v>3</v>
      </c>
      <c r="AH19" s="33"/>
      <c r="AI19" s="33"/>
      <c r="AJ19" s="33"/>
      <c r="AK19" s="33"/>
    </row>
    <row r="20" spans="2:38" ht="18.2" thickBot="1" x14ac:dyDescent="0.35">
      <c r="B20" s="1">
        <v>9</v>
      </c>
      <c r="C20" s="7"/>
      <c r="D20" s="7"/>
      <c r="E20" s="8">
        <v>2</v>
      </c>
      <c r="F20" s="8">
        <v>4</v>
      </c>
      <c r="G20" s="1">
        <v>9</v>
      </c>
      <c r="H20" s="4"/>
      <c r="I20" s="4"/>
      <c r="J20" s="4"/>
      <c r="K20" s="4"/>
      <c r="L20" s="4"/>
      <c r="M20" s="4"/>
      <c r="N20" s="4"/>
      <c r="O20" s="4"/>
      <c r="P20" s="4"/>
      <c r="U20" s="27" t="s">
        <v>52</v>
      </c>
      <c r="X20" s="27"/>
      <c r="Y20" s="30"/>
      <c r="AA20" s="27"/>
      <c r="AB20" s="30"/>
      <c r="AC20" s="27"/>
      <c r="AD20" s="27"/>
      <c r="AE20" s="32"/>
      <c r="AF20" s="27"/>
      <c r="AG20" s="27"/>
      <c r="AH20" s="33"/>
      <c r="AI20" s="33"/>
      <c r="AJ20" s="33"/>
      <c r="AK20" s="33"/>
    </row>
    <row r="21" spans="2:38" ht="18.2" thickBot="1" x14ac:dyDescent="0.35">
      <c r="B21" s="1">
        <v>10</v>
      </c>
      <c r="C21" s="7"/>
      <c r="D21" s="7"/>
      <c r="E21" s="8">
        <v>2</v>
      </c>
      <c r="F21" s="8">
        <v>2</v>
      </c>
      <c r="G21" s="1">
        <v>10</v>
      </c>
      <c r="H21" s="4">
        <v>9</v>
      </c>
      <c r="I21" s="4">
        <f t="shared" si="3"/>
        <v>3</v>
      </c>
      <c r="J21" s="5">
        <v>15.3</v>
      </c>
      <c r="K21" s="4">
        <f t="shared" si="4"/>
        <v>3</v>
      </c>
      <c r="L21" s="4">
        <v>5.55</v>
      </c>
      <c r="M21" s="4">
        <f t="shared" si="5"/>
        <v>2</v>
      </c>
      <c r="N21" s="4">
        <f t="shared" si="5"/>
        <v>2</v>
      </c>
      <c r="O21" s="4">
        <f t="shared" si="6"/>
        <v>2</v>
      </c>
      <c r="P21" s="4"/>
      <c r="U21" s="27" t="s">
        <v>52</v>
      </c>
      <c r="X21" s="27">
        <f t="shared" si="7"/>
        <v>0</v>
      </c>
      <c r="Y21" s="30">
        <f t="shared" si="12"/>
        <v>2</v>
      </c>
      <c r="AA21" s="27">
        <f t="shared" si="8"/>
        <v>9</v>
      </c>
      <c r="AB21" s="30">
        <f t="shared" ref="AB21:AB40" si="13">IF(AND(F21=1,U21="м",H21&gt;=14),5,IF(AND(F21=1,U21="м",H21&gt;=12),4,IF(AND(F21=1,U21="м",H21&gt;=10),3,IF(AND(F21=1,U21="м",H21&lt;10),2,IF(AND(F21=2,U21="м",H21&gt;=13),5,IF(AND(F21=2,U21="м",H21&gt;=11),4,IF(AND(F21=2,U21="м",H21&gt;=9),3,IF(AND(F21=2,U21="м",H21&lt;9),2,IF(AND(F21=3,U21="м",H21&gt;=12),5,IF(AND(F21=3,U21="м",H21&gt;=10),4,IF(AND(F21=3,U21="м",H21&gt;=8),3,IF(AND(F21=3,U21="м",H21&lt;8),2,IF(AND(F21=4,U21="м",H21&gt;=10),5,IF(AND(F21=4,U21="м",H21&gt;=8),4,IF(AND(F21=4,U21="м",H21&gt;=6),3,IF(AND(F21=4,U21="м",H21&lt;6),2,IF(AND(F21=5,U21="м",H21&gt;=8),5,IF(AND(F21=5,U21="м",H21&gt;=6),4,IF(AND(F21=5,U21="м",H21&gt;=4),3,IF(AND(F21=5,U21="м",H21&lt;4),2,IF(AND(F21=6,U21="м",H21&gt;=7),5,IF(AND(F21=6,U21="м",H21&gt;=5),4,IF(AND(F21=6,U21="м",H21&gt;=3),3,IF(AND(F21=6,U21="м",H21&lt;3),2,IF(AND(F25="",U21="м",H21&gt;=13),5,IF(AND(F21="",U21="м",H21&gt;=11),4,IF(AND(F21="",U21="м",H21&gt;=9),3,IF(AND(F21="",U21="м",H21&lt;9),2))))))))))))))))))))))))))))</f>
        <v>3</v>
      </c>
      <c r="AC21" s="27">
        <f t="shared" si="9"/>
        <v>15.3</v>
      </c>
      <c r="AD21" s="27">
        <f t="shared" si="1"/>
        <v>3</v>
      </c>
      <c r="AE21" s="32">
        <f t="shared" si="10"/>
        <v>5.55</v>
      </c>
      <c r="AF21" s="27">
        <f t="shared" si="2"/>
        <v>2</v>
      </c>
      <c r="AG21" s="27">
        <f t="shared" si="11"/>
        <v>2</v>
      </c>
      <c r="AH21" s="33"/>
      <c r="AI21" s="33"/>
      <c r="AJ21" s="33"/>
      <c r="AK21" s="33"/>
    </row>
    <row r="22" spans="2:38" ht="18.2" thickBot="1" x14ac:dyDescent="0.35">
      <c r="B22" s="1">
        <v>11</v>
      </c>
      <c r="C22" s="7"/>
      <c r="D22" s="7"/>
      <c r="E22" s="8">
        <v>2</v>
      </c>
      <c r="F22" s="8">
        <v>1</v>
      </c>
      <c r="G22" s="1">
        <v>11</v>
      </c>
      <c r="H22" s="48" t="s">
        <v>17</v>
      </c>
      <c r="I22" s="48"/>
      <c r="J22" s="48"/>
      <c r="K22" s="48"/>
      <c r="L22" s="48"/>
      <c r="M22" s="48"/>
      <c r="N22" s="48"/>
      <c r="O22" s="48"/>
      <c r="P22" s="48"/>
      <c r="U22" s="27" t="s">
        <v>52</v>
      </c>
      <c r="X22" s="27">
        <f t="shared" si="7"/>
        <v>0</v>
      </c>
      <c r="Y22" s="30">
        <f t="shared" si="12"/>
        <v>1</v>
      </c>
      <c r="AA22" s="27" t="str">
        <f t="shared" si="8"/>
        <v>Болен</v>
      </c>
      <c r="AB22" s="30">
        <f t="shared" si="13"/>
        <v>5</v>
      </c>
      <c r="AC22" s="27">
        <f t="shared" si="9"/>
        <v>0</v>
      </c>
      <c r="AD22" s="27">
        <f t="shared" si="1"/>
        <v>5</v>
      </c>
      <c r="AE22" s="32">
        <f t="shared" si="10"/>
        <v>0</v>
      </c>
      <c r="AF22" s="27">
        <f t="shared" si="2"/>
        <v>5</v>
      </c>
      <c r="AG22" s="27">
        <f t="shared" si="11"/>
        <v>0</v>
      </c>
      <c r="AH22" s="33"/>
      <c r="AI22" s="33"/>
      <c r="AJ22" s="33"/>
      <c r="AK22" s="33"/>
    </row>
    <row r="23" spans="2:38" ht="18.2" thickBot="1" x14ac:dyDescent="0.35">
      <c r="B23" s="1">
        <v>12</v>
      </c>
      <c r="C23" s="7"/>
      <c r="D23" s="7"/>
      <c r="E23" s="8">
        <v>2</v>
      </c>
      <c r="F23" s="8">
        <v>5</v>
      </c>
      <c r="G23" s="1">
        <v>12</v>
      </c>
      <c r="H23" s="4">
        <v>9</v>
      </c>
      <c r="I23" s="4">
        <f t="shared" si="3"/>
        <v>5</v>
      </c>
      <c r="J23" s="5">
        <v>14.3</v>
      </c>
      <c r="K23" s="4">
        <f t="shared" si="4"/>
        <v>5</v>
      </c>
      <c r="L23" s="9">
        <v>4.13</v>
      </c>
      <c r="M23" s="4">
        <f t="shared" si="5"/>
        <v>3</v>
      </c>
      <c r="N23" s="4">
        <f t="shared" si="5"/>
        <v>4</v>
      </c>
      <c r="O23" s="4">
        <f t="shared" si="6"/>
        <v>4</v>
      </c>
      <c r="P23" s="4"/>
      <c r="U23" s="27" t="s">
        <v>52</v>
      </c>
      <c r="X23" s="27">
        <f t="shared" si="7"/>
        <v>0</v>
      </c>
      <c r="Y23" s="30">
        <f t="shared" si="12"/>
        <v>5</v>
      </c>
      <c r="AA23" s="27">
        <f t="shared" si="8"/>
        <v>9</v>
      </c>
      <c r="AB23" s="30">
        <f t="shared" si="13"/>
        <v>5</v>
      </c>
      <c r="AC23" s="27">
        <f t="shared" si="9"/>
        <v>14.3</v>
      </c>
      <c r="AD23" s="27">
        <f t="shared" si="1"/>
        <v>5</v>
      </c>
      <c r="AE23" s="32">
        <f t="shared" si="10"/>
        <v>4.13</v>
      </c>
      <c r="AF23" s="27">
        <f t="shared" si="2"/>
        <v>3</v>
      </c>
      <c r="AG23" s="27">
        <f t="shared" si="11"/>
        <v>4</v>
      </c>
      <c r="AH23" s="33"/>
      <c r="AI23" s="33"/>
      <c r="AJ23" s="33"/>
      <c r="AK23" s="33"/>
    </row>
    <row r="24" spans="2:38" ht="18.2" thickBot="1" x14ac:dyDescent="0.35">
      <c r="B24" s="1">
        <v>13</v>
      </c>
      <c r="C24" s="7"/>
      <c r="D24" s="7"/>
      <c r="E24" s="8">
        <v>2</v>
      </c>
      <c r="F24" s="8">
        <v>3</v>
      </c>
      <c r="G24" s="1">
        <v>13</v>
      </c>
      <c r="H24" s="4">
        <v>9</v>
      </c>
      <c r="I24" s="4">
        <f t="shared" si="3"/>
        <v>3</v>
      </c>
      <c r="J24" s="5">
        <v>14.5</v>
      </c>
      <c r="K24" s="4">
        <f t="shared" si="4"/>
        <v>5</v>
      </c>
      <c r="L24" s="9">
        <v>4.51</v>
      </c>
      <c r="M24" s="4">
        <f t="shared" si="5"/>
        <v>2</v>
      </c>
      <c r="N24" s="4">
        <f t="shared" si="5"/>
        <v>3</v>
      </c>
      <c r="O24" s="4">
        <f t="shared" si="6"/>
        <v>3</v>
      </c>
      <c r="P24" s="4"/>
      <c r="U24" s="27" t="s">
        <v>52</v>
      </c>
      <c r="X24" s="27">
        <f t="shared" si="7"/>
        <v>0</v>
      </c>
      <c r="Y24" s="30">
        <f t="shared" si="12"/>
        <v>3</v>
      </c>
      <c r="AA24" s="27">
        <f t="shared" si="8"/>
        <v>9</v>
      </c>
      <c r="AB24" s="30">
        <f t="shared" si="13"/>
        <v>3</v>
      </c>
      <c r="AC24" s="27">
        <f t="shared" si="9"/>
        <v>14.5</v>
      </c>
      <c r="AD24" s="27">
        <f t="shared" si="1"/>
        <v>5</v>
      </c>
      <c r="AE24" s="32">
        <f t="shared" si="10"/>
        <v>4.51</v>
      </c>
      <c r="AF24" s="27">
        <f t="shared" si="2"/>
        <v>2</v>
      </c>
      <c r="AG24" s="27">
        <f t="shared" si="11"/>
        <v>3</v>
      </c>
      <c r="AH24" s="33"/>
      <c r="AI24" s="33"/>
      <c r="AJ24" s="33"/>
      <c r="AK24" s="33"/>
    </row>
    <row r="25" spans="2:38" ht="18.2" thickBot="1" x14ac:dyDescent="0.35">
      <c r="B25" s="1">
        <v>14</v>
      </c>
      <c r="C25" s="7"/>
      <c r="D25" s="7"/>
      <c r="E25" s="8">
        <v>2</v>
      </c>
      <c r="F25" s="8">
        <v>4</v>
      </c>
      <c r="G25" s="1">
        <v>14</v>
      </c>
      <c r="H25" s="4">
        <v>11</v>
      </c>
      <c r="I25" s="4">
        <f t="shared" si="3"/>
        <v>5</v>
      </c>
      <c r="J25" s="5">
        <v>14.6</v>
      </c>
      <c r="K25" s="4">
        <f t="shared" si="4"/>
        <v>5</v>
      </c>
      <c r="L25" s="9">
        <v>4.32</v>
      </c>
      <c r="M25" s="4">
        <f t="shared" si="5"/>
        <v>3</v>
      </c>
      <c r="N25" s="4">
        <f t="shared" si="5"/>
        <v>4</v>
      </c>
      <c r="O25" s="4">
        <f t="shared" si="6"/>
        <v>4</v>
      </c>
      <c r="P25" s="4"/>
      <c r="U25" s="27" t="s">
        <v>52</v>
      </c>
      <c r="V25" s="36"/>
      <c r="X25" s="27">
        <f t="shared" si="7"/>
        <v>0</v>
      </c>
      <c r="Y25" s="30">
        <f t="shared" si="12"/>
        <v>4</v>
      </c>
      <c r="AA25" s="27">
        <f t="shared" si="8"/>
        <v>11</v>
      </c>
      <c r="AB25" s="30">
        <f t="shared" si="13"/>
        <v>5</v>
      </c>
      <c r="AC25" s="27">
        <f t="shared" si="9"/>
        <v>14.6</v>
      </c>
      <c r="AD25" s="27">
        <f t="shared" si="1"/>
        <v>5</v>
      </c>
      <c r="AE25" s="32">
        <f t="shared" si="10"/>
        <v>4.32</v>
      </c>
      <c r="AF25" s="27">
        <f t="shared" si="2"/>
        <v>3</v>
      </c>
      <c r="AG25" s="27">
        <f t="shared" si="11"/>
        <v>4</v>
      </c>
      <c r="AH25" s="33"/>
      <c r="AI25" s="33"/>
      <c r="AJ25" s="33"/>
      <c r="AK25" s="33"/>
    </row>
    <row r="26" spans="2:38" ht="18.2" thickBot="1" x14ac:dyDescent="0.35">
      <c r="B26" s="1">
        <v>15</v>
      </c>
      <c r="C26" s="7"/>
      <c r="D26" s="7"/>
      <c r="E26" s="8">
        <v>2</v>
      </c>
      <c r="F26" s="8">
        <v>4</v>
      </c>
      <c r="G26" s="1">
        <v>15</v>
      </c>
      <c r="H26" s="4">
        <v>10</v>
      </c>
      <c r="I26" s="4">
        <f t="shared" si="3"/>
        <v>5</v>
      </c>
      <c r="J26" s="5">
        <v>14.8</v>
      </c>
      <c r="K26" s="4">
        <f t="shared" si="4"/>
        <v>5</v>
      </c>
      <c r="L26" s="9">
        <v>4.21</v>
      </c>
      <c r="M26" s="4">
        <f t="shared" si="5"/>
        <v>3</v>
      </c>
      <c r="N26" s="4">
        <f t="shared" si="5"/>
        <v>4</v>
      </c>
      <c r="O26" s="4">
        <f t="shared" si="6"/>
        <v>4</v>
      </c>
      <c r="P26" s="4"/>
      <c r="U26" s="27" t="s">
        <v>52</v>
      </c>
      <c r="X26" s="27">
        <f t="shared" si="7"/>
        <v>0</v>
      </c>
      <c r="Y26" s="30">
        <f t="shared" si="12"/>
        <v>4</v>
      </c>
      <c r="AA26" s="27">
        <f t="shared" si="8"/>
        <v>10</v>
      </c>
      <c r="AB26" s="30">
        <f t="shared" si="13"/>
        <v>5</v>
      </c>
      <c r="AC26" s="27">
        <f t="shared" si="9"/>
        <v>14.8</v>
      </c>
      <c r="AD26" s="27">
        <f t="shared" si="1"/>
        <v>5</v>
      </c>
      <c r="AE26" s="32">
        <f t="shared" si="10"/>
        <v>4.21</v>
      </c>
      <c r="AF26" s="27">
        <f t="shared" si="2"/>
        <v>3</v>
      </c>
      <c r="AG26" s="27">
        <f t="shared" si="11"/>
        <v>4</v>
      </c>
      <c r="AH26" s="33"/>
      <c r="AI26" s="33"/>
      <c r="AJ26" s="33"/>
      <c r="AK26" s="33"/>
    </row>
    <row r="27" spans="2:38" ht="18.2" thickBot="1" x14ac:dyDescent="0.35">
      <c r="B27" s="1">
        <v>16</v>
      </c>
      <c r="C27" s="7"/>
      <c r="D27" s="7"/>
      <c r="E27" s="8">
        <v>2</v>
      </c>
      <c r="F27" s="8" t="s">
        <v>18</v>
      </c>
      <c r="G27" s="1">
        <v>16</v>
      </c>
      <c r="H27" s="43" t="s">
        <v>19</v>
      </c>
      <c r="I27" s="44"/>
      <c r="J27" s="44"/>
      <c r="K27" s="44"/>
      <c r="L27" s="44"/>
      <c r="M27" s="44"/>
      <c r="N27" s="44"/>
      <c r="O27" s="44"/>
      <c r="P27" s="45"/>
      <c r="U27" s="27" t="s">
        <v>52</v>
      </c>
      <c r="X27" s="27">
        <f t="shared" si="7"/>
        <v>0</v>
      </c>
      <c r="Y27" s="30" t="str">
        <f t="shared" si="12"/>
        <v>3(лфк)</v>
      </c>
      <c r="AA27" s="27" t="str">
        <f t="shared" si="8"/>
        <v>-</v>
      </c>
      <c r="AB27" s="30" t="b">
        <f t="shared" si="13"/>
        <v>0</v>
      </c>
      <c r="AC27" s="27">
        <f t="shared" si="9"/>
        <v>0</v>
      </c>
      <c r="AD27" s="27">
        <f t="shared" si="1"/>
        <v>0</v>
      </c>
      <c r="AE27" s="32">
        <f t="shared" si="10"/>
        <v>0</v>
      </c>
      <c r="AF27" s="27">
        <f t="shared" si="2"/>
        <v>0</v>
      </c>
      <c r="AG27" s="27">
        <f t="shared" si="11"/>
        <v>0</v>
      </c>
      <c r="AH27" s="33"/>
      <c r="AI27" s="33"/>
      <c r="AJ27" s="33"/>
      <c r="AK27" s="33"/>
    </row>
    <row r="28" spans="2:38" ht="18.2" thickBot="1" x14ac:dyDescent="0.35">
      <c r="B28" s="1">
        <v>17</v>
      </c>
      <c r="C28" s="7"/>
      <c r="D28" s="7"/>
      <c r="E28" s="8">
        <v>2</v>
      </c>
      <c r="F28" s="8">
        <v>3</v>
      </c>
      <c r="G28" s="1">
        <v>17</v>
      </c>
      <c r="H28" s="4">
        <v>9</v>
      </c>
      <c r="I28" s="4">
        <f t="shared" si="3"/>
        <v>3</v>
      </c>
      <c r="J28" s="5">
        <v>14.5</v>
      </c>
      <c r="K28" s="4">
        <f t="shared" si="4"/>
        <v>5</v>
      </c>
      <c r="L28" s="9">
        <v>4.55</v>
      </c>
      <c r="M28" s="4">
        <f t="shared" si="5"/>
        <v>2</v>
      </c>
      <c r="N28" s="4">
        <f t="shared" si="5"/>
        <v>3</v>
      </c>
      <c r="O28" s="4">
        <f t="shared" si="6"/>
        <v>3</v>
      </c>
      <c r="P28" s="4"/>
      <c r="U28" s="27" t="s">
        <v>52</v>
      </c>
      <c r="X28" s="27">
        <f t="shared" si="7"/>
        <v>0</v>
      </c>
      <c r="Y28" s="30">
        <f t="shared" si="12"/>
        <v>3</v>
      </c>
      <c r="AA28" s="27">
        <f t="shared" si="8"/>
        <v>9</v>
      </c>
      <c r="AB28" s="30">
        <f t="shared" si="13"/>
        <v>3</v>
      </c>
      <c r="AC28" s="27">
        <f t="shared" si="9"/>
        <v>14.5</v>
      </c>
      <c r="AD28" s="27">
        <f t="shared" si="1"/>
        <v>5</v>
      </c>
      <c r="AE28" s="32">
        <f t="shared" si="10"/>
        <v>4.55</v>
      </c>
      <c r="AF28" s="27">
        <f t="shared" si="2"/>
        <v>2</v>
      </c>
      <c r="AG28" s="27">
        <f t="shared" si="11"/>
        <v>3</v>
      </c>
      <c r="AH28" s="33"/>
      <c r="AI28" s="33"/>
      <c r="AJ28" s="33"/>
      <c r="AK28" s="33"/>
    </row>
    <row r="29" spans="2:38" ht="18.2" thickBot="1" x14ac:dyDescent="0.35">
      <c r="B29" s="1">
        <v>18</v>
      </c>
      <c r="C29" s="7"/>
      <c r="D29" s="7"/>
      <c r="E29" s="8">
        <v>2</v>
      </c>
      <c r="F29" s="8">
        <v>5</v>
      </c>
      <c r="G29" s="1">
        <v>18</v>
      </c>
      <c r="H29" s="4">
        <v>9</v>
      </c>
      <c r="I29" s="4">
        <f t="shared" si="3"/>
        <v>5</v>
      </c>
      <c r="J29" s="5">
        <v>14.3</v>
      </c>
      <c r="K29" s="4">
        <f t="shared" si="4"/>
        <v>5</v>
      </c>
      <c r="L29" s="9">
        <v>4.32</v>
      </c>
      <c r="M29" s="4">
        <f>AF29</f>
        <v>3</v>
      </c>
      <c r="N29" s="4">
        <f t="shared" ref="N29:N40" si="14">AG29</f>
        <v>4</v>
      </c>
      <c r="O29" s="4">
        <f t="shared" si="6"/>
        <v>4</v>
      </c>
      <c r="P29" s="4"/>
      <c r="U29" s="27" t="s">
        <v>52</v>
      </c>
      <c r="X29" s="27">
        <f t="shared" si="7"/>
        <v>0</v>
      </c>
      <c r="Y29" s="30">
        <f t="shared" si="12"/>
        <v>5</v>
      </c>
      <c r="AA29" s="27">
        <f t="shared" si="8"/>
        <v>9</v>
      </c>
      <c r="AB29" s="30">
        <f t="shared" si="13"/>
        <v>5</v>
      </c>
      <c r="AC29" s="27">
        <f t="shared" si="9"/>
        <v>14.3</v>
      </c>
      <c r="AD29" s="27">
        <f t="shared" si="1"/>
        <v>5</v>
      </c>
      <c r="AE29" s="32">
        <f t="shared" si="10"/>
        <v>4.32</v>
      </c>
      <c r="AF29" s="27">
        <f t="shared" si="2"/>
        <v>3</v>
      </c>
      <c r="AG29" s="27">
        <f t="shared" si="11"/>
        <v>4</v>
      </c>
      <c r="AH29" s="33"/>
      <c r="AI29" s="33"/>
      <c r="AJ29" s="33"/>
      <c r="AK29" s="33"/>
    </row>
    <row r="30" spans="2:38" ht="18.2" thickBot="1" x14ac:dyDescent="0.35">
      <c r="B30" s="1">
        <v>19</v>
      </c>
      <c r="C30" s="7"/>
      <c r="D30" s="7"/>
      <c r="E30" s="8">
        <v>2</v>
      </c>
      <c r="F30" s="8" t="s">
        <v>18</v>
      </c>
      <c r="G30" s="1">
        <v>19</v>
      </c>
      <c r="H30" s="43" t="s">
        <v>19</v>
      </c>
      <c r="I30" s="44"/>
      <c r="J30" s="44"/>
      <c r="K30" s="44"/>
      <c r="L30" s="44"/>
      <c r="M30" s="44"/>
      <c r="N30" s="44"/>
      <c r="O30" s="44"/>
      <c r="P30" s="45"/>
      <c r="U30" s="27" t="s">
        <v>52</v>
      </c>
      <c r="X30" s="27">
        <f t="shared" si="7"/>
        <v>0</v>
      </c>
      <c r="Y30" s="30" t="str">
        <f t="shared" si="12"/>
        <v>3(лфк)</v>
      </c>
      <c r="AA30" s="27" t="str">
        <f t="shared" si="8"/>
        <v>-</v>
      </c>
      <c r="AB30" s="30" t="b">
        <f t="shared" si="13"/>
        <v>0</v>
      </c>
      <c r="AC30" s="27">
        <f t="shared" si="9"/>
        <v>0</v>
      </c>
      <c r="AD30" s="27">
        <f t="shared" si="1"/>
        <v>0</v>
      </c>
      <c r="AE30" s="32">
        <f t="shared" si="10"/>
        <v>0</v>
      </c>
      <c r="AF30" s="27">
        <f>IF(AND(F30=1,U30="м",L30&lt;=3.2),5,IF(AND(F30=1,U30="м",L30&lt;=3.3),4,IF(AND(F30=1,U30="м",L30&lt;=3.55),3,IF(AND(F30=1,U30="м",L30&gt;3.55),2,IF(AND(F30=2,U30="м",L30&lt;=3.25),5,IF(AND(F30=2,U30="м",L30&lt;=3.35),4,IF(AND(F30=2,U30="м",L30&lt;=4.05),3,IF(AND(F30=2,U30="м",L30&gt;4.05),2,IF(AND(F30=3,U30="м",L30&lt;=3.3),5,IF(AND(F30=3,U30="м",L30&lt;=3.4),4,IF(AND(F30=3,U30="м",L30&lt;=4.15),3,IF(AND(F30=3,U30="м",L30&gt;4.15),2,IF(AND(F30=4,U30="м",L30&lt;=3.45),5,IF(AND(F30=4,U30="м",L30&lt;=4),4,IF(AND(F30=4,U30="м",L30&lt;=4.35),3,IF(AND(F30=4,U30="м",L30&gt;4.35),2,IF(AND(F30=5,U30="м",L30&lt;=3.55),5,IF(AND(F30=5,U30="м",L30&lt;=4.1),4,IF(AND(F30=5,U30="м",L30&lt;=4.4),3,IF(AND(F30=5,U30="м",L30&gt;4.4),2,IF(AND(F30=6,U30="м",L30&lt;=4.05),5,IF(AND(F30=6,U30="м",L30&lt;=5.15),4,IF(AND(F30=6,U30="м",L30&lt;=5.4),3,IF(AND(F30=6,U30="м",L30&gt;5.4),2,IF(AND(F30="",U30="м",L30&lt;=3.25),5,IF(AND(F30="",U30="м",L30&lt;=3.35),4,IF(AND(F30="",U30="м",L30&lt;=4.05),3,IF(AND(F30="",U30="м",L30&gt;4.05),2,))))))))))))))))))))))))))))</f>
        <v>0</v>
      </c>
      <c r="AG30" s="27">
        <f t="shared" si="11"/>
        <v>0</v>
      </c>
      <c r="AH30" s="33"/>
      <c r="AI30" s="33"/>
      <c r="AJ30" s="33"/>
      <c r="AK30" s="33"/>
    </row>
    <row r="31" spans="2:38" ht="18.2" thickBot="1" x14ac:dyDescent="0.35">
      <c r="B31" s="1">
        <v>20</v>
      </c>
      <c r="C31" s="7"/>
      <c r="D31" s="7"/>
      <c r="E31" s="8">
        <v>2</v>
      </c>
      <c r="F31" s="8">
        <v>4</v>
      </c>
      <c r="G31" s="1">
        <v>20</v>
      </c>
      <c r="H31" s="4">
        <v>9</v>
      </c>
      <c r="I31" s="4">
        <f t="shared" si="3"/>
        <v>4</v>
      </c>
      <c r="J31" s="5">
        <v>15.4</v>
      </c>
      <c r="K31" s="4">
        <f t="shared" si="4"/>
        <v>4</v>
      </c>
      <c r="L31" s="9">
        <v>4.18</v>
      </c>
      <c r="M31" s="4">
        <f t="shared" ref="M31:M40" si="15">AF31</f>
        <v>3</v>
      </c>
      <c r="N31" s="4">
        <f t="shared" si="14"/>
        <v>4</v>
      </c>
      <c r="O31" s="4">
        <f t="shared" si="6"/>
        <v>4</v>
      </c>
      <c r="P31" s="4"/>
      <c r="U31" s="27" t="s">
        <v>52</v>
      </c>
      <c r="X31" s="27">
        <f t="shared" si="7"/>
        <v>0</v>
      </c>
      <c r="Y31" s="30">
        <f t="shared" si="12"/>
        <v>4</v>
      </c>
      <c r="AA31" s="27">
        <f t="shared" si="8"/>
        <v>9</v>
      </c>
      <c r="AB31" s="30">
        <f t="shared" si="13"/>
        <v>4</v>
      </c>
      <c r="AC31" s="27">
        <f t="shared" si="9"/>
        <v>15.4</v>
      </c>
      <c r="AD31" s="27">
        <f t="shared" si="1"/>
        <v>4</v>
      </c>
      <c r="AE31" s="32">
        <f t="shared" si="10"/>
        <v>4.18</v>
      </c>
      <c r="AF31" s="27">
        <f t="shared" ref="AF31:AF40" si="16">IF(AND(F31=1,U31="м",L31&lt;=3.2),5,IF(AND(F31=1,U31="м",L31&lt;=3.3),4,IF(AND(F31=1,U31="м",L31&lt;=3.55),3,IF(AND(F31=1,U31="м",L31&gt;3.55),2,IF(AND(F31=2,U31="м",L31&lt;=3.25),5,IF(AND(F31=2,U31="м",L31&lt;=3.35),4,IF(AND(F31=2,U31="м",L31&lt;=4.05),3,IF(AND(F31=2,U31="м",L31&gt;4.05),2,IF(AND(F31=3,U31="м",L31&lt;=3.3),5,IF(AND(F31=3,U31="м",L31&lt;=3.4),4,IF(AND(F31=3,U31="м",L31&lt;=4.15),3,IF(AND(F31=3,U31="м",L31&gt;4.15),2,IF(AND(F31=4,U31="м",L31&lt;=3.45),5,IF(AND(F31=4,U31="м",L31&lt;=4),4,IF(AND(F31=4,U31="м",L31&lt;=4.35),3,IF(AND(F31=4,U31="м",L31&gt;4.35),2,IF(AND(F31=5,U31="м",L31&lt;=3.55),5,IF(AND(F31=5,U31="м",L31&lt;=4.1),4,IF(AND(F31=5,U31="м",L31&lt;=4.4),3,IF(AND(F31=5,U31="м",L31&gt;4.4),2,IF(AND(F31=6,U31="м",L31&lt;=4.05),5,IF(AND(F31=6,U31="м",L31&lt;=5.15),4,IF(AND(F31=6,U31="м",L31&lt;=5.4),3,IF(AND(F31=6,U31="м",L31&gt;5.4),2,IF(AND(F31="",U31="м",L31&lt;=3.25),5,IF(AND(F31="",U31="м",L31&lt;=3.35),4,IF(AND(F31="",U31="м",L31&lt;=4.05),3,IF(AND(F31="",U31="м",L31&gt;4.05),2,))))))))))))))))))))))))))))</f>
        <v>3</v>
      </c>
      <c r="AG31" s="27">
        <f t="shared" si="11"/>
        <v>4</v>
      </c>
      <c r="AH31" s="33"/>
      <c r="AI31" s="33"/>
      <c r="AJ31" s="33"/>
      <c r="AK31" s="33"/>
    </row>
    <row r="32" spans="2:38" ht="18.2" thickBot="1" x14ac:dyDescent="0.35">
      <c r="B32" s="1">
        <v>21</v>
      </c>
      <c r="C32" s="7"/>
      <c r="D32" s="7"/>
      <c r="E32" s="8">
        <v>2</v>
      </c>
      <c r="F32" s="8">
        <v>3</v>
      </c>
      <c r="G32" s="1">
        <v>21</v>
      </c>
      <c r="H32" s="4">
        <v>13</v>
      </c>
      <c r="I32" s="4">
        <f t="shared" si="3"/>
        <v>5</v>
      </c>
      <c r="J32" s="5">
        <v>14.2</v>
      </c>
      <c r="K32" s="4">
        <f t="shared" si="4"/>
        <v>5</v>
      </c>
      <c r="L32" s="9">
        <v>4.55</v>
      </c>
      <c r="M32" s="4">
        <f t="shared" si="15"/>
        <v>2</v>
      </c>
      <c r="N32" s="4">
        <f t="shared" si="14"/>
        <v>3</v>
      </c>
      <c r="O32" s="4">
        <f t="shared" si="6"/>
        <v>3</v>
      </c>
      <c r="P32" s="4"/>
      <c r="U32" s="27" t="s">
        <v>52</v>
      </c>
      <c r="X32" s="27">
        <f t="shared" si="7"/>
        <v>0</v>
      </c>
      <c r="Y32" s="30">
        <f t="shared" si="12"/>
        <v>3</v>
      </c>
      <c r="AA32" s="27">
        <f t="shared" si="8"/>
        <v>13</v>
      </c>
      <c r="AB32" s="30">
        <f t="shared" si="13"/>
        <v>5</v>
      </c>
      <c r="AC32" s="27">
        <f t="shared" si="9"/>
        <v>14.2</v>
      </c>
      <c r="AD32" s="27">
        <f t="shared" si="1"/>
        <v>5</v>
      </c>
      <c r="AE32" s="32">
        <f t="shared" si="10"/>
        <v>4.55</v>
      </c>
      <c r="AF32" s="27">
        <f t="shared" si="16"/>
        <v>2</v>
      </c>
      <c r="AG32" s="27">
        <f t="shared" si="11"/>
        <v>3</v>
      </c>
      <c r="AH32" s="33"/>
      <c r="AI32" s="33"/>
      <c r="AJ32" s="33"/>
      <c r="AK32" s="33"/>
    </row>
    <row r="33" spans="2:37" ht="18.2" thickBot="1" x14ac:dyDescent="0.35">
      <c r="B33" s="1">
        <v>22</v>
      </c>
      <c r="C33" s="7"/>
      <c r="D33" s="7"/>
      <c r="E33" s="8">
        <v>2</v>
      </c>
      <c r="F33" s="8">
        <v>2</v>
      </c>
      <c r="G33" s="1">
        <v>22</v>
      </c>
      <c r="H33" s="4">
        <v>11</v>
      </c>
      <c r="I33" s="4">
        <f t="shared" si="3"/>
        <v>4</v>
      </c>
      <c r="J33" s="5">
        <v>14.9</v>
      </c>
      <c r="K33" s="4">
        <f t="shared" si="4"/>
        <v>3</v>
      </c>
      <c r="L33" s="9">
        <v>5.01</v>
      </c>
      <c r="M33" s="4">
        <f t="shared" si="15"/>
        <v>2</v>
      </c>
      <c r="N33" s="4">
        <f t="shared" si="14"/>
        <v>3</v>
      </c>
      <c r="O33" s="4">
        <f t="shared" si="6"/>
        <v>3</v>
      </c>
      <c r="P33" s="4"/>
      <c r="U33" s="27" t="s">
        <v>52</v>
      </c>
      <c r="X33" s="27">
        <f t="shared" si="7"/>
        <v>0</v>
      </c>
      <c r="Y33" s="30">
        <f t="shared" si="12"/>
        <v>2</v>
      </c>
      <c r="AA33" s="27">
        <f t="shared" si="8"/>
        <v>11</v>
      </c>
      <c r="AB33" s="30">
        <f t="shared" si="13"/>
        <v>4</v>
      </c>
      <c r="AC33" s="27">
        <f t="shared" si="9"/>
        <v>14.9</v>
      </c>
      <c r="AD33" s="27">
        <f t="shared" si="1"/>
        <v>3</v>
      </c>
      <c r="AE33" s="32">
        <f t="shared" si="10"/>
        <v>5.01</v>
      </c>
      <c r="AF33" s="27">
        <f t="shared" si="16"/>
        <v>2</v>
      </c>
      <c r="AG33" s="27">
        <f t="shared" si="11"/>
        <v>3</v>
      </c>
      <c r="AH33" s="33"/>
      <c r="AI33" s="33"/>
      <c r="AJ33" s="33"/>
      <c r="AK33" s="33"/>
    </row>
    <row r="34" spans="2:37" ht="18.2" thickBot="1" x14ac:dyDescent="0.35">
      <c r="B34" s="1">
        <v>23</v>
      </c>
      <c r="C34" s="7"/>
      <c r="D34" s="7"/>
      <c r="E34" s="8">
        <v>2</v>
      </c>
      <c r="F34" s="8">
        <v>4</v>
      </c>
      <c r="G34" s="1">
        <v>23</v>
      </c>
      <c r="H34" s="4">
        <v>11</v>
      </c>
      <c r="I34" s="4">
        <f t="shared" si="3"/>
        <v>5</v>
      </c>
      <c r="J34" s="5">
        <v>14.3</v>
      </c>
      <c r="K34" s="4">
        <f t="shared" si="4"/>
        <v>5</v>
      </c>
      <c r="L34" s="9">
        <v>5.0199999999999996</v>
      </c>
      <c r="M34" s="4">
        <f t="shared" si="15"/>
        <v>2</v>
      </c>
      <c r="N34" s="4">
        <f t="shared" si="14"/>
        <v>3</v>
      </c>
      <c r="O34" s="4">
        <f t="shared" si="6"/>
        <v>3</v>
      </c>
      <c r="P34" s="4"/>
      <c r="U34" s="27" t="s">
        <v>52</v>
      </c>
      <c r="X34" s="27">
        <f t="shared" si="7"/>
        <v>0</v>
      </c>
      <c r="Y34" s="30">
        <f t="shared" si="12"/>
        <v>4</v>
      </c>
      <c r="AA34" s="27">
        <f t="shared" si="8"/>
        <v>11</v>
      </c>
      <c r="AB34" s="30">
        <f>IF(AND(F34=1,U34="м",H34&gt;=14),5,IF(AND(F34=1,U34="м",H34&gt;=12),4,IF(AND(F34=1,U34="м",H34&gt;=10),3,IF(AND(F34=1,U34="м",H34&lt;10),2,IF(AND(F34=2,U34="м",H34&gt;=13),5,IF(AND(F34=2,U34="м",H34&gt;=11),4,IF(AND(F34=2,U34="м",H34&gt;=9),3,IF(AND(F34=2,U34="м",H34&lt;9),2,IF(AND(F34=3,U34="м",H34&gt;=12),5,IF(AND(F34=3,U34="м",H34&gt;=10),4,IF(AND(F34=3,U34="м",H34&gt;=8),3,IF(AND(F34=3,U34="м",H34&lt;8),2,IF(AND(F34=4,U34="м",H34&gt;=10),5,IF(AND(F34=4,U34="м",H34&gt;=8),4,IF(AND(F34=4,U34="м",H34&gt;=6),3,IF(AND(F34=4,U34="м",H34&lt;6),2,IF(AND(F34=5,U34="м",H34&gt;=8),5,IF(AND(F34=5,U34="м",H34&gt;=6),4,IF(AND(F34=5,U34="м",H34&gt;=4),3,IF(AND(F34=5,U34="м",H34&lt;4),2,IF(AND(F34=6,U34="м",H34&gt;=7),5,IF(AND(F34=6,U34="м",H34&gt;=5),4,IF(AND(F34=6,U34="м",H34&gt;=3),3,IF(AND(F34=6,U34="м",H34&lt;3),2,IF(AND(F40="",U34="м",H34&gt;=13),5,IF(AND(F34="",U34="м",H34&gt;=11),4,IF(AND(F34="",U34="м",H34&gt;=9),3,IF(AND(F34="",U34="м",H34&lt;9),2))))))))))))))))))))))))))))</f>
        <v>5</v>
      </c>
      <c r="AC34" s="27">
        <f t="shared" si="9"/>
        <v>14.3</v>
      </c>
      <c r="AD34" s="27">
        <f t="shared" si="1"/>
        <v>5</v>
      </c>
      <c r="AE34" s="32">
        <f t="shared" si="10"/>
        <v>5.0199999999999996</v>
      </c>
      <c r="AF34" s="27">
        <f t="shared" si="16"/>
        <v>2</v>
      </c>
      <c r="AG34" s="27">
        <f t="shared" si="11"/>
        <v>3</v>
      </c>
      <c r="AH34" s="33"/>
      <c r="AI34" s="33"/>
      <c r="AJ34" s="33"/>
      <c r="AK34" s="33"/>
    </row>
    <row r="35" spans="2:37" ht="18.2" thickBot="1" x14ac:dyDescent="0.35">
      <c r="B35" s="1">
        <v>24</v>
      </c>
      <c r="C35" s="7"/>
      <c r="D35" s="7"/>
      <c r="E35" s="8">
        <v>2</v>
      </c>
      <c r="F35" s="8">
        <v>3</v>
      </c>
      <c r="G35" s="1">
        <v>24</v>
      </c>
      <c r="H35" s="4">
        <v>12</v>
      </c>
      <c r="I35" s="4">
        <f t="shared" si="3"/>
        <v>5</v>
      </c>
      <c r="J35" s="5">
        <v>14.5</v>
      </c>
      <c r="K35" s="4">
        <f t="shared" si="4"/>
        <v>5</v>
      </c>
      <c r="L35" s="9">
        <v>4.2</v>
      </c>
      <c r="M35" s="4">
        <f t="shared" si="15"/>
        <v>2</v>
      </c>
      <c r="N35" s="4">
        <f t="shared" si="14"/>
        <v>3</v>
      </c>
      <c r="O35" s="4">
        <f t="shared" si="6"/>
        <v>3</v>
      </c>
      <c r="P35" s="4"/>
      <c r="U35" s="27" t="s">
        <v>52</v>
      </c>
      <c r="X35" s="27">
        <f t="shared" si="7"/>
        <v>0</v>
      </c>
      <c r="Y35" s="30">
        <f t="shared" si="12"/>
        <v>3</v>
      </c>
      <c r="AA35" s="27">
        <f t="shared" si="8"/>
        <v>12</v>
      </c>
      <c r="AB35" s="30">
        <f>IF(AND(F35=1,U35="м",H35&gt;=14),5,IF(AND(F35=1,U35="м",H35&gt;=12),4,IF(AND(F35=1,U35="м",H35&gt;=10),3,IF(AND(F35=1,U35="м",H35&lt;10),2,IF(AND(F35=2,U35="м",H35&gt;=13),5,IF(AND(F35=2,U35="м",H35&gt;=11),4,IF(AND(F35=2,U35="м",H35&gt;=9),3,IF(AND(F35=2,U35="м",H35&lt;9),2,IF(AND(F35=3,U35="м",H35&gt;=12),5,IF(AND(F35=3,U35="м",H35&gt;=10),4,IF(AND(F35=3,U35="м",H35&gt;=8),3,IF(AND(F35=3,U35="м",H35&lt;8),2,IF(AND(F35=4,U35="м",H35&gt;=10),5,IF(AND(F35=4,U35="м",H35&gt;=8),4,IF(AND(F35=4,U35="м",H35&gt;=6),3,IF(AND(F35=4,U35="м",H35&lt;6),2,IF(AND(F35=5,U35="м",H35&gt;=8),5,IF(AND(F35=5,U35="м",H35&gt;=6),4,IF(AND(F35=5,U35="м",H35&gt;=4),3,IF(AND(F35=5,U35="м",H35&lt;4),2,IF(AND(F35=6,U35="м",H35&gt;=7),5,IF(AND(F35=6,U35="м",H35&gt;=5),4,IF(AND(F35=6,U35="м",H35&gt;=3),3,IF(AND(F35=6,U35="м",H35&lt;3),2,IF(AND(F41="",U35="м",H35&gt;=13),5,IF(AND(F35="",U35="м",H35&gt;=11),4,IF(AND(F35="",U35="м",H35&gt;=9),3,IF(AND(F35="",U35="м",H35&lt;9),2))))))))))))))))))))))))))))</f>
        <v>5</v>
      </c>
      <c r="AC35" s="27">
        <f t="shared" si="9"/>
        <v>14.5</v>
      </c>
      <c r="AD35" s="27">
        <f t="shared" si="1"/>
        <v>5</v>
      </c>
      <c r="AE35" s="32">
        <f t="shared" si="10"/>
        <v>4.2</v>
      </c>
      <c r="AF35" s="27">
        <f t="shared" si="16"/>
        <v>2</v>
      </c>
      <c r="AG35" s="27">
        <f t="shared" si="11"/>
        <v>3</v>
      </c>
      <c r="AH35" s="33"/>
      <c r="AI35" s="33"/>
      <c r="AJ35" s="33"/>
      <c r="AK35" s="33"/>
    </row>
    <row r="36" spans="2:37" ht="18.2" thickBot="1" x14ac:dyDescent="0.35">
      <c r="B36" s="1">
        <v>25</v>
      </c>
      <c r="C36" s="7"/>
      <c r="D36" s="7"/>
      <c r="E36" s="8">
        <v>2</v>
      </c>
      <c r="F36" s="8">
        <v>3</v>
      </c>
      <c r="G36" s="1">
        <v>25</v>
      </c>
      <c r="H36" s="4">
        <v>11</v>
      </c>
      <c r="I36" s="4">
        <f t="shared" si="3"/>
        <v>4</v>
      </c>
      <c r="J36" s="5">
        <v>14.1</v>
      </c>
      <c r="K36" s="4">
        <f t="shared" si="4"/>
        <v>5</v>
      </c>
      <c r="L36" s="9">
        <v>4.22</v>
      </c>
      <c r="M36" s="4">
        <f t="shared" si="15"/>
        <v>2</v>
      </c>
      <c r="N36" s="4">
        <f t="shared" si="14"/>
        <v>3</v>
      </c>
      <c r="O36" s="4">
        <f t="shared" si="6"/>
        <v>3</v>
      </c>
      <c r="P36" s="4"/>
      <c r="U36" s="27" t="s">
        <v>52</v>
      </c>
      <c r="X36" s="27">
        <f t="shared" si="7"/>
        <v>0</v>
      </c>
      <c r="Y36" s="30">
        <f t="shared" si="12"/>
        <v>3</v>
      </c>
      <c r="AA36" s="27">
        <f t="shared" si="8"/>
        <v>11</v>
      </c>
      <c r="AB36" s="30">
        <f>IF(AND(F36=1,U36="м",H36&gt;=14),5,IF(AND(F36=1,U36="м",H36&gt;=12),4,IF(AND(F36=1,U36="м",H36&gt;=10),3,IF(AND(F36=1,U36="м",H36&lt;10),2,IF(AND(F36=2,U36="м",H36&gt;=13),5,IF(AND(F36=2,U36="м",H36&gt;=11),4,IF(AND(F36=2,U36="м",H36&gt;=9),3,IF(AND(F36=2,U36="м",H36&lt;9),2,IF(AND(F36=3,U36="м",H36&gt;=12),5,IF(AND(F36=3,U36="м",H36&gt;=10),4,IF(AND(F36=3,U36="м",H36&gt;=8),3,IF(AND(F36=3,U36="м",H36&lt;8),2,IF(AND(F36=4,U36="м",H36&gt;=10),5,IF(AND(F36=4,U36="м",H36&gt;=8),4,IF(AND(F36=4,U36="м",H36&gt;=6),3,IF(AND(F36=4,U36="м",H36&lt;6),2,IF(AND(F36=5,U36="м",H36&gt;=8),5,IF(AND(F36=5,U36="м",H36&gt;=6),4,IF(AND(F36=5,U36="м",H36&gt;=4),3,IF(AND(F36=5,U36="м",H36&lt;4),2,IF(AND(F36=6,U36="м",H36&gt;=7),5,IF(AND(F36=6,U36="м",H36&gt;=5),4,IF(AND(F36=6,U36="м",H36&gt;=3),3,IF(AND(F36=6,U36="м",H36&lt;3),2,IF(AND(F42="",U36="м",H36&gt;=13),5,IF(AND(F36="",U36="м",H36&gt;=11),4,IF(AND(F36="",U36="м",H36&gt;=9),3,IF(AND(F36="",U36="м",H36&lt;9),2))))))))))))))))))))))))))))</f>
        <v>4</v>
      </c>
      <c r="AC36" s="27">
        <f t="shared" si="9"/>
        <v>14.1</v>
      </c>
      <c r="AD36" s="27">
        <f t="shared" si="1"/>
        <v>5</v>
      </c>
      <c r="AE36" s="32">
        <f t="shared" si="10"/>
        <v>4.22</v>
      </c>
      <c r="AF36" s="27">
        <f t="shared" si="16"/>
        <v>2</v>
      </c>
      <c r="AG36" s="27">
        <f t="shared" si="11"/>
        <v>3</v>
      </c>
      <c r="AH36" s="33"/>
      <c r="AI36" s="33"/>
      <c r="AJ36" s="33"/>
      <c r="AK36" s="33"/>
    </row>
    <row r="37" spans="2:37" ht="18.2" thickBot="1" x14ac:dyDescent="0.35">
      <c r="B37" s="1">
        <v>26</v>
      </c>
      <c r="C37" s="7"/>
      <c r="D37" s="7"/>
      <c r="E37" s="8">
        <v>2</v>
      </c>
      <c r="F37" s="8">
        <v>5</v>
      </c>
      <c r="G37" s="1">
        <v>26</v>
      </c>
      <c r="H37" s="4">
        <v>15</v>
      </c>
      <c r="I37" s="4">
        <f t="shared" si="3"/>
        <v>5</v>
      </c>
      <c r="J37" s="5">
        <v>13.8</v>
      </c>
      <c r="K37" s="4">
        <f t="shared" si="4"/>
        <v>5</v>
      </c>
      <c r="L37" s="9">
        <v>3.34</v>
      </c>
      <c r="M37" s="4">
        <f t="shared" si="15"/>
        <v>5</v>
      </c>
      <c r="N37" s="4">
        <f t="shared" si="14"/>
        <v>5</v>
      </c>
      <c r="O37" s="4">
        <f t="shared" si="6"/>
        <v>5</v>
      </c>
      <c r="P37" s="4"/>
      <c r="U37" s="27" t="s">
        <v>52</v>
      </c>
      <c r="X37" s="27">
        <f t="shared" si="7"/>
        <v>0</v>
      </c>
      <c r="Y37" s="30">
        <f t="shared" si="12"/>
        <v>5</v>
      </c>
      <c r="AA37" s="27">
        <f t="shared" si="8"/>
        <v>15</v>
      </c>
      <c r="AB37" s="30">
        <f>IF(AND(F37=1,U37="м",H37&gt;=14),5,IF(AND(F37=1,U37="м",H37&gt;=12),4,IF(AND(F37=1,U37="м",H37&gt;=10),3,IF(AND(F37=1,U37="м",H37&lt;10),2,IF(AND(F37=2,U37="м",H37&gt;=13),5,IF(AND(F37=2,U37="м",H37&gt;=11),4,IF(AND(F37=2,U37="м",H37&gt;=9),3,IF(AND(F37=2,U37="м",H37&lt;9),2,IF(AND(F37=3,U37="м",H37&gt;=12),5,IF(AND(F37=3,U37="м",H37&gt;=10),4,IF(AND(F37=3,U37="м",H37&gt;=8),3,IF(AND(F37=3,U37="м",H37&lt;8),2,IF(AND(F37=4,U37="м",H37&gt;=10),5,IF(AND(F37=4,U37="м",H37&gt;=8),4,IF(AND(F37=4,U37="м",H37&gt;=6),3,IF(AND(F37=4,U37="м",H37&lt;6),2,IF(AND(F37=5,U37="м",H37&gt;=8),5,IF(AND(F37=5,U37="м",H37&gt;=6),4,IF(AND(F37=5,U37="м",H37&gt;=4),3,IF(AND(F37=5,U37="м",H37&lt;4),2,IF(AND(F37=6,U37="м",H37&gt;=7),5,IF(AND(F37=6,U37="м",H37&gt;=5),4,IF(AND(F37=6,U37="м",H37&gt;=3),3,IF(AND(F37=6,U37="м",H37&lt;3),2,IF(AND(F43="",U37="м",H37&gt;=13),5,IF(AND(F37="",U37="м",H37&gt;=11),4,IF(AND(F37="",U37="м",H37&gt;=9),3,IF(AND(F37="",U37="м",H37&lt;9),2))))))))))))))))))))))))))))</f>
        <v>5</v>
      </c>
      <c r="AC37" s="27">
        <f t="shared" si="9"/>
        <v>13.8</v>
      </c>
      <c r="AD37" s="27">
        <f t="shared" si="1"/>
        <v>5</v>
      </c>
      <c r="AE37" s="32">
        <f t="shared" si="10"/>
        <v>3.34</v>
      </c>
      <c r="AF37" s="27">
        <f t="shared" si="16"/>
        <v>5</v>
      </c>
      <c r="AG37" s="27">
        <f t="shared" si="11"/>
        <v>5</v>
      </c>
      <c r="AH37" s="33"/>
      <c r="AI37" s="33"/>
      <c r="AJ37" s="33"/>
      <c r="AK37" s="33"/>
    </row>
    <row r="38" spans="2:37" ht="18.2" thickBot="1" x14ac:dyDescent="0.35">
      <c r="B38" s="1">
        <v>27</v>
      </c>
      <c r="C38" s="7"/>
      <c r="D38" s="7"/>
      <c r="E38" s="8">
        <v>2</v>
      </c>
      <c r="F38" s="8">
        <v>5</v>
      </c>
      <c r="G38" s="1">
        <v>27</v>
      </c>
      <c r="H38" s="4"/>
      <c r="I38" s="4"/>
      <c r="J38" s="5"/>
      <c r="K38" s="4"/>
      <c r="L38" s="9"/>
      <c r="M38" s="4"/>
      <c r="N38" s="4"/>
      <c r="O38" s="4"/>
      <c r="P38" s="4"/>
      <c r="U38" s="27" t="s">
        <v>52</v>
      </c>
      <c r="X38" s="27"/>
      <c r="Y38" s="30"/>
      <c r="AA38" s="27"/>
      <c r="AB38" s="30"/>
      <c r="AC38" s="27"/>
      <c r="AD38" s="27"/>
      <c r="AE38" s="32"/>
      <c r="AF38" s="27"/>
      <c r="AG38" s="27"/>
      <c r="AH38" s="33"/>
      <c r="AI38" s="33"/>
      <c r="AJ38" s="33"/>
      <c r="AK38" s="33"/>
    </row>
    <row r="39" spans="2:37" ht="18.2" thickBot="1" x14ac:dyDescent="0.35">
      <c r="B39" s="1">
        <v>28</v>
      </c>
      <c r="C39" s="7"/>
      <c r="D39" s="7"/>
      <c r="E39" s="8">
        <v>2</v>
      </c>
      <c r="F39" s="8">
        <v>4</v>
      </c>
      <c r="G39" s="1">
        <v>28</v>
      </c>
      <c r="H39" s="4"/>
      <c r="I39" s="4"/>
      <c r="J39" s="5"/>
      <c r="K39" s="4"/>
      <c r="L39" s="9"/>
      <c r="M39" s="4"/>
      <c r="N39" s="4"/>
      <c r="O39" s="4"/>
      <c r="P39" s="4"/>
      <c r="U39" s="27" t="s">
        <v>52</v>
      </c>
      <c r="X39" s="27"/>
      <c r="Y39" s="30"/>
      <c r="AA39" s="27"/>
      <c r="AB39" s="30"/>
      <c r="AC39" s="27"/>
      <c r="AD39" s="27"/>
      <c r="AE39" s="32"/>
      <c r="AF39" s="27"/>
      <c r="AG39" s="27"/>
      <c r="AH39" s="33"/>
      <c r="AI39" s="33"/>
      <c r="AJ39" s="33"/>
      <c r="AK39" s="33"/>
    </row>
    <row r="40" spans="2:37" ht="18.2" thickBot="1" x14ac:dyDescent="0.35">
      <c r="B40" s="1">
        <v>29</v>
      </c>
      <c r="C40" s="7"/>
      <c r="D40" s="7"/>
      <c r="E40" s="8">
        <v>2</v>
      </c>
      <c r="F40" s="8">
        <v>5</v>
      </c>
      <c r="G40" s="1">
        <v>29</v>
      </c>
      <c r="H40" s="4">
        <v>20</v>
      </c>
      <c r="I40" s="4">
        <f t="shared" si="3"/>
        <v>5</v>
      </c>
      <c r="J40" s="5">
        <v>14</v>
      </c>
      <c r="K40" s="4">
        <f t="shared" si="4"/>
        <v>5</v>
      </c>
      <c r="L40" s="9">
        <v>3.21</v>
      </c>
      <c r="M40" s="4">
        <f t="shared" si="15"/>
        <v>5</v>
      </c>
      <c r="N40" s="4">
        <f t="shared" si="14"/>
        <v>5</v>
      </c>
      <c r="O40" s="4">
        <f t="shared" si="6"/>
        <v>5</v>
      </c>
      <c r="P40" s="4"/>
      <c r="U40" s="27" t="s">
        <v>52</v>
      </c>
      <c r="X40" s="27">
        <f t="shared" si="7"/>
        <v>0</v>
      </c>
      <c r="Y40" s="30">
        <f t="shared" si="12"/>
        <v>5</v>
      </c>
      <c r="AA40" s="27">
        <f t="shared" si="8"/>
        <v>20</v>
      </c>
      <c r="AB40" s="30">
        <f t="shared" si="13"/>
        <v>5</v>
      </c>
      <c r="AC40" s="27">
        <f t="shared" si="9"/>
        <v>14</v>
      </c>
      <c r="AD40" s="27">
        <f t="shared" si="1"/>
        <v>5</v>
      </c>
      <c r="AE40" s="32">
        <f t="shared" si="10"/>
        <v>3.21</v>
      </c>
      <c r="AF40" s="27">
        <f t="shared" si="16"/>
        <v>5</v>
      </c>
      <c r="AG40" s="27">
        <f t="shared" si="11"/>
        <v>5</v>
      </c>
      <c r="AH40" s="33"/>
      <c r="AI40" s="33"/>
      <c r="AJ40" s="33"/>
      <c r="AK40" s="33"/>
    </row>
    <row r="41" spans="2:37" ht="17.55" x14ac:dyDescent="0.3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U41" s="33"/>
      <c r="X41" s="33"/>
      <c r="Y41" s="37"/>
      <c r="AA41" s="33"/>
      <c r="AB41" s="37"/>
      <c r="AC41" s="33"/>
      <c r="AD41" s="33"/>
      <c r="AE41" s="38"/>
      <c r="AF41" s="33"/>
      <c r="AG41" s="33"/>
      <c r="AH41" s="33"/>
      <c r="AI41" s="33"/>
      <c r="AJ41" s="33"/>
      <c r="AK41" s="33"/>
    </row>
    <row r="42" spans="2:37" ht="17.55" x14ac:dyDescent="0.3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U42" s="33"/>
      <c r="X42" s="33"/>
      <c r="Y42" s="37"/>
      <c r="AA42" s="33"/>
      <c r="AB42" s="37"/>
      <c r="AC42" s="33"/>
      <c r="AD42" s="33"/>
      <c r="AE42" s="38"/>
      <c r="AF42" s="33"/>
      <c r="AG42" s="33"/>
      <c r="AH42" s="33"/>
      <c r="AI42" s="33"/>
      <c r="AJ42" s="33"/>
      <c r="AK42" s="33"/>
    </row>
    <row r="43" spans="2:37" ht="17.55" x14ac:dyDescent="0.3"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U43" s="33"/>
      <c r="X43" s="33"/>
      <c r="Y43" s="37"/>
      <c r="AA43" s="33"/>
      <c r="AB43" s="37"/>
      <c r="AC43" s="33"/>
      <c r="AD43" s="33"/>
      <c r="AE43" s="38"/>
      <c r="AF43" s="33"/>
      <c r="AG43" s="33"/>
      <c r="AH43" s="33"/>
      <c r="AI43" s="33"/>
      <c r="AJ43" s="33"/>
      <c r="AK43" s="33"/>
    </row>
    <row r="44" spans="2:37" ht="17.55" x14ac:dyDescent="0.3"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U44" s="33"/>
      <c r="X44" s="33"/>
      <c r="Y44" s="37"/>
      <c r="AA44" s="33"/>
      <c r="AB44" s="37"/>
      <c r="AC44" s="33"/>
      <c r="AD44" s="33"/>
      <c r="AE44" s="38"/>
      <c r="AF44" s="33"/>
      <c r="AG44" s="33"/>
      <c r="AH44" s="33"/>
      <c r="AI44" s="33"/>
      <c r="AJ44" s="33"/>
      <c r="AK44" s="33"/>
    </row>
    <row r="45" spans="2:37" ht="17.55" x14ac:dyDescent="0.3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U45" s="33"/>
      <c r="X45" s="33"/>
      <c r="Y45" s="37"/>
      <c r="AA45" s="33"/>
      <c r="AB45" s="37"/>
      <c r="AC45" s="33"/>
      <c r="AD45" s="33"/>
      <c r="AE45" s="38"/>
      <c r="AF45" s="33"/>
      <c r="AG45" s="33"/>
      <c r="AH45" s="33"/>
      <c r="AI45" s="33"/>
      <c r="AJ45" s="33"/>
      <c r="AK45" s="33"/>
    </row>
    <row r="46" spans="2:37" ht="17.55" x14ac:dyDescent="0.3">
      <c r="B46" s="41" t="s">
        <v>20</v>
      </c>
      <c r="C46" s="41"/>
      <c r="D46" s="11">
        <f>COUNTA(O12:O81)</f>
        <v>23</v>
      </c>
      <c r="E46" s="12" t="s">
        <v>21</v>
      </c>
      <c r="F46" s="13"/>
      <c r="G46" s="13"/>
      <c r="H46" s="14"/>
      <c r="I46" s="14"/>
      <c r="J46" s="15"/>
      <c r="K46" s="14"/>
      <c r="L46" s="14"/>
      <c r="M46" s="14"/>
      <c r="N46" s="14"/>
      <c r="O46" s="14"/>
      <c r="P46" s="14"/>
      <c r="U46" s="33"/>
      <c r="X46" s="33"/>
      <c r="Y46" s="37"/>
      <c r="AA46" s="33"/>
      <c r="AB46" s="37"/>
      <c r="AC46" s="33"/>
      <c r="AD46" s="33"/>
      <c r="AE46" s="38"/>
      <c r="AF46" s="33"/>
      <c r="AG46" s="33"/>
      <c r="AH46" s="33"/>
      <c r="AI46" s="33"/>
      <c r="AJ46" s="33"/>
      <c r="AK46" s="33"/>
    </row>
    <row r="47" spans="2:37" ht="17.55" x14ac:dyDescent="0.3">
      <c r="B47" s="46" t="s">
        <v>22</v>
      </c>
      <c r="C47" s="46"/>
      <c r="D47" s="11">
        <f>COUNTIF(O12:O113,"&gt;1")</f>
        <v>23</v>
      </c>
      <c r="E47" s="12" t="s">
        <v>21</v>
      </c>
      <c r="F47" s="13"/>
      <c r="G47" s="13"/>
      <c r="H47" s="14"/>
      <c r="I47" s="14"/>
      <c r="J47" s="15"/>
      <c r="K47" s="14"/>
      <c r="L47" s="14"/>
      <c r="M47" s="14"/>
      <c r="N47" s="14"/>
      <c r="O47" s="14"/>
      <c r="P47" s="14"/>
      <c r="U47" s="33"/>
      <c r="X47" s="33"/>
      <c r="Y47" s="37"/>
      <c r="AA47" s="33"/>
      <c r="AB47" s="37"/>
      <c r="AC47" s="33"/>
      <c r="AD47" s="33"/>
      <c r="AE47" s="38"/>
      <c r="AF47" s="33"/>
      <c r="AG47" s="33"/>
      <c r="AH47" s="33"/>
      <c r="AI47" s="33"/>
      <c r="AJ47" s="33"/>
      <c r="AK47" s="33"/>
    </row>
    <row r="48" spans="2:37" ht="17.55" x14ac:dyDescent="0.3">
      <c r="B48" s="41" t="s">
        <v>23</v>
      </c>
      <c r="C48" s="41"/>
      <c r="D48" s="41"/>
      <c r="E48" s="13"/>
      <c r="F48" s="13"/>
      <c r="G48" s="13"/>
      <c r="H48" s="14"/>
      <c r="I48" s="14"/>
      <c r="J48" s="15"/>
      <c r="K48" s="14"/>
      <c r="L48" s="14"/>
      <c r="M48" s="14"/>
      <c r="N48" s="14"/>
      <c r="O48" s="14"/>
      <c r="P48" s="14"/>
      <c r="U48" s="33"/>
      <c r="X48" s="33"/>
      <c r="Y48" s="37"/>
      <c r="AA48" s="33"/>
      <c r="AB48" s="37"/>
      <c r="AC48" s="33"/>
      <c r="AD48" s="33"/>
      <c r="AE48" s="38"/>
      <c r="AF48" s="33"/>
      <c r="AG48" s="33"/>
      <c r="AH48" s="33"/>
      <c r="AI48" s="33"/>
      <c r="AJ48" s="33"/>
      <c r="AK48" s="33"/>
    </row>
    <row r="49" spans="2:37" ht="17.55" x14ac:dyDescent="0.3">
      <c r="B49" s="41" t="s">
        <v>24</v>
      </c>
      <c r="C49" s="41"/>
      <c r="D49" s="16">
        <f>COUNTIF(O12:O40,"5")</f>
        <v>3</v>
      </c>
      <c r="E49" s="12" t="s">
        <v>21</v>
      </c>
      <c r="F49" s="17">
        <f>IF(D49=0,(D49/D46),IF(D49&gt;=1,(D49/D46)))</f>
        <v>0.13043478260869565</v>
      </c>
      <c r="G49" s="13"/>
      <c r="H49" s="14"/>
      <c r="I49" s="14"/>
      <c r="J49" s="15"/>
      <c r="K49" s="14"/>
      <c r="L49" s="14"/>
      <c r="M49" s="14"/>
      <c r="N49" s="14"/>
      <c r="O49" s="14"/>
      <c r="P49" s="14"/>
      <c r="U49" s="33"/>
      <c r="X49" s="33"/>
      <c r="Y49" s="37"/>
      <c r="AA49" s="33"/>
      <c r="AB49" s="37"/>
      <c r="AC49" s="33"/>
      <c r="AD49" s="33"/>
      <c r="AE49" s="38"/>
      <c r="AF49" s="33"/>
      <c r="AG49" s="33"/>
      <c r="AH49" s="33"/>
      <c r="AI49" s="33"/>
      <c r="AJ49" s="33"/>
      <c r="AK49" s="33"/>
    </row>
    <row r="50" spans="2:37" ht="17.55" x14ac:dyDescent="0.3">
      <c r="B50" s="41" t="s">
        <v>25</v>
      </c>
      <c r="C50" s="41"/>
      <c r="D50" s="16">
        <f>COUNTIF(O12:O40,"4")</f>
        <v>5</v>
      </c>
      <c r="E50" s="12" t="s">
        <v>21</v>
      </c>
      <c r="F50" s="17">
        <f>IF(D50=0,(D50/D46),IF(D50&gt;=1,(D50/D46)))</f>
        <v>0.21739130434782608</v>
      </c>
      <c r="G50" s="13"/>
      <c r="H50" s="14"/>
      <c r="I50" s="14"/>
      <c r="J50" s="15"/>
      <c r="K50" s="14"/>
      <c r="L50" s="14"/>
      <c r="M50" s="14"/>
      <c r="N50" s="14"/>
      <c r="O50" s="14"/>
      <c r="P50" s="14"/>
      <c r="U50" s="33"/>
      <c r="X50" s="33"/>
      <c r="Y50" s="37"/>
      <c r="AA50" s="33"/>
      <c r="AB50" s="37"/>
      <c r="AC50" s="33"/>
      <c r="AD50" s="33"/>
      <c r="AE50" s="38"/>
      <c r="AF50" s="33"/>
      <c r="AG50" s="33"/>
      <c r="AH50" s="33"/>
      <c r="AI50" s="33"/>
      <c r="AJ50" s="33"/>
      <c r="AK50" s="33"/>
    </row>
    <row r="51" spans="2:37" ht="17.55" x14ac:dyDescent="0.3">
      <c r="B51" s="41" t="s">
        <v>26</v>
      </c>
      <c r="C51" s="41"/>
      <c r="D51" s="16">
        <f>COUNTIF(O12:O40,"3")</f>
        <v>13</v>
      </c>
      <c r="E51" s="12" t="s">
        <v>21</v>
      </c>
      <c r="F51" s="17">
        <f>IF(D51=0,(D51/D46),IF(D51&gt;=1,(D51/D46)))</f>
        <v>0.56521739130434778</v>
      </c>
      <c r="G51" s="13"/>
      <c r="H51" s="14"/>
      <c r="I51" s="14"/>
      <c r="J51" s="15"/>
      <c r="K51" s="14"/>
      <c r="L51" s="14"/>
      <c r="M51" s="14"/>
      <c r="N51" s="14"/>
      <c r="O51" s="14"/>
      <c r="P51" s="14"/>
      <c r="U51" s="33"/>
      <c r="X51" s="33"/>
      <c r="Y51" s="37"/>
      <c r="AA51" s="33"/>
      <c r="AB51" s="37"/>
      <c r="AC51" s="33"/>
      <c r="AD51" s="33"/>
      <c r="AE51" s="38"/>
      <c r="AF51" s="33"/>
      <c r="AG51" s="33"/>
      <c r="AH51" s="33"/>
      <c r="AI51" s="33"/>
      <c r="AJ51" s="33"/>
      <c r="AK51" s="33"/>
    </row>
    <row r="52" spans="2:37" ht="17.55" x14ac:dyDescent="0.3">
      <c r="B52" s="41" t="s">
        <v>27</v>
      </c>
      <c r="C52" s="41"/>
      <c r="D52" s="16">
        <f>COUNTIF(O12:O40,"2")</f>
        <v>2</v>
      </c>
      <c r="E52" s="12" t="s">
        <v>21</v>
      </c>
      <c r="F52" s="17">
        <f>IF(D52=0,(D52/D47),IF(D52&gt;=1,(D52/D47)))</f>
        <v>8.6956521739130432E-2</v>
      </c>
      <c r="G52" s="17"/>
      <c r="H52" s="14"/>
      <c r="I52" s="14"/>
      <c r="J52" s="15"/>
      <c r="K52" s="14"/>
      <c r="L52" s="14"/>
      <c r="M52" s="14"/>
      <c r="N52" s="14"/>
      <c r="O52" s="14"/>
      <c r="P52" s="14"/>
      <c r="U52" s="33"/>
      <c r="X52" s="33"/>
      <c r="Y52" s="37"/>
      <c r="AA52" s="33"/>
      <c r="AB52" s="37"/>
      <c r="AC52" s="33"/>
      <c r="AD52" s="33"/>
      <c r="AE52" s="38"/>
      <c r="AF52" s="33"/>
      <c r="AG52" s="33"/>
      <c r="AH52" s="33"/>
      <c r="AI52" s="33"/>
      <c r="AJ52" s="33"/>
      <c r="AK52" s="33"/>
    </row>
    <row r="53" spans="2:37" ht="17.55" x14ac:dyDescent="0.3">
      <c r="B53" s="41" t="s">
        <v>28</v>
      </c>
      <c r="C53" s="41"/>
      <c r="D53" s="41"/>
      <c r="E53" s="18">
        <f>COUNTIF(O12:O40,"&gt;2")</f>
        <v>21</v>
      </c>
      <c r="F53" s="12" t="s">
        <v>21</v>
      </c>
      <c r="G53" s="17">
        <f>IF(E53=0,(E53/D46),IF(E53&gt;=1,(E53/D46)))</f>
        <v>0.91304347826086951</v>
      </c>
      <c r="H53" s="14"/>
      <c r="I53" s="14"/>
      <c r="J53" s="15"/>
      <c r="K53" s="14"/>
      <c r="L53" s="14"/>
      <c r="M53" s="14"/>
      <c r="N53" s="14"/>
      <c r="O53" s="14"/>
      <c r="P53" s="14"/>
      <c r="U53" s="33"/>
      <c r="X53" s="33"/>
      <c r="Y53" s="37"/>
      <c r="AA53" s="33"/>
      <c r="AB53" s="37"/>
      <c r="AC53" s="33"/>
      <c r="AD53" s="33"/>
      <c r="AE53" s="38"/>
      <c r="AF53" s="33"/>
      <c r="AG53" s="33"/>
      <c r="AH53" s="33"/>
      <c r="AI53" s="33"/>
      <c r="AJ53" s="33"/>
      <c r="AK53" s="33"/>
    </row>
    <row r="54" spans="2:37" ht="17.55" x14ac:dyDescent="0.3">
      <c r="B54" s="41" t="s">
        <v>29</v>
      </c>
      <c r="C54" s="41"/>
      <c r="D54" s="41"/>
      <c r="E54" s="16">
        <f>COUNTIF(P17:P45,"5")</f>
        <v>0</v>
      </c>
      <c r="F54" s="19" t="s">
        <v>21</v>
      </c>
      <c r="G54" s="17">
        <f>IF(E54=0,(E54/D47),IF(E54&gt;=1,(E54/D47)))</f>
        <v>0</v>
      </c>
      <c r="H54" s="17"/>
      <c r="I54" s="42" t="s">
        <v>30</v>
      </c>
      <c r="J54" s="42"/>
      <c r="K54" s="40" t="s">
        <v>31</v>
      </c>
      <c r="L54" s="40"/>
      <c r="M54" s="40"/>
      <c r="N54" s="20"/>
      <c r="O54" s="14"/>
      <c r="P54" s="14"/>
      <c r="U54" s="33"/>
      <c r="X54" s="33"/>
      <c r="Y54" s="37"/>
      <c r="AA54" s="33"/>
      <c r="AB54" s="37"/>
      <c r="AC54" s="33"/>
      <c r="AD54" s="33"/>
      <c r="AE54" s="38"/>
      <c r="AF54" s="33"/>
      <c r="AG54" s="33"/>
      <c r="AH54" s="33"/>
      <c r="AI54" s="33"/>
      <c r="AJ54" s="33"/>
      <c r="AK54" s="33"/>
    </row>
    <row r="57" spans="2:37" x14ac:dyDescent="0.3">
      <c r="C57" s="39" t="s">
        <v>53</v>
      </c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</row>
    <row r="58" spans="2:37" x14ac:dyDescent="0.3"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</row>
    <row r="59" spans="2:37" x14ac:dyDescent="0.3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</row>
    <row r="60" spans="2:37" x14ac:dyDescent="0.3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</row>
    <row r="61" spans="2:37" x14ac:dyDescent="0.3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</row>
    <row r="62" spans="2:37" x14ac:dyDescent="0.3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</row>
    <row r="63" spans="2:37" x14ac:dyDescent="0.3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</row>
    <row r="64" spans="2:37" x14ac:dyDescent="0.3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</row>
    <row r="65" spans="3:17" x14ac:dyDescent="0.3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</row>
    <row r="66" spans="3:17" x14ac:dyDescent="0.3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</row>
  </sheetData>
  <mergeCells count="39">
    <mergeCell ref="V2:AD4"/>
    <mergeCell ref="B3:P5"/>
    <mergeCell ref="B7:B11"/>
    <mergeCell ref="C7:C11"/>
    <mergeCell ref="D7:D11"/>
    <mergeCell ref="E7:E11"/>
    <mergeCell ref="F7:F11"/>
    <mergeCell ref="G7:G11"/>
    <mergeCell ref="H7:M7"/>
    <mergeCell ref="N7:N11"/>
    <mergeCell ref="B49:C49"/>
    <mergeCell ref="AI8:AI11"/>
    <mergeCell ref="H10:I10"/>
    <mergeCell ref="J10:K10"/>
    <mergeCell ref="L10:M10"/>
    <mergeCell ref="H22:P22"/>
    <mergeCell ref="H27:P27"/>
    <mergeCell ref="O7:O11"/>
    <mergeCell ref="P7:P11"/>
    <mergeCell ref="W7:W9"/>
    <mergeCell ref="Y7:Y9"/>
    <mergeCell ref="AG7:AG9"/>
    <mergeCell ref="H8:I9"/>
    <mergeCell ref="J8:K9"/>
    <mergeCell ref="L8:M9"/>
    <mergeCell ref="V8:V9"/>
    <mergeCell ref="H30:P30"/>
    <mergeCell ref="B42:P45"/>
    <mergeCell ref="B46:C46"/>
    <mergeCell ref="B47:C47"/>
    <mergeCell ref="B48:D48"/>
    <mergeCell ref="C57:Q66"/>
    <mergeCell ref="K54:M54"/>
    <mergeCell ref="B50:C50"/>
    <mergeCell ref="B51:C51"/>
    <mergeCell ref="B52:C52"/>
    <mergeCell ref="B53:D53"/>
    <mergeCell ref="B54:D54"/>
    <mergeCell ref="I54:J5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Сила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2019-04-14T15:31:49Z</dcterms:modified>
</cp:coreProperties>
</file>