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475" activeTab="0"/>
  </bookViews>
  <sheets>
    <sheet name="физ лицо" sheetId="1" r:id="rId1"/>
    <sheet name="норма сиз" sheetId="2" r:id="rId2"/>
    <sheet name="закупка" sheetId="3" r:id="rId3"/>
    <sheet name="стр.1" sheetId="4" r:id="rId4"/>
    <sheet name="стр.2" sheetId="5" r:id="rId5"/>
  </sheets>
  <definedNames>
    <definedName name="EXTRACT" localSheetId="1">'норма сиз'!$M$1:$Q$23</definedName>
    <definedName name="CRITERIA" localSheetId="1">'норма сиз'!$B:$B</definedName>
    <definedName name="_xlnm.Print_Area" localSheetId="3">'стр.1'!$A$1:$CW$43</definedName>
  </definedNames>
  <calcPr fullCalcOnLoad="1"/>
</workbook>
</file>

<file path=xl/sharedStrings.xml><?xml version="1.0" encoding="utf-8"?>
<sst xmlns="http://schemas.openxmlformats.org/spreadsheetml/2006/main" count="535" uniqueCount="247">
  <si>
    <t>Приложение</t>
  </si>
  <si>
    <t xml:space="preserve">ЛИЧНАЯ КАРТОЧКА № </t>
  </si>
  <si>
    <t>Фамилия</t>
  </si>
  <si>
    <t>Имя</t>
  </si>
  <si>
    <t>Отчество</t>
  </si>
  <si>
    <t>Табельный номер</t>
  </si>
  <si>
    <t>Структурное подразделение</t>
  </si>
  <si>
    <t>Профессия (должность)</t>
  </si>
  <si>
    <t>Дата поступления на работу</t>
  </si>
  <si>
    <t>Пол</t>
  </si>
  <si>
    <t>Рост</t>
  </si>
  <si>
    <t>Размер:</t>
  </si>
  <si>
    <t>одежды</t>
  </si>
  <si>
    <t>обуви</t>
  </si>
  <si>
    <t>головного убора</t>
  </si>
  <si>
    <t>противогаза</t>
  </si>
  <si>
    <t>респиратора</t>
  </si>
  <si>
    <t>рукавиц</t>
  </si>
  <si>
    <t>перчаток</t>
  </si>
  <si>
    <t>Единица
измерения</t>
  </si>
  <si>
    <t>(подпись)</t>
  </si>
  <si>
    <t>дата</t>
  </si>
  <si>
    <t>Выдано</t>
  </si>
  <si>
    <t>Возвращено</t>
  </si>
  <si>
    <t>к Межотраслевым правилам обеспечения</t>
  </si>
  <si>
    <t>работников специальной одеждой, специальной</t>
  </si>
  <si>
    <t>обувью и другими средствами индивидуальной</t>
  </si>
  <si>
    <t>защиты, утвержденным Приказом</t>
  </si>
  <si>
    <t>Минздравсоцразвития России</t>
  </si>
  <si>
    <t>от 01.06.2009 № 290н</t>
  </si>
  <si>
    <t>учета выдачи СИЗ</t>
  </si>
  <si>
    <t>Лицевая сторона личной карточки</t>
  </si>
  <si>
    <t>(наименование типовых (типовых отраслевых) норм)</t>
  </si>
  <si>
    <t>Наименование СИЗ</t>
  </si>
  <si>
    <t>Пункт типовых норм</t>
  </si>
  <si>
    <t>Количество
на год</t>
  </si>
  <si>
    <t>Руководитель структурного подразделения</t>
  </si>
  <si>
    <t>Оборотная сторона личной карточки</t>
  </si>
  <si>
    <t>структурное подразделение</t>
  </si>
  <si>
    <t>(в ред. Приказа Минздравсоцразвития РФ</t>
  </si>
  <si>
    <t>от 27.01.2010 № 28н)</t>
  </si>
  <si>
    <t>№ серти-фиката или деклара-ции соответ-ствия</t>
  </si>
  <si>
    <t>подпись приняв-шего СИЗ</t>
  </si>
  <si>
    <t>% 
изно-
са</t>
  </si>
  <si>
    <t>коли-чество</t>
  </si>
  <si>
    <t>подпись полу-чив-шего СИЗ</t>
  </si>
  <si>
    <t>подпись сдав-шего СИЗ</t>
  </si>
  <si>
    <t>Дата изменения профессии (должности) или перевода в другое</t>
  </si>
  <si>
    <t>Предусмотрена выдача</t>
  </si>
  <si>
    <t>(Ф.И.О.)</t>
  </si>
  <si>
    <t>Начальник хозяйственного отдела</t>
  </si>
  <si>
    <t>Заведующая хозяйством</t>
  </si>
  <si>
    <t>Комплектовщик белья</t>
  </si>
  <si>
    <t>Кастелянша ССМП</t>
  </si>
  <si>
    <t>Швея</t>
  </si>
  <si>
    <t>Плотник пол-ка №1</t>
  </si>
  <si>
    <t>Плотник</t>
  </si>
  <si>
    <t xml:space="preserve">Подсобный рабочий </t>
  </si>
  <si>
    <t>Подсобный рабочий</t>
  </si>
  <si>
    <t>Уборщик территории</t>
  </si>
  <si>
    <t>Кастелянша АБК</t>
  </si>
  <si>
    <t>Машинистка по стирке и ремонту спец.одежды</t>
  </si>
  <si>
    <t>Должность</t>
  </si>
  <si>
    <t>Абдулпазлуевич</t>
  </si>
  <si>
    <t xml:space="preserve">Башир </t>
  </si>
  <si>
    <t xml:space="preserve">Смирнова </t>
  </si>
  <si>
    <t>Наталья</t>
  </si>
  <si>
    <t>Александровна</t>
  </si>
  <si>
    <t xml:space="preserve">Хаметова </t>
  </si>
  <si>
    <t xml:space="preserve">Эльнара </t>
  </si>
  <si>
    <t>Тахировна</t>
  </si>
  <si>
    <t>Сибгатуллина</t>
  </si>
  <si>
    <t xml:space="preserve"> Надима </t>
  </si>
  <si>
    <t>Адгамовна</t>
  </si>
  <si>
    <t>Гилемханова</t>
  </si>
  <si>
    <t xml:space="preserve">Лиля </t>
  </si>
  <si>
    <t>Ильдусовна</t>
  </si>
  <si>
    <t>Зарипова</t>
  </si>
  <si>
    <t>Минсалиховна</t>
  </si>
  <si>
    <t>Резидя</t>
  </si>
  <si>
    <t>Колганова</t>
  </si>
  <si>
    <t>Лиля</t>
  </si>
  <si>
    <t>Халимовна</t>
  </si>
  <si>
    <t>Гараев</t>
  </si>
  <si>
    <t xml:space="preserve"> Гаптрауф</t>
  </si>
  <si>
    <t>Ибраевич</t>
  </si>
  <si>
    <t>Михайлович</t>
  </si>
  <si>
    <t>Николай</t>
  </si>
  <si>
    <t>Кузьмичев</t>
  </si>
  <si>
    <t xml:space="preserve">Филипов </t>
  </si>
  <si>
    <t xml:space="preserve"> Владимир</t>
  </si>
  <si>
    <t>Георгиевич</t>
  </si>
  <si>
    <t>Рахимов</t>
  </si>
  <si>
    <t xml:space="preserve"> Ядкар</t>
  </si>
  <si>
    <t>Закариевич</t>
  </si>
  <si>
    <t>Киселев</t>
  </si>
  <si>
    <t>Сергей</t>
  </si>
  <si>
    <t>Александрович</t>
  </si>
  <si>
    <t>Шайдуллин</t>
  </si>
  <si>
    <t>Ильгиз</t>
  </si>
  <si>
    <t>Мухипович</t>
  </si>
  <si>
    <t>Мортина</t>
  </si>
  <si>
    <t xml:space="preserve"> Дания</t>
  </si>
  <si>
    <t>Мингалиевна</t>
  </si>
  <si>
    <t>Хафизова</t>
  </si>
  <si>
    <t>Салима</t>
  </si>
  <si>
    <t>Ахметгалиевна</t>
  </si>
  <si>
    <t>Мортин</t>
  </si>
  <si>
    <t>Федорович</t>
  </si>
  <si>
    <t>Макеев</t>
  </si>
  <si>
    <t xml:space="preserve"> Анатолий</t>
  </si>
  <si>
    <t xml:space="preserve"> Федорович</t>
  </si>
  <si>
    <t>Мария</t>
  </si>
  <si>
    <t>Федоровна</t>
  </si>
  <si>
    <t>Мерзиянова</t>
  </si>
  <si>
    <t>Ольга</t>
  </si>
  <si>
    <t>Владимировна</t>
  </si>
  <si>
    <t>Гайнеева</t>
  </si>
  <si>
    <t xml:space="preserve"> Файруза</t>
  </si>
  <si>
    <t>Сагидулловна</t>
  </si>
  <si>
    <t>Ахметшин</t>
  </si>
  <si>
    <t>Расиль</t>
  </si>
  <si>
    <t>Нариманович</t>
  </si>
  <si>
    <t>Саина</t>
  </si>
  <si>
    <t>Геннадьевна</t>
  </si>
  <si>
    <t>Алмаз</t>
  </si>
  <si>
    <t>Туйгильдин</t>
  </si>
  <si>
    <t>Миргазианович</t>
  </si>
  <si>
    <t>Захраба</t>
  </si>
  <si>
    <t>Ахмедага кызы</t>
  </si>
  <si>
    <t>Аскерова</t>
  </si>
  <si>
    <t>Кузнецов</t>
  </si>
  <si>
    <t>Бимерский</t>
  </si>
  <si>
    <t>Прокопьевич</t>
  </si>
  <si>
    <t>Кондрушин</t>
  </si>
  <si>
    <t>Александр</t>
  </si>
  <si>
    <t>Николаевич</t>
  </si>
  <si>
    <t>Никулин</t>
  </si>
  <si>
    <t>Андрей</t>
  </si>
  <si>
    <t>Юрьевич</t>
  </si>
  <si>
    <t>Шустов</t>
  </si>
  <si>
    <t>Алексей</t>
  </si>
  <si>
    <t>Владимирович</t>
  </si>
  <si>
    <t>Васильева</t>
  </si>
  <si>
    <t>Подразделение</t>
  </si>
  <si>
    <t>Хозяйственный отдел</t>
  </si>
  <si>
    <t>Табельный №</t>
  </si>
  <si>
    <t>Дата трудоустройства</t>
  </si>
  <si>
    <t>Размер обуви</t>
  </si>
  <si>
    <t>Размер одежды</t>
  </si>
  <si>
    <t>жен.</t>
  </si>
  <si>
    <t>муж.</t>
  </si>
  <si>
    <t>52-54</t>
  </si>
  <si>
    <t>50-52</t>
  </si>
  <si>
    <t>48-50</t>
  </si>
  <si>
    <t>44-48</t>
  </si>
  <si>
    <t>Начальник отдела</t>
  </si>
  <si>
    <t>Костюм или халат для защиты от общих производственных загрязнений и механических воздействий</t>
  </si>
  <si>
    <t>Дежурный</t>
  </si>
  <si>
    <t>П. 18 Приказ Минздравсоцразвития России от 01.06.2009 года № 290н (в ред. от 12.01.2015г.)</t>
  </si>
  <si>
    <t>Заведующий хозяйством</t>
  </si>
  <si>
    <t>Халат для защиты от общих производственных загрязнений и механических воздействий</t>
  </si>
  <si>
    <t>1 шт. на 1 год</t>
  </si>
  <si>
    <t>П.32 Приказ Минтруда и социальной защиты РФ от 09.12.2014 года  № 997н</t>
  </si>
  <si>
    <t>Перчатки с полимерным покрытием</t>
  </si>
  <si>
    <t>6 пар на 1 год</t>
  </si>
  <si>
    <t>Кастелянша</t>
  </si>
  <si>
    <t>П. 48 Приказ Минтруда и социальной защиты РФ от 09.12.2014 года  № 997н</t>
  </si>
  <si>
    <t>Столяр</t>
  </si>
  <si>
    <t>1 шт. на год</t>
  </si>
  <si>
    <t>П. 162 Приказ Минтруда и социальной защиты РФ от 09.12.2014 года  № 997н</t>
  </si>
  <si>
    <t>Фартук из полимерных материалов с нагрудником</t>
  </si>
  <si>
    <t>2 шт. на год</t>
  </si>
  <si>
    <t>Сапоги резиновые с защитным подноском</t>
  </si>
  <si>
    <t>1 пара на год</t>
  </si>
  <si>
    <t>Перчатки с полимерным покрытием или</t>
  </si>
  <si>
    <t>12 пар на год</t>
  </si>
  <si>
    <t>Перчатки с точечным покрытием</t>
  </si>
  <si>
    <t xml:space="preserve">До износа </t>
  </si>
  <si>
    <t>Перчатки резиновые или из полимерных материалов</t>
  </si>
  <si>
    <t>2 пары на год</t>
  </si>
  <si>
    <t>Очки защитные</t>
  </si>
  <si>
    <t>Средство индивидуальной защиты органов дыхания фильтрующее</t>
  </si>
  <si>
    <t>ДОПОЛНИТЕЛЬНО: работникам, выполняющим работы с риском травмирования ног</t>
  </si>
  <si>
    <t xml:space="preserve">Сапоги кожаные с защитным подноском или </t>
  </si>
  <si>
    <t>ботинки кожаные с защитным подноском</t>
  </si>
  <si>
    <t>1 пара на 1 год</t>
  </si>
  <si>
    <t>ДОПОЛНИТЕЛЬНО: работникам, выполняющим наружные работы зимой</t>
  </si>
  <si>
    <t xml:space="preserve">Костюм на утепляющей прокладке </t>
  </si>
  <si>
    <t>1 на 2 года</t>
  </si>
  <si>
    <t xml:space="preserve">Ботинки кожаные утепленные </t>
  </si>
  <si>
    <t>Костюм для защиты от общих производственных загрязнений и механических воздействий</t>
  </si>
  <si>
    <t>П. 127 Приказ Минтруда и социальной защиты РФ от 09.12.2014 года  № 997н</t>
  </si>
  <si>
    <t>Наплечники защитные</t>
  </si>
  <si>
    <t>Дежурные</t>
  </si>
  <si>
    <t>ДОПОЛНИТЕЛЬНО: работникам, выполняющим работы на высоте</t>
  </si>
  <si>
    <t xml:space="preserve">Страховочная привязь </t>
  </si>
  <si>
    <t>до износа</t>
  </si>
  <si>
    <t xml:space="preserve">Каска </t>
  </si>
  <si>
    <t>1 шт. на 2 года</t>
  </si>
  <si>
    <t xml:space="preserve">Костюм для защиты от общих производственных загрязнений и механических воздействий </t>
  </si>
  <si>
    <t>П. 21 Приказ Минтруда и социальной защиты РФ от 09.12.2014 года  № 997н</t>
  </si>
  <si>
    <t>Уборщик территорий</t>
  </si>
  <si>
    <t xml:space="preserve">П. 23 Приказ Минтруда и социальной защиты РФ от 09.12.2014 года  № 997н                       П. 55 Приказ Министерства труда и социальной защиты РФ от 7.07.2015 г. N 439н </t>
  </si>
  <si>
    <t>2  шт. на 1 год</t>
  </si>
  <si>
    <t>6 пар на год</t>
  </si>
  <si>
    <t>ДОПОЛНИТЕЛЬНО: работникам на наружных работах:</t>
  </si>
  <si>
    <t>Сигнальные жилеты оранжевого цвета со световозвращающими элементами</t>
  </si>
  <si>
    <t>До износа</t>
  </si>
  <si>
    <t>При выполнении работ в отделениях приемки и сортировки грязного белья: </t>
  </si>
  <si>
    <t>П. 106 Приложение № 11 Постановление Министерства труда и социального развития РФ от 29 декабря 1997 года № 68 (с изменениями на 05.05.2012 г.)</t>
  </si>
  <si>
    <t xml:space="preserve">Халат хлопчатобумажный </t>
  </si>
  <si>
    <t>2 на 1,5 года</t>
  </si>
  <si>
    <t xml:space="preserve">Фартук прорезиненный </t>
  </si>
  <si>
    <t>дежурный</t>
  </si>
  <si>
    <t xml:space="preserve">Сапоги резиновые </t>
  </si>
  <si>
    <t xml:space="preserve">1 пара </t>
  </si>
  <si>
    <t xml:space="preserve">Перчатки резиновые </t>
  </si>
  <si>
    <t>Одноразовые</t>
  </si>
  <si>
    <t xml:space="preserve">Респиратор </t>
  </si>
  <si>
    <t xml:space="preserve">до износа </t>
  </si>
  <si>
    <t xml:space="preserve">Очки защитные </t>
  </si>
  <si>
    <t>1 на 1 год</t>
  </si>
  <si>
    <t>Машинист по стирке и ремонту спецодежды</t>
  </si>
  <si>
    <t>Халат хлопчатобумажный для защиты  от общих производственных загрязнений и механических      воздействий</t>
  </si>
  <si>
    <t>П. 16 Приказ №357н от 22.06.2009г.</t>
  </si>
  <si>
    <t>Фартук из полимерных материалов с  нагрудником</t>
  </si>
  <si>
    <t>2 на 1 год</t>
  </si>
  <si>
    <t xml:space="preserve">Полусапоги резиновые    </t>
  </si>
  <si>
    <t xml:space="preserve">Перчатки резиновые     </t>
  </si>
  <si>
    <t>№ пп</t>
  </si>
  <si>
    <t>наименование</t>
  </si>
  <si>
    <t>норма выдачи</t>
  </si>
  <si>
    <t>№ пп по типовым нормам</t>
  </si>
  <si>
    <t>Костюм для защиты от общих производственных загрязнений и механических воздействий или Халат и брюки для защиты от общих производственных загрязнений и механических воздействий</t>
  </si>
  <si>
    <t>Щиток защитный лицевой или Очки защитные</t>
  </si>
  <si>
    <t>Сапоги кожаные с защитным подноском или ботинки кожаные с защитным подноском</t>
  </si>
  <si>
    <t xml:space="preserve">Косынка хлопчатобумажная или Колпак хлопчатобумажный </t>
  </si>
  <si>
    <t>Магомедов</t>
  </si>
  <si>
    <t>номер ведомости</t>
  </si>
  <si>
    <t>дата ведомости</t>
  </si>
  <si>
    <t>№ сертификата</t>
  </si>
  <si>
    <t>кол-во, шт</t>
  </si>
  <si>
    <t>Ботинки кожаные с защитным подноском</t>
  </si>
  <si>
    <t>Положенные СИЗ</t>
  </si>
  <si>
    <t>шт.</t>
  </si>
  <si>
    <t>Наименование сиз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</si>
</sst>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vertical="center" wrapText="1"/>
    </xf>
    <xf numFmtId="14" fontId="5" fillId="0" borderId="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0">
      <selection activeCell="B31" sqref="B31"/>
    </sheetView>
  </sheetViews>
  <sheetFormatPr defaultColWidth="9.00390625" defaultRowHeight="19.5" customHeight="1"/>
  <cols>
    <col min="1" max="1" width="9.125" style="11" customWidth="1"/>
    <col min="2" max="2" width="19.625" style="11" customWidth="1"/>
    <col min="3" max="3" width="20.875" style="11" customWidth="1"/>
    <col min="4" max="4" width="31.625" style="11" customWidth="1"/>
    <col min="5" max="5" width="24.25390625" style="11" customWidth="1"/>
    <col min="6" max="6" width="38.75390625" style="11" customWidth="1"/>
    <col min="7" max="7" width="17.375" style="11" customWidth="1"/>
    <col min="8" max="8" width="7.875" style="11" customWidth="1"/>
    <col min="9" max="10" width="9.125" style="11" customWidth="1"/>
    <col min="11" max="11" width="14.375" style="11" customWidth="1"/>
    <col min="12" max="12" width="11.25390625" style="11" bestFit="1" customWidth="1"/>
    <col min="13" max="16384" width="9.125" style="11" customWidth="1"/>
  </cols>
  <sheetData>
    <row r="1" spans="1:11" ht="19.5" customHeight="1">
      <c r="A1" s="11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11">
        <v>10</v>
      </c>
      <c r="K1" s="11">
        <v>11</v>
      </c>
    </row>
    <row r="2" spans="2:12" ht="19.5" customHeight="1">
      <c r="B2" s="12" t="s">
        <v>2</v>
      </c>
      <c r="C2" s="12" t="s">
        <v>3</v>
      </c>
      <c r="D2" s="12" t="s">
        <v>4</v>
      </c>
      <c r="E2" s="12" t="s">
        <v>144</v>
      </c>
      <c r="F2" s="12" t="s">
        <v>62</v>
      </c>
      <c r="G2" s="11" t="s">
        <v>146</v>
      </c>
      <c r="H2" s="11" t="s">
        <v>9</v>
      </c>
      <c r="I2" s="11" t="s">
        <v>10</v>
      </c>
      <c r="J2" s="11" t="s">
        <v>149</v>
      </c>
      <c r="K2" s="11" t="s">
        <v>148</v>
      </c>
      <c r="L2" s="11" t="s">
        <v>147</v>
      </c>
    </row>
    <row r="3" spans="1:7" ht="19.5" customHeight="1">
      <c r="A3" s="11">
        <v>1</v>
      </c>
      <c r="B3" s="9" t="s">
        <v>238</v>
      </c>
      <c r="C3" s="9" t="s">
        <v>64</v>
      </c>
      <c r="D3" s="9" t="s">
        <v>63</v>
      </c>
      <c r="E3" s="9" t="s">
        <v>145</v>
      </c>
      <c r="F3" s="9" t="s">
        <v>50</v>
      </c>
      <c r="G3" s="11">
        <v>1234</v>
      </c>
    </row>
    <row r="4" spans="1:12" ht="19.5" customHeight="1">
      <c r="A4" s="11">
        <v>2</v>
      </c>
      <c r="B4" s="9" t="s">
        <v>65</v>
      </c>
      <c r="C4" s="9" t="s">
        <v>66</v>
      </c>
      <c r="D4" s="9" t="s">
        <v>67</v>
      </c>
      <c r="E4" s="9" t="s">
        <v>145</v>
      </c>
      <c r="F4" s="9" t="s">
        <v>51</v>
      </c>
      <c r="G4" s="11">
        <v>11209</v>
      </c>
      <c r="L4" s="16">
        <v>41954</v>
      </c>
    </row>
    <row r="5" spans="1:12" ht="19.5" customHeight="1">
      <c r="A5" s="11">
        <v>3</v>
      </c>
      <c r="B5" s="9" t="s">
        <v>68</v>
      </c>
      <c r="C5" s="9" t="s">
        <v>69</v>
      </c>
      <c r="D5" s="9" t="s">
        <v>70</v>
      </c>
      <c r="E5" s="9" t="s">
        <v>145</v>
      </c>
      <c r="F5" s="9" t="s">
        <v>51</v>
      </c>
      <c r="G5" s="11">
        <v>13533</v>
      </c>
      <c r="L5" s="16">
        <v>43260</v>
      </c>
    </row>
    <row r="6" spans="1:10" ht="19.5" customHeight="1">
      <c r="A6" s="11">
        <v>4</v>
      </c>
      <c r="B6" s="9" t="s">
        <v>71</v>
      </c>
      <c r="C6" s="9" t="s">
        <v>72</v>
      </c>
      <c r="D6" s="9" t="s">
        <v>73</v>
      </c>
      <c r="E6" s="9" t="s">
        <v>145</v>
      </c>
      <c r="F6" s="9" t="s">
        <v>51</v>
      </c>
      <c r="G6" s="11">
        <v>1237</v>
      </c>
      <c r="H6" s="11" t="s">
        <v>150</v>
      </c>
      <c r="J6" s="11">
        <v>60</v>
      </c>
    </row>
    <row r="7" spans="1:7" ht="19.5" customHeight="1">
      <c r="A7" s="11">
        <v>5</v>
      </c>
      <c r="B7" s="9" t="s">
        <v>74</v>
      </c>
      <c r="C7" s="9" t="s">
        <v>75</v>
      </c>
      <c r="D7" s="9" t="s">
        <v>76</v>
      </c>
      <c r="E7" s="9" t="s">
        <v>145</v>
      </c>
      <c r="F7" s="9" t="s">
        <v>52</v>
      </c>
      <c r="G7" s="11">
        <v>1238</v>
      </c>
    </row>
    <row r="8" spans="1:7" ht="19.5" customHeight="1">
      <c r="A8" s="11">
        <v>6</v>
      </c>
      <c r="B8" s="9" t="s">
        <v>77</v>
      </c>
      <c r="C8" s="9" t="s">
        <v>79</v>
      </c>
      <c r="D8" s="9" t="s">
        <v>78</v>
      </c>
      <c r="E8" s="9" t="s">
        <v>145</v>
      </c>
      <c r="F8" s="9" t="s">
        <v>53</v>
      </c>
      <c r="G8" s="11">
        <v>1239</v>
      </c>
    </row>
    <row r="9" spans="1:7" ht="19.5" customHeight="1">
      <c r="A9" s="11">
        <v>7</v>
      </c>
      <c r="B9" s="9" t="s">
        <v>80</v>
      </c>
      <c r="C9" s="9" t="s">
        <v>81</v>
      </c>
      <c r="D9" s="9" t="s">
        <v>82</v>
      </c>
      <c r="E9" s="9" t="s">
        <v>145</v>
      </c>
      <c r="F9" s="9" t="s">
        <v>54</v>
      </c>
      <c r="G9" s="11">
        <v>1240</v>
      </c>
    </row>
    <row r="10" spans="1:11" ht="19.5" customHeight="1">
      <c r="A10" s="11">
        <v>8</v>
      </c>
      <c r="B10" s="9" t="s">
        <v>83</v>
      </c>
      <c r="C10" s="9" t="s">
        <v>84</v>
      </c>
      <c r="D10" s="9" t="s">
        <v>85</v>
      </c>
      <c r="E10" s="9" t="s">
        <v>145</v>
      </c>
      <c r="F10" s="9" t="s">
        <v>55</v>
      </c>
      <c r="G10" s="11">
        <v>1241</v>
      </c>
      <c r="H10" s="11" t="s">
        <v>151</v>
      </c>
      <c r="K10" s="11">
        <v>42</v>
      </c>
    </row>
    <row r="11" spans="1:11" ht="19.5" customHeight="1">
      <c r="A11" s="11">
        <v>9</v>
      </c>
      <c r="B11" s="9" t="s">
        <v>88</v>
      </c>
      <c r="C11" s="9" t="s">
        <v>87</v>
      </c>
      <c r="D11" s="9" t="s">
        <v>86</v>
      </c>
      <c r="E11" s="9" t="s">
        <v>145</v>
      </c>
      <c r="F11" s="9" t="s">
        <v>56</v>
      </c>
      <c r="G11" s="11">
        <v>1242</v>
      </c>
      <c r="H11" s="11" t="s">
        <v>151</v>
      </c>
      <c r="I11" s="11">
        <v>1.83</v>
      </c>
      <c r="J11" s="11" t="s">
        <v>152</v>
      </c>
      <c r="K11" s="11">
        <v>43</v>
      </c>
    </row>
    <row r="12" spans="1:11" ht="19.5" customHeight="1">
      <c r="A12" s="11">
        <v>10</v>
      </c>
      <c r="B12" s="9" t="s">
        <v>89</v>
      </c>
      <c r="C12" s="9" t="s">
        <v>90</v>
      </c>
      <c r="D12" s="9" t="s">
        <v>91</v>
      </c>
      <c r="E12" s="9" t="s">
        <v>145</v>
      </c>
      <c r="F12" s="9" t="s">
        <v>57</v>
      </c>
      <c r="G12" s="11">
        <v>1243</v>
      </c>
      <c r="H12" s="11" t="s">
        <v>151</v>
      </c>
      <c r="I12" s="11">
        <v>1.65</v>
      </c>
      <c r="J12" s="11" t="s">
        <v>153</v>
      </c>
      <c r="K12" s="11">
        <v>42</v>
      </c>
    </row>
    <row r="13" spans="1:11" ht="19.5" customHeight="1">
      <c r="A13" s="11">
        <v>11</v>
      </c>
      <c r="B13" s="9" t="s">
        <v>92</v>
      </c>
      <c r="C13" s="9" t="s">
        <v>93</v>
      </c>
      <c r="D13" s="9" t="s">
        <v>94</v>
      </c>
      <c r="E13" s="9" t="s">
        <v>145</v>
      </c>
      <c r="F13" s="9" t="s">
        <v>58</v>
      </c>
      <c r="G13" s="11">
        <v>1244</v>
      </c>
      <c r="H13" s="11" t="s">
        <v>151</v>
      </c>
      <c r="I13" s="11">
        <v>1.72</v>
      </c>
      <c r="J13" s="11" t="s">
        <v>153</v>
      </c>
      <c r="K13" s="11">
        <v>42</v>
      </c>
    </row>
    <row r="14" spans="1:11" ht="19.5" customHeight="1">
      <c r="A14" s="11">
        <v>12</v>
      </c>
      <c r="B14" s="9" t="s">
        <v>95</v>
      </c>
      <c r="C14" s="9" t="s">
        <v>96</v>
      </c>
      <c r="D14" s="9" t="s">
        <v>97</v>
      </c>
      <c r="E14" s="9" t="s">
        <v>145</v>
      </c>
      <c r="F14" s="9" t="s">
        <v>59</v>
      </c>
      <c r="G14" s="11">
        <v>1245</v>
      </c>
      <c r="H14" s="11" t="s">
        <v>151</v>
      </c>
      <c r="I14" s="11">
        <v>1.65</v>
      </c>
      <c r="J14" s="11" t="s">
        <v>154</v>
      </c>
      <c r="K14" s="11">
        <v>41</v>
      </c>
    </row>
    <row r="15" spans="1:11" ht="19.5" customHeight="1">
      <c r="A15" s="11">
        <v>13</v>
      </c>
      <c r="B15" s="9" t="s">
        <v>98</v>
      </c>
      <c r="C15" s="9" t="s">
        <v>99</v>
      </c>
      <c r="D15" s="9" t="s">
        <v>100</v>
      </c>
      <c r="E15" s="9" t="s">
        <v>145</v>
      </c>
      <c r="F15" s="9" t="s">
        <v>59</v>
      </c>
      <c r="G15" s="11">
        <v>1246</v>
      </c>
      <c r="H15" s="11" t="s">
        <v>151</v>
      </c>
      <c r="I15" s="11">
        <v>1.6</v>
      </c>
      <c r="J15" s="11" t="s">
        <v>154</v>
      </c>
      <c r="K15" s="11">
        <v>41</v>
      </c>
    </row>
    <row r="16" spans="1:12" ht="19.5" customHeight="1">
      <c r="A16" s="11">
        <v>14</v>
      </c>
      <c r="B16" s="9" t="s">
        <v>101</v>
      </c>
      <c r="C16" s="9" t="s">
        <v>102</v>
      </c>
      <c r="D16" s="9" t="s">
        <v>103</v>
      </c>
      <c r="E16" s="9" t="s">
        <v>145</v>
      </c>
      <c r="F16" s="9" t="s">
        <v>59</v>
      </c>
      <c r="G16" s="11">
        <v>12471</v>
      </c>
      <c r="H16" s="11" t="s">
        <v>150</v>
      </c>
      <c r="I16" s="11">
        <v>1.54</v>
      </c>
      <c r="J16" s="11" t="s">
        <v>154</v>
      </c>
      <c r="K16" s="11">
        <v>39</v>
      </c>
      <c r="L16" s="16">
        <v>41526</v>
      </c>
    </row>
    <row r="17" spans="1:12" ht="19.5" customHeight="1">
      <c r="A17" s="11">
        <v>15</v>
      </c>
      <c r="B17" s="9" t="s">
        <v>104</v>
      </c>
      <c r="C17" s="9" t="s">
        <v>105</v>
      </c>
      <c r="D17" s="9" t="s">
        <v>106</v>
      </c>
      <c r="E17" s="9" t="s">
        <v>145</v>
      </c>
      <c r="F17" s="9" t="s">
        <v>59</v>
      </c>
      <c r="G17" s="11">
        <v>12487</v>
      </c>
      <c r="H17" s="11" t="s">
        <v>150</v>
      </c>
      <c r="I17" s="11">
        <v>1.58</v>
      </c>
      <c r="J17" s="11">
        <v>50</v>
      </c>
      <c r="L17" s="16">
        <v>41530</v>
      </c>
    </row>
    <row r="18" spans="1:12" ht="19.5" customHeight="1">
      <c r="A18" s="11">
        <v>16</v>
      </c>
      <c r="B18" s="9" t="s">
        <v>107</v>
      </c>
      <c r="C18" s="9" t="s">
        <v>87</v>
      </c>
      <c r="D18" s="9" t="s">
        <v>108</v>
      </c>
      <c r="E18" s="9" t="s">
        <v>145</v>
      </c>
      <c r="F18" s="9" t="s">
        <v>59</v>
      </c>
      <c r="G18" s="11">
        <v>13348</v>
      </c>
      <c r="H18" s="11" t="s">
        <v>151</v>
      </c>
      <c r="I18" s="11">
        <v>1.72</v>
      </c>
      <c r="J18" s="11">
        <v>52</v>
      </c>
      <c r="K18" s="11">
        <v>42</v>
      </c>
      <c r="L18" s="16">
        <v>42999</v>
      </c>
    </row>
    <row r="19" spans="1:12" ht="19.5" customHeight="1">
      <c r="A19" s="11">
        <v>17</v>
      </c>
      <c r="B19" s="9" t="s">
        <v>109</v>
      </c>
      <c r="C19" s="9" t="s">
        <v>110</v>
      </c>
      <c r="D19" s="9" t="s">
        <v>111</v>
      </c>
      <c r="E19" s="9" t="s">
        <v>145</v>
      </c>
      <c r="F19" s="9" t="s">
        <v>59</v>
      </c>
      <c r="G19" s="11">
        <v>13161</v>
      </c>
      <c r="H19" s="11" t="s">
        <v>151</v>
      </c>
      <c r="I19" s="11">
        <v>1.7</v>
      </c>
      <c r="J19" s="11" t="s">
        <v>153</v>
      </c>
      <c r="K19" s="11">
        <v>42</v>
      </c>
      <c r="L19" s="16">
        <v>42705</v>
      </c>
    </row>
    <row r="20" spans="1:7" ht="19.5" customHeight="1">
      <c r="A20" s="11">
        <v>18</v>
      </c>
      <c r="B20" s="9" t="s">
        <v>143</v>
      </c>
      <c r="C20" s="9" t="s">
        <v>112</v>
      </c>
      <c r="D20" s="9" t="s">
        <v>113</v>
      </c>
      <c r="E20" s="9" t="s">
        <v>145</v>
      </c>
      <c r="F20" s="9" t="s">
        <v>60</v>
      </c>
      <c r="G20" s="11">
        <v>1251</v>
      </c>
    </row>
    <row r="21" spans="1:12" ht="19.5" customHeight="1">
      <c r="A21" s="11">
        <v>19</v>
      </c>
      <c r="B21" s="9" t="s">
        <v>114</v>
      </c>
      <c r="C21" s="9" t="s">
        <v>115</v>
      </c>
      <c r="D21" s="9" t="s">
        <v>116</v>
      </c>
      <c r="E21" s="9" t="s">
        <v>145</v>
      </c>
      <c r="F21" s="9" t="s">
        <v>52</v>
      </c>
      <c r="G21" s="11">
        <v>11831</v>
      </c>
      <c r="L21" s="16">
        <v>42619</v>
      </c>
    </row>
    <row r="22" spans="1:12" ht="19.5" customHeight="1">
      <c r="A22" s="11">
        <v>20</v>
      </c>
      <c r="B22" s="9" t="s">
        <v>117</v>
      </c>
      <c r="C22" s="9" t="s">
        <v>118</v>
      </c>
      <c r="D22" s="9" t="s">
        <v>119</v>
      </c>
      <c r="E22" s="9" t="s">
        <v>145</v>
      </c>
      <c r="F22" s="9" t="s">
        <v>61</v>
      </c>
      <c r="G22" s="11">
        <v>13267</v>
      </c>
      <c r="L22" s="16">
        <v>42989</v>
      </c>
    </row>
    <row r="23" spans="1:12" ht="19.5" customHeight="1">
      <c r="A23" s="11">
        <v>21</v>
      </c>
      <c r="B23" s="9" t="s">
        <v>120</v>
      </c>
      <c r="C23" s="9" t="s">
        <v>121</v>
      </c>
      <c r="D23" s="9" t="s">
        <v>122</v>
      </c>
      <c r="E23" s="9" t="s">
        <v>145</v>
      </c>
      <c r="F23" s="9" t="s">
        <v>58</v>
      </c>
      <c r="G23" s="11">
        <v>13229</v>
      </c>
      <c r="H23" s="11" t="s">
        <v>151</v>
      </c>
      <c r="I23" s="11">
        <v>1.7</v>
      </c>
      <c r="J23" s="11" t="s">
        <v>155</v>
      </c>
      <c r="K23" s="11">
        <v>40</v>
      </c>
      <c r="L23" s="16">
        <v>42851</v>
      </c>
    </row>
    <row r="24" spans="1:12" ht="19.5" customHeight="1">
      <c r="A24" s="11">
        <v>22</v>
      </c>
      <c r="B24" s="9" t="s">
        <v>123</v>
      </c>
      <c r="C24" s="9" t="s">
        <v>66</v>
      </c>
      <c r="D24" s="9" t="s">
        <v>124</v>
      </c>
      <c r="E24" s="9" t="s">
        <v>145</v>
      </c>
      <c r="F24" s="9" t="s">
        <v>59</v>
      </c>
      <c r="G24" s="11">
        <v>13469</v>
      </c>
      <c r="H24" s="11" t="s">
        <v>150</v>
      </c>
      <c r="I24" s="11">
        <v>1.65</v>
      </c>
      <c r="J24" s="11">
        <v>58</v>
      </c>
      <c r="K24" s="11">
        <v>40</v>
      </c>
      <c r="L24" s="16">
        <v>43179</v>
      </c>
    </row>
    <row r="25" spans="1:12" ht="19.5" customHeight="1">
      <c r="A25" s="11">
        <v>23</v>
      </c>
      <c r="B25" s="9" t="s">
        <v>126</v>
      </c>
      <c r="C25" s="9" t="s">
        <v>125</v>
      </c>
      <c r="D25" s="9" t="s">
        <v>127</v>
      </c>
      <c r="E25" s="9" t="s">
        <v>145</v>
      </c>
      <c r="F25" s="9" t="s">
        <v>58</v>
      </c>
      <c r="G25" s="11">
        <v>13394</v>
      </c>
      <c r="H25" s="11" t="s">
        <v>151</v>
      </c>
      <c r="I25" s="11">
        <v>1.75</v>
      </c>
      <c r="J25" s="11" t="s">
        <v>153</v>
      </c>
      <c r="K25" s="11">
        <v>43</v>
      </c>
      <c r="L25" s="16">
        <v>43375</v>
      </c>
    </row>
    <row r="26" spans="1:12" ht="19.5" customHeight="1">
      <c r="A26" s="11">
        <v>24</v>
      </c>
      <c r="B26" s="9" t="s">
        <v>130</v>
      </c>
      <c r="C26" s="9" t="s">
        <v>128</v>
      </c>
      <c r="D26" s="9" t="s">
        <v>129</v>
      </c>
      <c r="E26" s="9" t="s">
        <v>145</v>
      </c>
      <c r="F26" s="9" t="s">
        <v>59</v>
      </c>
      <c r="G26" s="11">
        <v>13622</v>
      </c>
      <c r="H26" s="11" t="s">
        <v>150</v>
      </c>
      <c r="I26" s="11">
        <v>1.65</v>
      </c>
      <c r="J26" s="11" t="s">
        <v>153</v>
      </c>
      <c r="K26" s="11">
        <v>39</v>
      </c>
      <c r="L26" s="16">
        <v>43360</v>
      </c>
    </row>
    <row r="27" spans="1:12" ht="19.5" customHeight="1">
      <c r="A27" s="11">
        <v>25</v>
      </c>
      <c r="B27" s="9" t="s">
        <v>131</v>
      </c>
      <c r="C27" s="9" t="s">
        <v>87</v>
      </c>
      <c r="D27" s="9" t="s">
        <v>97</v>
      </c>
      <c r="E27" s="9" t="s">
        <v>145</v>
      </c>
      <c r="F27" s="9" t="s">
        <v>59</v>
      </c>
      <c r="G27" s="11">
        <v>13647</v>
      </c>
      <c r="H27" s="11" t="s">
        <v>151</v>
      </c>
      <c r="I27" s="11">
        <v>1.8</v>
      </c>
      <c r="J27" s="11" t="s">
        <v>152</v>
      </c>
      <c r="K27" s="11">
        <v>42</v>
      </c>
      <c r="L27" s="16">
        <v>43396</v>
      </c>
    </row>
    <row r="28" spans="1:12" ht="19.5" customHeight="1">
      <c r="A28" s="11">
        <v>26</v>
      </c>
      <c r="B28" s="9" t="s">
        <v>132</v>
      </c>
      <c r="C28" s="9" t="s">
        <v>87</v>
      </c>
      <c r="D28" s="9" t="s">
        <v>133</v>
      </c>
      <c r="E28" s="9" t="s">
        <v>145</v>
      </c>
      <c r="F28" s="9" t="s">
        <v>59</v>
      </c>
      <c r="G28" s="11">
        <v>13683</v>
      </c>
      <c r="H28" s="11" t="s">
        <v>151</v>
      </c>
      <c r="I28" s="11">
        <v>1.7</v>
      </c>
      <c r="J28" s="11" t="s">
        <v>152</v>
      </c>
      <c r="K28" s="11">
        <v>41</v>
      </c>
      <c r="L28" s="16">
        <v>43452</v>
      </c>
    </row>
    <row r="29" spans="1:12" ht="19.5" customHeight="1">
      <c r="A29" s="11">
        <v>27</v>
      </c>
      <c r="B29" s="9" t="s">
        <v>134</v>
      </c>
      <c r="C29" s="9" t="s">
        <v>135</v>
      </c>
      <c r="D29" s="9" t="s">
        <v>136</v>
      </c>
      <c r="E29" s="9" t="s">
        <v>145</v>
      </c>
      <c r="F29" s="9" t="s">
        <v>59</v>
      </c>
      <c r="G29" s="11">
        <v>13673</v>
      </c>
      <c r="H29" s="11" t="s">
        <v>151</v>
      </c>
      <c r="L29" s="16">
        <v>43437</v>
      </c>
    </row>
    <row r="30" spans="1:12" ht="19.5" customHeight="1">
      <c r="A30" s="11">
        <v>28</v>
      </c>
      <c r="B30" s="9" t="s">
        <v>137</v>
      </c>
      <c r="C30" s="9" t="s">
        <v>138</v>
      </c>
      <c r="D30" s="9" t="s">
        <v>139</v>
      </c>
      <c r="E30" s="9" t="s">
        <v>145</v>
      </c>
      <c r="F30" s="9" t="s">
        <v>58</v>
      </c>
      <c r="G30" s="11">
        <v>13705</v>
      </c>
      <c r="H30" s="11" t="s">
        <v>151</v>
      </c>
      <c r="I30" s="11">
        <v>1.7</v>
      </c>
      <c r="J30" s="11" t="s">
        <v>153</v>
      </c>
      <c r="K30" s="11">
        <v>42</v>
      </c>
      <c r="L30" s="16">
        <v>43525</v>
      </c>
    </row>
    <row r="31" spans="1:12" ht="19.5" customHeight="1">
      <c r="A31" s="11">
        <v>29</v>
      </c>
      <c r="B31" s="9" t="s">
        <v>140</v>
      </c>
      <c r="C31" s="9" t="s">
        <v>141</v>
      </c>
      <c r="D31" s="9" t="s">
        <v>142</v>
      </c>
      <c r="E31" s="9" t="s">
        <v>145</v>
      </c>
      <c r="F31" s="9" t="s">
        <v>56</v>
      </c>
      <c r="G31" s="11">
        <v>13709</v>
      </c>
      <c r="H31" s="11" t="s">
        <v>151</v>
      </c>
      <c r="I31" s="11">
        <v>1.86</v>
      </c>
      <c r="J31" s="11" t="s">
        <v>152</v>
      </c>
      <c r="K31" s="11">
        <v>45</v>
      </c>
      <c r="L31" s="16">
        <v>43525</v>
      </c>
    </row>
    <row r="32" spans="2:6" ht="19.5" customHeight="1">
      <c r="B32" s="9"/>
      <c r="C32" s="9"/>
      <c r="D32" s="9"/>
      <c r="E32" s="9"/>
      <c r="F3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33.25390625" style="0" customWidth="1"/>
    <col min="3" max="3" width="44.25390625" style="0" customWidth="1"/>
    <col min="4" max="4" width="28.625" style="0" customWidth="1"/>
    <col min="5" max="5" width="39.375" style="0" customWidth="1"/>
    <col min="12" max="12" width="44.25390625" style="0" customWidth="1"/>
  </cols>
  <sheetData>
    <row r="1" spans="1:12" ht="12.75">
      <c r="A1" t="s">
        <v>230</v>
      </c>
      <c r="B1" t="s">
        <v>62</v>
      </c>
      <c r="C1" t="s">
        <v>231</v>
      </c>
      <c r="D1" t="s">
        <v>232</v>
      </c>
      <c r="E1" t="s">
        <v>233</v>
      </c>
      <c r="L1" t="s">
        <v>244</v>
      </c>
    </row>
    <row r="2" spans="1:12" ht="12.75">
      <c r="A2">
        <v>1</v>
      </c>
      <c r="B2" t="s">
        <v>156</v>
      </c>
      <c r="C2" t="s">
        <v>157</v>
      </c>
      <c r="D2" t="s">
        <v>158</v>
      </c>
      <c r="E2" t="s">
        <v>159</v>
      </c>
      <c r="L2" t="s">
        <v>243</v>
      </c>
    </row>
    <row r="3" spans="1:14" ht="12.75">
      <c r="A3">
        <v>2</v>
      </c>
      <c r="B3" s="17" t="s">
        <v>160</v>
      </c>
      <c r="C3" t="s">
        <v>161</v>
      </c>
      <c r="D3" t="s">
        <v>162</v>
      </c>
      <c r="E3" t="s">
        <v>163</v>
      </c>
      <c r="L3" t="s">
        <v>190</v>
      </c>
      <c r="N3" s="17"/>
    </row>
    <row r="4" spans="1:14" ht="12.75">
      <c r="A4">
        <v>3</v>
      </c>
      <c r="B4" s="17" t="s">
        <v>160</v>
      </c>
      <c r="C4" t="s">
        <v>164</v>
      </c>
      <c r="D4" t="s">
        <v>165</v>
      </c>
      <c r="E4" t="s">
        <v>163</v>
      </c>
      <c r="L4" t="s">
        <v>198</v>
      </c>
      <c r="N4" s="17"/>
    </row>
    <row r="5" spans="1:12" ht="12.75">
      <c r="A5">
        <v>4</v>
      </c>
      <c r="B5" t="s">
        <v>166</v>
      </c>
      <c r="C5" t="s">
        <v>234</v>
      </c>
      <c r="D5" t="s">
        <v>162</v>
      </c>
      <c r="E5" t="s">
        <v>167</v>
      </c>
      <c r="L5" t="s">
        <v>234</v>
      </c>
    </row>
    <row r="6" spans="1:14" ht="12.75">
      <c r="A6">
        <v>5</v>
      </c>
      <c r="B6" s="17" t="s">
        <v>168</v>
      </c>
      <c r="C6" t="s">
        <v>234</v>
      </c>
      <c r="D6" t="s">
        <v>169</v>
      </c>
      <c r="E6" t="s">
        <v>170</v>
      </c>
      <c r="L6" t="s">
        <v>188</v>
      </c>
      <c r="N6" s="17"/>
    </row>
    <row r="7" spans="1:14" ht="12.75">
      <c r="A7">
        <v>6</v>
      </c>
      <c r="B7" s="17" t="s">
        <v>168</v>
      </c>
      <c r="C7" t="s">
        <v>171</v>
      </c>
      <c r="D7" t="s">
        <v>172</v>
      </c>
      <c r="E7" t="s">
        <v>170</v>
      </c>
      <c r="L7" t="s">
        <v>237</v>
      </c>
      <c r="N7" s="17"/>
    </row>
    <row r="8" spans="1:14" ht="12.75">
      <c r="A8">
        <v>7</v>
      </c>
      <c r="B8" s="17" t="s">
        <v>168</v>
      </c>
      <c r="C8" t="s">
        <v>173</v>
      </c>
      <c r="D8" t="s">
        <v>174</v>
      </c>
      <c r="E8" t="s">
        <v>170</v>
      </c>
      <c r="L8" t="s">
        <v>193</v>
      </c>
      <c r="N8" s="17"/>
    </row>
    <row r="9" spans="1:14" ht="12.75">
      <c r="A9">
        <v>8</v>
      </c>
      <c r="B9" s="17" t="s">
        <v>168</v>
      </c>
      <c r="C9" t="s">
        <v>175</v>
      </c>
      <c r="D9" t="s">
        <v>176</v>
      </c>
      <c r="E9" t="s">
        <v>170</v>
      </c>
      <c r="L9" t="s">
        <v>181</v>
      </c>
      <c r="N9" s="17"/>
    </row>
    <row r="10" spans="1:14" ht="12.75">
      <c r="A10">
        <v>9</v>
      </c>
      <c r="B10" s="17" t="s">
        <v>168</v>
      </c>
      <c r="C10" t="s">
        <v>177</v>
      </c>
      <c r="D10" t="s">
        <v>178</v>
      </c>
      <c r="E10" t="s">
        <v>170</v>
      </c>
      <c r="L10" t="s">
        <v>221</v>
      </c>
      <c r="N10" s="17"/>
    </row>
    <row r="11" spans="1:14" ht="12.75">
      <c r="A11">
        <v>10</v>
      </c>
      <c r="B11" s="17" t="s">
        <v>168</v>
      </c>
      <c r="C11" t="s">
        <v>179</v>
      </c>
      <c r="D11" t="s">
        <v>180</v>
      </c>
      <c r="E11" t="s">
        <v>170</v>
      </c>
      <c r="L11" t="s">
        <v>217</v>
      </c>
      <c r="N11" s="17"/>
    </row>
    <row r="12" spans="1:14" ht="12.75">
      <c r="A12">
        <v>11</v>
      </c>
      <c r="B12" s="17" t="s">
        <v>168</v>
      </c>
      <c r="C12" t="s">
        <v>235</v>
      </c>
      <c r="D12" t="s">
        <v>178</v>
      </c>
      <c r="E12" t="s">
        <v>170</v>
      </c>
      <c r="L12" t="s">
        <v>229</v>
      </c>
      <c r="N12" s="17"/>
    </row>
    <row r="13" spans="1:14" ht="12.75">
      <c r="A13">
        <v>12</v>
      </c>
      <c r="B13" s="17" t="s">
        <v>168</v>
      </c>
      <c r="C13" t="s">
        <v>182</v>
      </c>
      <c r="D13" t="s">
        <v>178</v>
      </c>
      <c r="E13" t="s">
        <v>170</v>
      </c>
      <c r="L13" t="s">
        <v>179</v>
      </c>
      <c r="N13" s="17"/>
    </row>
    <row r="14" spans="1:14" ht="12.75">
      <c r="A14">
        <v>13</v>
      </c>
      <c r="B14" s="17" t="s">
        <v>168</v>
      </c>
      <c r="C14" t="s">
        <v>183</v>
      </c>
      <c r="L14" t="s">
        <v>164</v>
      </c>
      <c r="N14" s="17"/>
    </row>
    <row r="15" spans="1:14" ht="12.75">
      <c r="A15">
        <v>14</v>
      </c>
      <c r="B15" s="17" t="s">
        <v>168</v>
      </c>
      <c r="C15" t="s">
        <v>236</v>
      </c>
      <c r="D15" t="s">
        <v>186</v>
      </c>
      <c r="L15" t="s">
        <v>175</v>
      </c>
      <c r="N15" s="17"/>
    </row>
    <row r="16" spans="1:14" ht="12.75">
      <c r="A16">
        <v>15</v>
      </c>
      <c r="B16" s="17" t="s">
        <v>168</v>
      </c>
      <c r="C16" t="s">
        <v>187</v>
      </c>
      <c r="L16" t="s">
        <v>177</v>
      </c>
      <c r="N16" s="17"/>
    </row>
    <row r="17" spans="1:14" ht="12.75">
      <c r="A17">
        <v>16</v>
      </c>
      <c r="B17" s="17" t="s">
        <v>168</v>
      </c>
      <c r="C17" t="s">
        <v>188</v>
      </c>
      <c r="D17" t="s">
        <v>189</v>
      </c>
      <c r="L17" t="s">
        <v>228</v>
      </c>
      <c r="N17" s="17"/>
    </row>
    <row r="18" spans="1:14" ht="12.75">
      <c r="A18">
        <v>17</v>
      </c>
      <c r="B18" s="17" t="s">
        <v>168</v>
      </c>
      <c r="C18" t="s">
        <v>190</v>
      </c>
      <c r="D18" t="s">
        <v>189</v>
      </c>
      <c r="L18" t="s">
        <v>219</v>
      </c>
      <c r="N18" s="17"/>
    </row>
    <row r="19" spans="1:14" ht="12.75">
      <c r="A19">
        <v>18</v>
      </c>
      <c r="B19" s="17" t="s">
        <v>56</v>
      </c>
      <c r="C19" t="s">
        <v>191</v>
      </c>
      <c r="D19" t="s">
        <v>169</v>
      </c>
      <c r="E19" t="s">
        <v>192</v>
      </c>
      <c r="L19" t="s">
        <v>184</v>
      </c>
      <c r="N19" s="17"/>
    </row>
    <row r="20" spans="1:14" ht="12.75">
      <c r="A20">
        <v>19</v>
      </c>
      <c r="B20" s="17" t="s">
        <v>56</v>
      </c>
      <c r="C20" t="s">
        <v>175</v>
      </c>
      <c r="D20" t="s">
        <v>176</v>
      </c>
      <c r="E20" t="s">
        <v>192</v>
      </c>
      <c r="L20" t="s">
        <v>236</v>
      </c>
      <c r="N20" s="17"/>
    </row>
    <row r="21" spans="1:14" ht="12.75">
      <c r="A21">
        <v>20</v>
      </c>
      <c r="B21" s="17" t="s">
        <v>56</v>
      </c>
      <c r="C21" t="s">
        <v>177</v>
      </c>
      <c r="D21" t="s">
        <v>178</v>
      </c>
      <c r="E21" t="s">
        <v>192</v>
      </c>
      <c r="L21" t="s">
        <v>215</v>
      </c>
      <c r="N21" s="17"/>
    </row>
    <row r="22" spans="1:14" ht="12.75">
      <c r="A22">
        <v>21</v>
      </c>
      <c r="B22" s="17" t="s">
        <v>56</v>
      </c>
      <c r="C22" t="s">
        <v>181</v>
      </c>
      <c r="D22" t="s">
        <v>178</v>
      </c>
      <c r="E22" t="s">
        <v>192</v>
      </c>
      <c r="L22" t="s">
        <v>173</v>
      </c>
      <c r="N22" s="17"/>
    </row>
    <row r="23" spans="1:14" ht="12.75">
      <c r="A23">
        <v>22</v>
      </c>
      <c r="B23" s="17" t="s">
        <v>56</v>
      </c>
      <c r="C23" t="s">
        <v>193</v>
      </c>
      <c r="D23" t="s">
        <v>194</v>
      </c>
      <c r="E23" t="s">
        <v>192</v>
      </c>
      <c r="L23" t="s">
        <v>207</v>
      </c>
      <c r="N23" s="17"/>
    </row>
    <row r="24" spans="1:14" ht="12.75">
      <c r="A24">
        <v>23</v>
      </c>
      <c r="B24" s="17" t="s">
        <v>56</v>
      </c>
      <c r="C24" t="s">
        <v>183</v>
      </c>
      <c r="L24" t="s">
        <v>182</v>
      </c>
      <c r="N24" s="17"/>
    </row>
    <row r="25" spans="1:14" ht="12.75">
      <c r="A25">
        <v>24</v>
      </c>
      <c r="B25" s="17" t="s">
        <v>56</v>
      </c>
      <c r="C25" t="s">
        <v>236</v>
      </c>
      <c r="D25" t="s">
        <v>186</v>
      </c>
      <c r="L25" t="s">
        <v>196</v>
      </c>
      <c r="N25" s="17"/>
    </row>
    <row r="26" spans="1:14" ht="12.75">
      <c r="A26">
        <v>25</v>
      </c>
      <c r="B26" s="17" t="s">
        <v>56</v>
      </c>
      <c r="C26" t="s">
        <v>187</v>
      </c>
      <c r="L26" t="s">
        <v>226</v>
      </c>
      <c r="N26" s="17"/>
    </row>
    <row r="27" spans="1:14" ht="12.75">
      <c r="A27">
        <v>26</v>
      </c>
      <c r="B27" s="17" t="s">
        <v>56</v>
      </c>
      <c r="C27" t="s">
        <v>188</v>
      </c>
      <c r="D27" t="s">
        <v>189</v>
      </c>
      <c r="L27" t="s">
        <v>171</v>
      </c>
      <c r="N27" s="17"/>
    </row>
    <row r="28" spans="1:14" ht="12.75">
      <c r="A28">
        <v>27</v>
      </c>
      <c r="B28" s="17" t="s">
        <v>56</v>
      </c>
      <c r="C28" t="s">
        <v>190</v>
      </c>
      <c r="D28" t="s">
        <v>189</v>
      </c>
      <c r="L28" t="s">
        <v>213</v>
      </c>
      <c r="N28" s="17"/>
    </row>
    <row r="29" spans="1:14" ht="12.75">
      <c r="A29">
        <v>28</v>
      </c>
      <c r="B29" s="17" t="s">
        <v>56</v>
      </c>
      <c r="C29" t="s">
        <v>195</v>
      </c>
      <c r="L29" t="s">
        <v>161</v>
      </c>
      <c r="N29" s="17"/>
    </row>
    <row r="30" spans="1:14" ht="12.75">
      <c r="A30">
        <v>29</v>
      </c>
      <c r="B30" s="17" t="s">
        <v>56</v>
      </c>
      <c r="C30" t="s">
        <v>196</v>
      </c>
      <c r="D30" t="s">
        <v>197</v>
      </c>
      <c r="L30" t="s">
        <v>211</v>
      </c>
      <c r="N30" s="17"/>
    </row>
    <row r="31" spans="1:14" ht="12.75">
      <c r="A31">
        <v>30</v>
      </c>
      <c r="B31" s="17" t="s">
        <v>56</v>
      </c>
      <c r="C31" t="s">
        <v>198</v>
      </c>
      <c r="D31" t="s">
        <v>199</v>
      </c>
      <c r="L31" t="s">
        <v>224</v>
      </c>
      <c r="N31" s="17"/>
    </row>
    <row r="32" spans="1:12" ht="12.75">
      <c r="A32">
        <v>31</v>
      </c>
      <c r="B32" t="s">
        <v>58</v>
      </c>
      <c r="C32" t="s">
        <v>200</v>
      </c>
      <c r="D32" t="s">
        <v>162</v>
      </c>
      <c r="E32" t="s">
        <v>201</v>
      </c>
      <c r="L32" t="s">
        <v>235</v>
      </c>
    </row>
    <row r="33" spans="1:5" ht="12.75">
      <c r="A33">
        <v>32</v>
      </c>
      <c r="B33" t="s">
        <v>58</v>
      </c>
      <c r="C33" t="s">
        <v>164</v>
      </c>
      <c r="D33" t="s">
        <v>176</v>
      </c>
      <c r="E33" t="s">
        <v>201</v>
      </c>
    </row>
    <row r="34" spans="1:3" ht="12.75">
      <c r="A34">
        <v>33</v>
      </c>
      <c r="B34" t="s">
        <v>58</v>
      </c>
      <c r="C34" t="s">
        <v>183</v>
      </c>
    </row>
    <row r="35" spans="1:4" ht="12.75">
      <c r="A35">
        <v>34</v>
      </c>
      <c r="B35" t="s">
        <v>58</v>
      </c>
      <c r="C35" t="s">
        <v>184</v>
      </c>
      <c r="D35" t="s">
        <v>186</v>
      </c>
    </row>
    <row r="36" spans="1:3" ht="12.75">
      <c r="A36">
        <v>35</v>
      </c>
      <c r="B36" t="s">
        <v>58</v>
      </c>
      <c r="C36" t="s">
        <v>185</v>
      </c>
    </row>
    <row r="37" spans="1:3" ht="12.75">
      <c r="A37">
        <v>36</v>
      </c>
      <c r="B37" t="s">
        <v>58</v>
      </c>
      <c r="C37" t="s">
        <v>187</v>
      </c>
    </row>
    <row r="38" spans="1:4" ht="12.75">
      <c r="A38">
        <v>37</v>
      </c>
      <c r="B38" t="s">
        <v>58</v>
      </c>
      <c r="C38" t="s">
        <v>188</v>
      </c>
      <c r="D38" t="s">
        <v>189</v>
      </c>
    </row>
    <row r="39" spans="1:4" ht="12.75">
      <c r="A39">
        <v>38</v>
      </c>
      <c r="B39" t="s">
        <v>58</v>
      </c>
      <c r="C39" t="s">
        <v>190</v>
      </c>
      <c r="D39" t="s">
        <v>189</v>
      </c>
    </row>
    <row r="40" spans="1:3" ht="12.75">
      <c r="A40">
        <v>39</v>
      </c>
      <c r="B40" t="s">
        <v>58</v>
      </c>
      <c r="C40" t="s">
        <v>195</v>
      </c>
    </row>
    <row r="41" spans="1:4" ht="12.75">
      <c r="A41">
        <v>40</v>
      </c>
      <c r="B41" t="s">
        <v>58</v>
      </c>
      <c r="C41" t="s">
        <v>196</v>
      </c>
      <c r="D41" t="s">
        <v>197</v>
      </c>
    </row>
    <row r="42" spans="1:4" ht="12.75">
      <c r="A42">
        <v>41</v>
      </c>
      <c r="B42" t="s">
        <v>58</v>
      </c>
      <c r="C42" t="s">
        <v>198</v>
      </c>
      <c r="D42" t="s">
        <v>199</v>
      </c>
    </row>
    <row r="43" spans="1:5" ht="12.75">
      <c r="A43">
        <v>42</v>
      </c>
      <c r="B43" t="s">
        <v>202</v>
      </c>
      <c r="C43" t="s">
        <v>200</v>
      </c>
      <c r="D43" t="s">
        <v>162</v>
      </c>
      <c r="E43" t="s">
        <v>203</v>
      </c>
    </row>
    <row r="44" spans="1:5" ht="12.75">
      <c r="A44">
        <v>43</v>
      </c>
      <c r="B44" t="s">
        <v>202</v>
      </c>
      <c r="C44" t="s">
        <v>171</v>
      </c>
      <c r="D44" t="s">
        <v>204</v>
      </c>
      <c r="E44" t="s">
        <v>203</v>
      </c>
    </row>
    <row r="45" spans="1:5" ht="12.75">
      <c r="A45">
        <v>44</v>
      </c>
      <c r="B45" t="s">
        <v>202</v>
      </c>
      <c r="C45" t="s">
        <v>173</v>
      </c>
      <c r="D45" t="s">
        <v>186</v>
      </c>
      <c r="E45" t="s">
        <v>203</v>
      </c>
    </row>
    <row r="46" spans="1:5" ht="12.75">
      <c r="A46">
        <v>45</v>
      </c>
      <c r="B46" t="s">
        <v>202</v>
      </c>
      <c r="C46" t="s">
        <v>164</v>
      </c>
      <c r="D46" t="s">
        <v>205</v>
      </c>
      <c r="E46" t="s">
        <v>203</v>
      </c>
    </row>
    <row r="47" spans="1:3" ht="12.75">
      <c r="A47">
        <v>46</v>
      </c>
      <c r="B47" t="s">
        <v>202</v>
      </c>
      <c r="C47" t="s">
        <v>183</v>
      </c>
    </row>
    <row r="48" spans="1:4" ht="12.75">
      <c r="A48">
        <v>47</v>
      </c>
      <c r="B48" t="s">
        <v>202</v>
      </c>
      <c r="C48" t="s">
        <v>184</v>
      </c>
      <c r="D48" t="s">
        <v>186</v>
      </c>
    </row>
    <row r="49" spans="1:3" ht="12.75">
      <c r="A49">
        <v>48</v>
      </c>
      <c r="B49" t="s">
        <v>202</v>
      </c>
      <c r="C49" t="s">
        <v>185</v>
      </c>
    </row>
    <row r="50" spans="1:3" ht="12.75">
      <c r="A50">
        <v>49</v>
      </c>
      <c r="B50" t="s">
        <v>202</v>
      </c>
      <c r="C50" t="s">
        <v>206</v>
      </c>
    </row>
    <row r="51" spans="1:4" ht="12.75">
      <c r="A51">
        <v>50</v>
      </c>
      <c r="B51" t="s">
        <v>202</v>
      </c>
      <c r="C51" t="s">
        <v>207</v>
      </c>
      <c r="D51" t="s">
        <v>208</v>
      </c>
    </row>
    <row r="52" spans="1:3" ht="12.75">
      <c r="A52">
        <v>51</v>
      </c>
      <c r="B52" t="s">
        <v>202</v>
      </c>
      <c r="C52" t="s">
        <v>187</v>
      </c>
    </row>
    <row r="53" spans="1:4" ht="12.75">
      <c r="A53">
        <v>52</v>
      </c>
      <c r="B53" t="s">
        <v>202</v>
      </c>
      <c r="C53" t="s">
        <v>188</v>
      </c>
      <c r="D53" t="s">
        <v>189</v>
      </c>
    </row>
    <row r="54" spans="1:4" ht="12.75">
      <c r="A54">
        <v>53</v>
      </c>
      <c r="B54" t="s">
        <v>202</v>
      </c>
      <c r="C54" t="s">
        <v>190</v>
      </c>
      <c r="D54" t="s">
        <v>189</v>
      </c>
    </row>
    <row r="55" spans="1:3" ht="12.75">
      <c r="A55">
        <v>54</v>
      </c>
      <c r="B55" t="s">
        <v>52</v>
      </c>
      <c r="C55" t="s">
        <v>209</v>
      </c>
    </row>
    <row r="56" spans="1:5" ht="12.75">
      <c r="A56">
        <v>55</v>
      </c>
      <c r="B56" t="s">
        <v>52</v>
      </c>
      <c r="C56" t="s">
        <v>211</v>
      </c>
      <c r="D56" t="s">
        <v>212</v>
      </c>
      <c r="E56" t="s">
        <v>210</v>
      </c>
    </row>
    <row r="57" spans="1:5" ht="12.75">
      <c r="A57">
        <v>56</v>
      </c>
      <c r="B57" t="s">
        <v>52</v>
      </c>
      <c r="C57" t="s">
        <v>213</v>
      </c>
      <c r="D57" t="s">
        <v>214</v>
      </c>
      <c r="E57" t="s">
        <v>210</v>
      </c>
    </row>
    <row r="58" spans="1:5" ht="12.75">
      <c r="A58">
        <v>57</v>
      </c>
      <c r="B58" t="s">
        <v>52</v>
      </c>
      <c r="C58" t="s">
        <v>215</v>
      </c>
      <c r="D58" t="s">
        <v>216</v>
      </c>
      <c r="E58" t="s">
        <v>210</v>
      </c>
    </row>
    <row r="59" spans="1:5" ht="12.75">
      <c r="A59">
        <v>58</v>
      </c>
      <c r="B59" t="s">
        <v>52</v>
      </c>
      <c r="C59" t="s">
        <v>217</v>
      </c>
      <c r="D59" t="s">
        <v>218</v>
      </c>
      <c r="E59" t="s">
        <v>210</v>
      </c>
    </row>
    <row r="60" spans="1:5" ht="12.75">
      <c r="A60">
        <v>59</v>
      </c>
      <c r="B60" t="s">
        <v>52</v>
      </c>
      <c r="C60" t="s">
        <v>237</v>
      </c>
      <c r="D60" t="s">
        <v>212</v>
      </c>
      <c r="E60" t="s">
        <v>210</v>
      </c>
    </row>
    <row r="61" spans="1:5" ht="12.75">
      <c r="A61">
        <v>60</v>
      </c>
      <c r="B61" t="s">
        <v>52</v>
      </c>
      <c r="C61" t="s">
        <v>219</v>
      </c>
      <c r="D61" t="s">
        <v>220</v>
      </c>
      <c r="E61" t="s">
        <v>210</v>
      </c>
    </row>
    <row r="62" spans="1:5" ht="12.75">
      <c r="A62">
        <v>61</v>
      </c>
      <c r="B62" t="s">
        <v>52</v>
      </c>
      <c r="C62" t="s">
        <v>221</v>
      </c>
      <c r="D62" t="s">
        <v>220</v>
      </c>
      <c r="E62" t="s">
        <v>210</v>
      </c>
    </row>
    <row r="63" spans="1:5" ht="12.75">
      <c r="A63">
        <v>62</v>
      </c>
      <c r="B63" t="s">
        <v>52</v>
      </c>
      <c r="C63" t="s">
        <v>211</v>
      </c>
      <c r="D63" t="s">
        <v>222</v>
      </c>
      <c r="E63" t="s">
        <v>210</v>
      </c>
    </row>
    <row r="64" spans="1:5" ht="12.75">
      <c r="A64">
        <v>63</v>
      </c>
      <c r="B64" t="s">
        <v>54</v>
      </c>
      <c r="C64" t="s">
        <v>224</v>
      </c>
      <c r="D64" t="s">
        <v>222</v>
      </c>
      <c r="E64" t="s">
        <v>210</v>
      </c>
    </row>
    <row r="65" spans="1:5" ht="12.75">
      <c r="A65">
        <v>64</v>
      </c>
      <c r="B65" t="s">
        <v>223</v>
      </c>
      <c r="C65" t="s">
        <v>226</v>
      </c>
      <c r="D65" t="s">
        <v>227</v>
      </c>
      <c r="E65" t="s">
        <v>225</v>
      </c>
    </row>
    <row r="66" spans="1:5" ht="12.75">
      <c r="A66">
        <v>65</v>
      </c>
      <c r="B66" t="s">
        <v>223</v>
      </c>
      <c r="C66" t="s">
        <v>228</v>
      </c>
      <c r="D66" t="s">
        <v>186</v>
      </c>
      <c r="E66" t="s">
        <v>225</v>
      </c>
    </row>
    <row r="67" spans="1:5" ht="12.75">
      <c r="A67">
        <v>66</v>
      </c>
      <c r="B67" t="s">
        <v>223</v>
      </c>
      <c r="C67" t="s">
        <v>229</v>
      </c>
      <c r="D67" t="s">
        <v>218</v>
      </c>
      <c r="E67" t="s">
        <v>225</v>
      </c>
    </row>
    <row r="68" spans="1:5" ht="12.75">
      <c r="A68">
        <v>67</v>
      </c>
      <c r="B68" t="s">
        <v>223</v>
      </c>
      <c r="C68" t="s">
        <v>221</v>
      </c>
      <c r="D68" t="s">
        <v>220</v>
      </c>
      <c r="E68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9.125" style="11" customWidth="1"/>
    <col min="2" max="2" width="19.625" style="11" customWidth="1"/>
    <col min="3" max="3" width="20.875" style="11" customWidth="1"/>
    <col min="4" max="4" width="19.375" style="11" customWidth="1"/>
    <col min="5" max="5" width="24.25390625" style="11" customWidth="1"/>
    <col min="6" max="7" width="11.625" style="11" customWidth="1"/>
    <col min="8" max="8" width="20.875" style="11" customWidth="1"/>
    <col min="9" max="9" width="18.625" style="11" customWidth="1"/>
  </cols>
  <sheetData>
    <row r="1" spans="1:9" ht="15.75">
      <c r="A1" s="11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</row>
    <row r="2" spans="2:9" ht="15.75">
      <c r="B2" s="12" t="s">
        <v>2</v>
      </c>
      <c r="C2" s="12" t="s">
        <v>3</v>
      </c>
      <c r="D2" s="12" t="s">
        <v>4</v>
      </c>
      <c r="E2" s="12" t="s">
        <v>246</v>
      </c>
      <c r="F2" s="12" t="s">
        <v>242</v>
      </c>
      <c r="G2" s="12" t="s">
        <v>241</v>
      </c>
      <c r="H2" s="12" t="s">
        <v>239</v>
      </c>
      <c r="I2" s="12" t="s">
        <v>240</v>
      </c>
    </row>
    <row r="3" spans="1:9" ht="15.75">
      <c r="A3" s="11">
        <v>29</v>
      </c>
      <c r="B3" s="18" t="str">
        <f>VLOOKUP(A3,'физ лицо'!A:F,2,'физ лицо'!A:A)</f>
        <v>Шустов</v>
      </c>
      <c r="C3" s="18" t="str">
        <f>VLOOKUP(A3,'физ лицо'!A:D,3,'физ лицо'!A:A)</f>
        <v>Алексей</v>
      </c>
      <c r="D3" s="18" t="str">
        <f>VLOOKUP(A3,'физ лицо'!A:F,4,'физ лицо'!A:A)</f>
        <v>Владимирович</v>
      </c>
      <c r="E3" s="11" t="s">
        <v>243</v>
      </c>
      <c r="F3" s="11">
        <v>2</v>
      </c>
      <c r="G3" s="11">
        <v>1234</v>
      </c>
      <c r="H3" s="9">
        <v>1</v>
      </c>
      <c r="I3" s="19">
        <v>43160</v>
      </c>
    </row>
    <row r="4" spans="1:9" ht="15.75">
      <c r="A4" s="11">
        <v>29</v>
      </c>
      <c r="B4" s="18" t="str">
        <f>VLOOKUP(A4,'физ лицо'!A:F,2,'физ лицо'!A:A)</f>
        <v>Шустов</v>
      </c>
      <c r="C4" s="18" t="str">
        <f>VLOOKUP(A4,'физ лицо'!A:D,3,'физ лицо'!A:A)</f>
        <v>Алексей</v>
      </c>
      <c r="D4" s="18" t="str">
        <f>VLOOKUP(A4,'физ лицо'!A:F,4,'физ лицо'!A:A)</f>
        <v>Владимирович</v>
      </c>
      <c r="E4" s="11" t="s">
        <v>234</v>
      </c>
      <c r="F4" s="11">
        <v>1</v>
      </c>
      <c r="G4" s="11">
        <v>111</v>
      </c>
      <c r="H4" s="9">
        <v>1</v>
      </c>
      <c r="I4" s="19">
        <v>43160</v>
      </c>
    </row>
    <row r="5" spans="1:9" ht="15.75">
      <c r="A5" s="11">
        <v>6</v>
      </c>
      <c r="B5" s="18" t="str">
        <f>VLOOKUP(A5,'физ лицо'!A:F,2,'физ лицо'!A:A)</f>
        <v>Зарипова</v>
      </c>
      <c r="C5" s="18" t="str">
        <f>VLOOKUP(A5,'физ лицо'!A:D,3,'физ лицо'!A:A)</f>
        <v>Резидя</v>
      </c>
      <c r="D5" s="18" t="str">
        <f>VLOOKUP(A5,'физ лицо'!A:F,4,'физ лицо'!A:A)</f>
        <v>Минсалиховна</v>
      </c>
      <c r="E5" s="11" t="s">
        <v>190</v>
      </c>
      <c r="F5" s="11">
        <v>2</v>
      </c>
      <c r="G5" s="11">
        <v>2678</v>
      </c>
      <c r="H5" s="9">
        <v>1</v>
      </c>
      <c r="I5" s="19">
        <v>43160</v>
      </c>
    </row>
    <row r="6" spans="1:9" ht="15.75">
      <c r="A6" s="11">
        <v>6</v>
      </c>
      <c r="B6" s="18" t="str">
        <f>VLOOKUP(A6,'физ лицо'!A:F,2,'физ лицо'!A:A)</f>
        <v>Зарипова</v>
      </c>
      <c r="C6" s="18" t="str">
        <f>VLOOKUP(A6,'физ лицо'!A:D,3,'физ лицо'!A:A)</f>
        <v>Резидя</v>
      </c>
      <c r="D6" s="18" t="str">
        <f>VLOOKUP(A6,'физ лицо'!A:F,4,'физ лицо'!A:A)</f>
        <v>Минсалиховна</v>
      </c>
      <c r="E6" s="11" t="s">
        <v>198</v>
      </c>
      <c r="F6" s="11">
        <v>1</v>
      </c>
      <c r="G6" s="11">
        <v>5678</v>
      </c>
      <c r="H6" s="9">
        <v>8</v>
      </c>
      <c r="I6" s="19">
        <v>43433</v>
      </c>
    </row>
    <row r="7" spans="1:9" ht="15.75">
      <c r="A7" s="11">
        <v>6</v>
      </c>
      <c r="B7" s="18" t="str">
        <f>VLOOKUP(A7,'физ лицо'!A:F,2,'физ лицо'!A:A)</f>
        <v>Зарипова</v>
      </c>
      <c r="C7" s="18" t="str">
        <f>VLOOKUP(A7,'физ лицо'!A:D,3,'физ лицо'!A:A)</f>
        <v>Резидя</v>
      </c>
      <c r="D7" s="18" t="str">
        <f>VLOOKUP(A7,'физ лицо'!A:F,4,'физ лицо'!A:A)</f>
        <v>Минсалиховна</v>
      </c>
      <c r="E7" s="11" t="s">
        <v>234</v>
      </c>
      <c r="F7" s="11">
        <v>1</v>
      </c>
      <c r="G7" s="11">
        <v>442</v>
      </c>
      <c r="H7" s="9">
        <v>8</v>
      </c>
      <c r="I7" s="19">
        <v>43433</v>
      </c>
    </row>
    <row r="8" spans="1:9" ht="15.75">
      <c r="A8" s="11">
        <v>7</v>
      </c>
      <c r="B8" s="18" t="str">
        <f>VLOOKUP(A8,'физ лицо'!A:F,2,'физ лицо'!A:A)</f>
        <v>Колганова</v>
      </c>
      <c r="C8" s="18" t="str">
        <f>VLOOKUP(A8,'физ лицо'!A:D,3,'физ лицо'!A:A)</f>
        <v>Лиля</v>
      </c>
      <c r="D8" s="18" t="str">
        <f>VLOOKUP(A8,'физ лицо'!A:F,4,'физ лицо'!A:A)</f>
        <v>Халимовна</v>
      </c>
      <c r="E8" s="11" t="s">
        <v>234</v>
      </c>
      <c r="F8" s="11">
        <v>1</v>
      </c>
      <c r="G8" s="11">
        <v>1257</v>
      </c>
      <c r="H8" s="9">
        <v>8</v>
      </c>
      <c r="I8" s="19">
        <v>43433</v>
      </c>
    </row>
    <row r="9" spans="1:9" ht="15.75">
      <c r="A9" s="11">
        <v>7</v>
      </c>
      <c r="B9" s="18" t="str">
        <f>VLOOKUP(A9,'физ лицо'!A:F,2,'физ лицо'!A:A)</f>
        <v>Колганова</v>
      </c>
      <c r="C9" s="18" t="str">
        <f>VLOOKUP(A9,'физ лицо'!A:D,3,'физ лицо'!A:A)</f>
        <v>Лиля</v>
      </c>
      <c r="D9" s="18" t="str">
        <f>VLOOKUP(A9,'физ лицо'!A:F,4,'физ лицо'!A:A)</f>
        <v>Халимовна</v>
      </c>
      <c r="E9" s="11" t="s">
        <v>243</v>
      </c>
      <c r="F9" s="11">
        <v>2</v>
      </c>
      <c r="G9" s="11">
        <v>1125</v>
      </c>
      <c r="H9" s="9">
        <v>8</v>
      </c>
      <c r="I9" s="19">
        <v>43433</v>
      </c>
    </row>
    <row r="10" spans="1:9" ht="15.75">
      <c r="A10" s="11">
        <v>1</v>
      </c>
      <c r="B10" s="18" t="str">
        <f>VLOOKUP(A10,'физ лицо'!A:F,2,'физ лицо'!A:A)</f>
        <v>Магомедов</v>
      </c>
      <c r="C10" s="18" t="str">
        <f>VLOOKUP(A10,'физ лицо'!A:D,3,'физ лицо'!A:A)</f>
        <v>Башир </v>
      </c>
      <c r="D10" s="18" t="str">
        <f>VLOOKUP(A10,'физ лицо'!A:F,4,'физ лицо'!A:A)</f>
        <v>Абдулпазлуевич</v>
      </c>
      <c r="E10" s="11" t="s">
        <v>243</v>
      </c>
      <c r="F10" s="11">
        <v>1</v>
      </c>
      <c r="G10" s="11">
        <v>1257</v>
      </c>
      <c r="H10" s="9">
        <v>22</v>
      </c>
      <c r="I10" s="19">
        <v>43525</v>
      </c>
    </row>
    <row r="11" spans="1:9" ht="15.75">
      <c r="A11" s="11">
        <v>1</v>
      </c>
      <c r="B11" s="18" t="str">
        <f>VLOOKUP(A11,'физ лицо'!A:F,2,'физ лицо'!A:A)</f>
        <v>Магомедов</v>
      </c>
      <c r="C11" s="18" t="str">
        <f>VLOOKUP(A11,'физ лицо'!A:D,3,'физ лицо'!A:A)</f>
        <v>Башир </v>
      </c>
      <c r="D11" s="18" t="str">
        <f>VLOOKUP(A11,'физ лицо'!A:F,4,'физ лицо'!A:A)</f>
        <v>Абдулпазлуевич</v>
      </c>
      <c r="E11" s="11" t="s">
        <v>234</v>
      </c>
      <c r="F11" s="11">
        <v>1</v>
      </c>
      <c r="G11" s="11">
        <v>1025</v>
      </c>
      <c r="H11" s="9">
        <v>22</v>
      </c>
      <c r="I11" s="19">
        <v>43525</v>
      </c>
    </row>
    <row r="12" spans="1:9" ht="15.75">
      <c r="A12" s="11">
        <v>1</v>
      </c>
      <c r="B12" s="18" t="str">
        <f>VLOOKUP(A12,'физ лицо'!A:F,2,'физ лицо'!A:A)</f>
        <v>Магомедов</v>
      </c>
      <c r="C12" s="18" t="str">
        <f>VLOOKUP(A12,'физ лицо'!A:D,3,'физ лицо'!A:A)</f>
        <v>Башир </v>
      </c>
      <c r="D12" s="18" t="str">
        <f>VLOOKUP(A12,'физ лицо'!A:F,4,'физ лицо'!A:A)</f>
        <v>Абдулпазлуевич</v>
      </c>
      <c r="E12" s="11" t="s">
        <v>181</v>
      </c>
      <c r="F12" s="11">
        <v>1</v>
      </c>
      <c r="G12" s="11">
        <v>1257</v>
      </c>
      <c r="H12" s="9">
        <v>22</v>
      </c>
      <c r="I12" s="19">
        <v>43525</v>
      </c>
    </row>
    <row r="13" spans="1:9" ht="15.75">
      <c r="A13" s="11">
        <v>4</v>
      </c>
      <c r="B13" s="18" t="str">
        <f>VLOOKUP(A13,'физ лицо'!A:F,2,'физ лицо'!A:A)</f>
        <v>Сибгатуллина</v>
      </c>
      <c r="C13" s="18" t="str">
        <f>VLOOKUP(A13,'физ лицо'!A:D,3,'физ лицо'!A:A)</f>
        <v> Надима </v>
      </c>
      <c r="D13" s="18" t="str">
        <f>VLOOKUP(A13,'физ лицо'!A:F,4,'физ лицо'!A:A)</f>
        <v>Адгамовна</v>
      </c>
      <c r="E13" s="11" t="s">
        <v>198</v>
      </c>
      <c r="F13" s="11">
        <v>1</v>
      </c>
      <c r="G13" s="11">
        <v>1234</v>
      </c>
      <c r="H13" s="9">
        <v>22</v>
      </c>
      <c r="I13" s="19">
        <v>43525</v>
      </c>
    </row>
    <row r="14" spans="1:9" ht="15.75">
      <c r="A14" s="11">
        <v>4</v>
      </c>
      <c r="B14" s="18" t="str">
        <f>VLOOKUP(A14,'физ лицо'!A:F,2,'физ лицо'!A:A)</f>
        <v>Сибгатуллина</v>
      </c>
      <c r="C14" s="18" t="str">
        <f>VLOOKUP(A14,'физ лицо'!A:D,3,'физ лицо'!A:A)</f>
        <v> Надима </v>
      </c>
      <c r="D14" s="18" t="str">
        <f>VLOOKUP(A14,'физ лицо'!A:F,4,'физ лицо'!A:A)</f>
        <v>Адгамовна</v>
      </c>
      <c r="E14" s="11" t="s">
        <v>234</v>
      </c>
      <c r="F14" s="11">
        <v>1</v>
      </c>
      <c r="G14" s="11">
        <v>111</v>
      </c>
      <c r="H14" s="9">
        <v>22</v>
      </c>
      <c r="I14" s="19">
        <v>43525</v>
      </c>
    </row>
    <row r="15" spans="1:9" ht="15.75">
      <c r="A15" s="11">
        <v>4</v>
      </c>
      <c r="B15" s="18" t="str">
        <f>VLOOKUP(A15,'физ лицо'!A:F,2,'физ лицо'!A:A)</f>
        <v>Сибгатуллина</v>
      </c>
      <c r="C15" s="18" t="str">
        <f>VLOOKUP(A15,'физ лицо'!A:D,3,'физ лицо'!A:A)</f>
        <v> Надима </v>
      </c>
      <c r="D15" s="18" t="str">
        <f>VLOOKUP(A15,'физ лицо'!A:F,4,'физ лицо'!A:A)</f>
        <v>Адгамовна</v>
      </c>
      <c r="E15" s="11" t="s">
        <v>190</v>
      </c>
      <c r="F15" s="11">
        <v>1</v>
      </c>
      <c r="G15" s="11">
        <v>112</v>
      </c>
      <c r="H15" s="9">
        <v>22</v>
      </c>
      <c r="I15" s="19">
        <v>43525</v>
      </c>
    </row>
    <row r="16" spans="1:9" ht="15.75">
      <c r="A16" s="11">
        <v>5</v>
      </c>
      <c r="B16" s="18" t="str">
        <f>VLOOKUP(A16,'физ лицо'!A:F,2,'физ лицо'!A:A)</f>
        <v>Гилемханова</v>
      </c>
      <c r="C16" s="18" t="str">
        <f>VLOOKUP(A16,'физ лицо'!A:D,3,'физ лицо'!A:A)</f>
        <v>Лиля </v>
      </c>
      <c r="D16" s="18" t="str">
        <f>VLOOKUP(A16,'физ лицо'!A:F,4,'физ лицо'!A:A)</f>
        <v>Ильдусовна</v>
      </c>
      <c r="E16" s="11" t="s">
        <v>188</v>
      </c>
      <c r="F16" s="11">
        <v>1</v>
      </c>
      <c r="G16" s="11">
        <v>1257</v>
      </c>
      <c r="H16" s="9">
        <v>22</v>
      </c>
      <c r="I16" s="19">
        <v>43525</v>
      </c>
    </row>
    <row r="17" spans="1:9" ht="15.75">
      <c r="A17" s="11">
        <v>5</v>
      </c>
      <c r="B17" s="18" t="str">
        <f>VLOOKUP(A17,'физ лицо'!A:F,2,'физ лицо'!A:A)</f>
        <v>Гилемханова</v>
      </c>
      <c r="C17" s="18" t="str">
        <f>VLOOKUP(A17,'физ лицо'!A:D,3,'физ лицо'!A:A)</f>
        <v>Лиля </v>
      </c>
      <c r="D17" s="18" t="str">
        <f>VLOOKUP(A17,'физ лицо'!A:F,4,'физ лицо'!A:A)</f>
        <v>Ильдусовна</v>
      </c>
      <c r="E17" s="11" t="s">
        <v>234</v>
      </c>
      <c r="F17" s="11">
        <v>1</v>
      </c>
      <c r="G17" s="11">
        <v>1025</v>
      </c>
      <c r="H17" s="9">
        <v>22</v>
      </c>
      <c r="I17" s="19">
        <v>43525</v>
      </c>
    </row>
    <row r="18" spans="1:9" ht="15.75">
      <c r="A18" s="11">
        <v>5</v>
      </c>
      <c r="B18" s="18" t="str">
        <f>VLOOKUP(A18,'физ лицо'!A:F,2,'физ лицо'!A:A)</f>
        <v>Гилемханова</v>
      </c>
      <c r="C18" s="18" t="str">
        <f>VLOOKUP(A18,'физ лицо'!A:D,3,'физ лицо'!A:A)</f>
        <v>Лиля </v>
      </c>
      <c r="D18" s="18" t="str">
        <f>VLOOKUP(A18,'физ лицо'!A:F,4,'физ лицо'!A:A)</f>
        <v>Ильдусовна</v>
      </c>
      <c r="E18" s="11" t="s">
        <v>198</v>
      </c>
      <c r="F18" s="11">
        <v>1</v>
      </c>
      <c r="G18" s="11">
        <v>1234</v>
      </c>
      <c r="H18" s="9">
        <v>22</v>
      </c>
      <c r="I18" s="19">
        <v>43525</v>
      </c>
    </row>
    <row r="19" spans="1:9" ht="15.75">
      <c r="A19" s="11">
        <v>29</v>
      </c>
      <c r="B19" s="18" t="str">
        <f>VLOOKUP(A19,'физ лицо'!A:F,2,'физ лицо'!A:A)</f>
        <v>Шустов</v>
      </c>
      <c r="C19" s="18" t="str">
        <f>VLOOKUP(A19,'физ лицо'!A:D,3,'физ лицо'!A:A)</f>
        <v>Алексей</v>
      </c>
      <c r="D19" s="18" t="str">
        <f>VLOOKUP(A19,'физ лицо'!A:F,4,'физ лицо'!A:A)</f>
        <v>Владимирович</v>
      </c>
      <c r="E19" s="11" t="s">
        <v>198</v>
      </c>
      <c r="F19" s="11">
        <v>1</v>
      </c>
      <c r="G19" s="11">
        <v>5678</v>
      </c>
      <c r="H19" s="9">
        <v>22</v>
      </c>
      <c r="I19" s="19">
        <v>43525</v>
      </c>
    </row>
    <row r="20" spans="1:9" ht="15.75">
      <c r="A20" s="11">
        <v>29</v>
      </c>
      <c r="B20" s="18" t="str">
        <f>VLOOKUP(A20,'физ лицо'!A:F,2,'физ лицо'!A:A)</f>
        <v>Шустов</v>
      </c>
      <c r="C20" s="18" t="str">
        <f>VLOOKUP(A20,'физ лицо'!A:D,3,'физ лицо'!A:A)</f>
        <v>Алексей</v>
      </c>
      <c r="D20" s="18" t="str">
        <f>VLOOKUP(A20,'физ лицо'!A:F,4,'физ лицо'!A:A)</f>
        <v>Владимирович</v>
      </c>
      <c r="E20" s="11" t="s">
        <v>193</v>
      </c>
      <c r="F20" s="11">
        <v>2</v>
      </c>
      <c r="G20" s="11">
        <v>5678</v>
      </c>
      <c r="H20" s="9">
        <v>22</v>
      </c>
      <c r="I20" s="19">
        <v>43525</v>
      </c>
    </row>
    <row r="21" spans="1:9" ht="15.75">
      <c r="A21" s="11">
        <v>29</v>
      </c>
      <c r="B21" s="18" t="str">
        <f>VLOOKUP(A21,'физ лицо'!A:F,2,'физ лицо'!A:A)</f>
        <v>Шустов</v>
      </c>
      <c r="C21" s="18" t="str">
        <f>VLOOKUP(A21,'физ лицо'!A:D,3,'физ лицо'!A:A)</f>
        <v>Алексей</v>
      </c>
      <c r="D21" s="18" t="str">
        <f>VLOOKUP(A21,'физ лицо'!A:F,4,'физ лицо'!A:A)</f>
        <v>Владимирович</v>
      </c>
      <c r="E21" s="11" t="s">
        <v>181</v>
      </c>
      <c r="F21" s="11">
        <v>5</v>
      </c>
      <c r="G21" s="11">
        <v>5678</v>
      </c>
      <c r="H21" s="18">
        <v>22</v>
      </c>
      <c r="I21" s="19">
        <v>43525</v>
      </c>
    </row>
    <row r="22" spans="2:9" ht="15.75">
      <c r="B22" s="9"/>
      <c r="C22" s="9"/>
      <c r="D22" s="9"/>
      <c r="H22" s="9"/>
      <c r="I22" s="9"/>
    </row>
    <row r="23" spans="2:9" ht="15.75">
      <c r="B23" s="9"/>
      <c r="C23" s="9"/>
      <c r="D23" s="9"/>
      <c r="H23" s="9"/>
      <c r="I23" s="9"/>
    </row>
    <row r="24" spans="2:9" ht="15.75">
      <c r="B24" s="9"/>
      <c r="C24" s="9"/>
      <c r="D24" s="9"/>
      <c r="H24" s="9"/>
      <c r="I24" s="9"/>
    </row>
    <row r="25" spans="2:9" ht="15.75">
      <c r="B25" s="9"/>
      <c r="C25" s="9"/>
      <c r="D25" s="9"/>
      <c r="H25" s="9"/>
      <c r="I25" s="9"/>
    </row>
    <row r="26" spans="2:9" ht="15.75">
      <c r="B26" s="9"/>
      <c r="C26" s="9"/>
      <c r="D26" s="9"/>
      <c r="H26" s="9"/>
      <c r="I26" s="9"/>
    </row>
    <row r="27" spans="2:9" ht="15.75">
      <c r="B27" s="9"/>
      <c r="C27" s="9"/>
      <c r="D27" s="9"/>
      <c r="H27" s="9"/>
      <c r="I27" s="9"/>
    </row>
    <row r="28" spans="2:9" ht="15.75">
      <c r="B28" s="9"/>
      <c r="C28" s="9"/>
      <c r="D28" s="9"/>
      <c r="H28" s="9"/>
      <c r="I28" s="9"/>
    </row>
    <row r="29" spans="2:9" ht="15.75">
      <c r="B29" s="9"/>
      <c r="C29" s="9"/>
      <c r="D29" s="9"/>
      <c r="H29" s="9"/>
      <c r="I29" s="9"/>
    </row>
    <row r="30" spans="2:9" ht="15.75">
      <c r="B30" s="9"/>
      <c r="C30" s="9"/>
      <c r="D30" s="9"/>
      <c r="H30" s="9"/>
      <c r="I30" s="9"/>
    </row>
    <row r="31" spans="2:9" ht="15.75">
      <c r="B31" s="9"/>
      <c r="C31" s="9"/>
      <c r="D31" s="9"/>
      <c r="H31" s="9"/>
      <c r="I31" s="9"/>
    </row>
    <row r="32" spans="2:9" ht="15.75">
      <c r="B32" s="9"/>
      <c r="C32" s="9"/>
      <c r="D32" s="9"/>
      <c r="H32" s="9"/>
      <c r="I3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42"/>
  <sheetViews>
    <sheetView view="pageLayout" zoomScaleSheetLayoutView="100" workbookViewId="0" topLeftCell="A13">
      <selection activeCell="A34" sqref="A34:AH34"/>
    </sheetView>
  </sheetViews>
  <sheetFormatPr defaultColWidth="0.875" defaultRowHeight="12.75"/>
  <cols>
    <col min="1" max="70" width="0.875" style="1" customWidth="1"/>
    <col min="71" max="71" width="1.25" style="1" customWidth="1"/>
    <col min="72" max="16384" width="0.875" style="1" customWidth="1"/>
  </cols>
  <sheetData>
    <row r="1" spans="57:109" s="5" customFormat="1" ht="12.75">
      <c r="BE1" s="5" t="s">
        <v>0</v>
      </c>
      <c r="DE1" s="13"/>
    </row>
    <row r="2" s="5" customFormat="1" ht="12" customHeight="1">
      <c r="BE2" s="5" t="s">
        <v>24</v>
      </c>
    </row>
    <row r="3" s="5" customFormat="1" ht="12" customHeight="1">
      <c r="BE3" s="5" t="s">
        <v>25</v>
      </c>
    </row>
    <row r="4" s="5" customFormat="1" ht="12" customHeight="1">
      <c r="BE4" s="5" t="s">
        <v>26</v>
      </c>
    </row>
    <row r="5" s="5" customFormat="1" ht="12" customHeight="1">
      <c r="BE5" s="5" t="s">
        <v>27</v>
      </c>
    </row>
    <row r="6" s="5" customFormat="1" ht="12" customHeight="1">
      <c r="BE6" s="5" t="s">
        <v>28</v>
      </c>
    </row>
    <row r="7" s="5" customFormat="1" ht="12" customHeight="1">
      <c r="BE7" s="5" t="s">
        <v>29</v>
      </c>
    </row>
    <row r="8" ht="16.5" customHeight="1">
      <c r="BE8" s="4" t="s">
        <v>39</v>
      </c>
    </row>
    <row r="9" ht="12" customHeight="1">
      <c r="BE9" s="4" t="s">
        <v>40</v>
      </c>
    </row>
    <row r="11" s="4" customFormat="1" ht="12">
      <c r="CW11" s="7" t="s">
        <v>31</v>
      </c>
    </row>
    <row r="15" spans="32:71" s="2" customFormat="1" ht="16.5" thickBot="1">
      <c r="AF15" s="43" t="s">
        <v>1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14"/>
      <c r="BM15" s="14"/>
      <c r="BN15" s="31">
        <v>29</v>
      </c>
      <c r="BO15" s="31"/>
      <c r="BP15" s="31"/>
      <c r="BQ15" s="31"/>
      <c r="BR15" s="31"/>
      <c r="BS15" s="31"/>
    </row>
    <row r="16" spans="1:101" ht="15.75">
      <c r="A16" s="42" t="s">
        <v>30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</row>
    <row r="17" ht="21.75" customHeight="1"/>
    <row r="18" spans="1:101" ht="15">
      <c r="A18" s="1" t="s">
        <v>2</v>
      </c>
      <c r="K18" s="3"/>
      <c r="L18" s="41" t="str">
        <f>VLOOKUP(BN15,'физ лицо'!A:M,2,'физ лицо'!A:A)</f>
        <v>Шустов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Y18" s="1" t="s">
        <v>9</v>
      </c>
      <c r="CD18" s="44" t="str">
        <f>VLOOKUP(BN15,'физ лицо'!A:K,8,'физ лицо'!A:A)</f>
        <v>муж.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</row>
    <row r="19" spans="1:101" ht="15">
      <c r="A19" s="1" t="s">
        <v>3</v>
      </c>
      <c r="G19" s="41" t="str">
        <f>VLOOKUP(BN15,'физ лицо'!A:M,3,'физ лицо'!A:A)</f>
        <v>Алексей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5" t="s">
        <v>4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0" t="str">
        <f>VLOOKUP(BN15,'физ лицо'!A:M,4,'физ лицо'!A:A)</f>
        <v>Владимирович</v>
      </c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Y19" s="1" t="s">
        <v>10</v>
      </c>
      <c r="CD19" s="6"/>
      <c r="CE19" s="33">
        <f>VLOOKUP(BN15,'физ лицо'!A:K,9,'физ лицо'!A:A)</f>
        <v>1.86</v>
      </c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</row>
    <row r="20" spans="1:101" ht="15">
      <c r="A20" s="1" t="s">
        <v>5</v>
      </c>
      <c r="T20" s="44">
        <f>VLOOKUP(BN15,'физ лицо'!A:G,7,'физ лицо'!A:A)</f>
        <v>13709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Y20" s="1" t="s">
        <v>11</v>
      </c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101" ht="15">
      <c r="A21" s="1" t="s">
        <v>6</v>
      </c>
      <c r="T21" s="6"/>
      <c r="U21" s="6"/>
      <c r="V21" s="6"/>
      <c r="W21" s="6"/>
      <c r="X21" s="6"/>
      <c r="Y21" s="6"/>
      <c r="Z21" s="6"/>
      <c r="AA21" s="15"/>
      <c r="AB21" s="15"/>
      <c r="AC21" s="15"/>
      <c r="AD21" s="15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Y21" s="1" t="s">
        <v>12</v>
      </c>
      <c r="CD21" s="6"/>
      <c r="CE21" s="6"/>
      <c r="CF21" s="6"/>
      <c r="CG21" s="6"/>
      <c r="CH21" s="44" t="str">
        <f>VLOOKUP(BN15,'физ лицо'!A:K,10,'физ лицо'!A:A)</f>
        <v>52-54</v>
      </c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</row>
    <row r="22" spans="1:101" ht="15">
      <c r="A22" s="1" t="s">
        <v>7</v>
      </c>
      <c r="T22" s="6"/>
      <c r="U22" s="6"/>
      <c r="V22" s="6"/>
      <c r="W22" s="6"/>
      <c r="X22" s="6"/>
      <c r="Y22" s="6"/>
      <c r="Z22" s="6"/>
      <c r="AA22" s="44" t="str">
        <f>VLOOKUP(BN15,'физ лицо'!A:G,6,'физ лицо'!A:A)</f>
        <v>Плотник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Y22" s="1" t="s">
        <v>13</v>
      </c>
      <c r="CD22" s="6"/>
      <c r="CE22" s="6"/>
      <c r="CF22" s="44">
        <f>VLOOKUP(BN15,'физ лицо'!A:K,11,'физ лицо'!A:A)</f>
        <v>45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</row>
    <row r="23" spans="1:101" ht="15">
      <c r="A23" s="1" t="s">
        <v>8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33">
        <f>VLOOKUP('стр.1'!BN15,'физ лицо'!A:L,12,'физ лицо'!A:A)</f>
        <v>43525</v>
      </c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Y23" s="1" t="s">
        <v>14</v>
      </c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34"/>
      <c r="CR23" s="34"/>
      <c r="CS23" s="34"/>
      <c r="CT23" s="34"/>
      <c r="CU23" s="34"/>
      <c r="CV23" s="34"/>
      <c r="CW23" s="34"/>
    </row>
    <row r="24" spans="1:101" ht="15">
      <c r="A24" s="1" t="s">
        <v>47</v>
      </c>
      <c r="BY24" s="1" t="s">
        <v>15</v>
      </c>
      <c r="CD24" s="6"/>
      <c r="CE24" s="6"/>
      <c r="CF24" s="6"/>
      <c r="CG24" s="6"/>
      <c r="CH24" s="6"/>
      <c r="CI24" s="6"/>
      <c r="CJ24" s="6"/>
      <c r="CK24" s="6"/>
      <c r="CL24" s="6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</row>
    <row r="25" spans="1:101" ht="15">
      <c r="A25" s="1" t="s">
        <v>38</v>
      </c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Y25" s="1" t="s">
        <v>16</v>
      </c>
      <c r="CD25" s="6"/>
      <c r="CE25" s="6"/>
      <c r="CF25" s="6"/>
      <c r="CG25" s="6"/>
      <c r="CH25" s="6"/>
      <c r="CI25" s="6"/>
      <c r="CJ25" s="6"/>
      <c r="CK25" s="6"/>
      <c r="CL25" s="6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77:101" ht="15">
      <c r="BY26" s="1" t="s">
        <v>17</v>
      </c>
      <c r="CD26" s="6"/>
      <c r="CE26" s="6"/>
      <c r="CF26" s="6"/>
      <c r="CG26" s="6"/>
      <c r="CH26" s="6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</row>
    <row r="27" spans="77:101" ht="15">
      <c r="BY27" s="1" t="s">
        <v>18</v>
      </c>
      <c r="CD27" s="6"/>
      <c r="CE27" s="6"/>
      <c r="CF27" s="6"/>
      <c r="CG27" s="6"/>
      <c r="CH27" s="6"/>
      <c r="CI27" s="6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30" spans="1:101" ht="15">
      <c r="A30" s="1" t="s">
        <v>48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</row>
    <row r="31" spans="27:101" ht="15">
      <c r="AA31" s="29" t="s">
        <v>32</v>
      </c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</row>
    <row r="33" spans="1:101" ht="30" customHeight="1">
      <c r="A33" s="35" t="s">
        <v>33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/>
      <c r="AI33" s="35" t="s">
        <v>34</v>
      </c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7"/>
      <c r="BJ33" s="35" t="s">
        <v>19</v>
      </c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9"/>
      <c r="CE33" s="35" t="s">
        <v>35</v>
      </c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</row>
    <row r="34" spans="1:101" ht="15">
      <c r="A34" s="20" t="s">
        <v>243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2"/>
      <c r="AI34" s="23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5"/>
      <c r="BJ34" s="26" t="s">
        <v>245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8"/>
      <c r="CE34" s="26">
        <v>2</v>
      </c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8"/>
    </row>
    <row r="35" spans="1:101" ht="15">
      <c r="A35" s="20" t="s">
        <v>234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/>
      <c r="AI35" s="23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5"/>
      <c r="BJ35" s="26" t="s">
        <v>245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8"/>
      <c r="CE35" s="26">
        <v>1</v>
      </c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8"/>
    </row>
    <row r="36" spans="1:101" ht="1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2"/>
      <c r="AI36" s="23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5"/>
      <c r="BJ36" s="26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8"/>
      <c r="CE36" s="26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8"/>
    </row>
    <row r="37" spans="1:101" ht="1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2"/>
      <c r="AI37" s="23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5"/>
      <c r="BJ37" s="26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8"/>
      <c r="CE37" s="26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8"/>
    </row>
    <row r="41" spans="1:101" ht="15">
      <c r="A41" s="1" t="s">
        <v>36</v>
      </c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</row>
    <row r="42" spans="47:101" ht="15">
      <c r="AU42" s="29" t="s">
        <v>20</v>
      </c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4"/>
      <c r="BP42" s="4"/>
      <c r="BQ42" s="4"/>
      <c r="BR42" s="29" t="s">
        <v>49</v>
      </c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</row>
    <row r="43" ht="3" customHeight="1"/>
  </sheetData>
  <sheetProtection/>
  <mergeCells count="47">
    <mergeCell ref="AF15:BK15"/>
    <mergeCell ref="L18:BP18"/>
    <mergeCell ref="AA22:BP22"/>
    <mergeCell ref="CD18:CW18"/>
    <mergeCell ref="CE19:CW19"/>
    <mergeCell ref="CH21:CW21"/>
    <mergeCell ref="CF22:CW22"/>
    <mergeCell ref="AI19:AT19"/>
    <mergeCell ref="T20:BP20"/>
    <mergeCell ref="AU19:BP19"/>
    <mergeCell ref="G19:AH19"/>
    <mergeCell ref="CQ23:CW23"/>
    <mergeCell ref="CM24:CW24"/>
    <mergeCell ref="CM25:CW25"/>
    <mergeCell ref="A16:CW16"/>
    <mergeCell ref="A33:AH33"/>
    <mergeCell ref="AI33:BI33"/>
    <mergeCell ref="BJ33:CD33"/>
    <mergeCell ref="CE33:CW33"/>
    <mergeCell ref="AA30:CW30"/>
    <mergeCell ref="AE21:BP21"/>
    <mergeCell ref="BJ34:CD34"/>
    <mergeCell ref="CE34:CW34"/>
    <mergeCell ref="CE35:CW35"/>
    <mergeCell ref="BJ36:CD36"/>
    <mergeCell ref="CI26:CW26"/>
    <mergeCell ref="CJ27:CW27"/>
    <mergeCell ref="AU42:BN42"/>
    <mergeCell ref="BR42:CW42"/>
    <mergeCell ref="CE36:CW36"/>
    <mergeCell ref="BN15:BS15"/>
    <mergeCell ref="AE25:BP25"/>
    <mergeCell ref="AE23:BP23"/>
    <mergeCell ref="A36:AH36"/>
    <mergeCell ref="AI36:BI36"/>
    <mergeCell ref="A37:AH37"/>
    <mergeCell ref="AI37:BI37"/>
    <mergeCell ref="A35:AH35"/>
    <mergeCell ref="AI35:BI35"/>
    <mergeCell ref="BJ35:CD35"/>
    <mergeCell ref="AA31:CW31"/>
    <mergeCell ref="AU41:BN41"/>
    <mergeCell ref="BR41:CW41"/>
    <mergeCell ref="BJ37:CD37"/>
    <mergeCell ref="CE37:CW37"/>
    <mergeCell ref="A34:AH34"/>
    <mergeCell ref="AI34:BI34"/>
  </mergeCells>
  <printOptions/>
  <pageMargins left="0.8661417322834646" right="0.7086614173228347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9"/>
  <sheetViews>
    <sheetView view="pageBreakPreview" zoomScaleSheetLayoutView="100" zoomScalePageLayoutView="0" workbookViewId="0" topLeftCell="A1">
      <selection activeCell="A6" sqref="A6:P6"/>
    </sheetView>
  </sheetViews>
  <sheetFormatPr defaultColWidth="0.875" defaultRowHeight="12.75"/>
  <cols>
    <col min="1" max="34" width="0.875" style="1" customWidth="1"/>
    <col min="35" max="35" width="4.00390625" style="1" customWidth="1"/>
    <col min="36" max="16384" width="0.875" style="1" customWidth="1"/>
  </cols>
  <sheetData>
    <row r="1" s="4" customFormat="1" ht="12">
      <c r="CW1" s="7" t="s">
        <v>37</v>
      </c>
    </row>
    <row r="3" spans="1:101" ht="16.5" customHeight="1">
      <c r="A3" s="47" t="s">
        <v>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47" t="s">
        <v>41</v>
      </c>
      <c r="R3" s="48"/>
      <c r="S3" s="48"/>
      <c r="T3" s="48"/>
      <c r="U3" s="48"/>
      <c r="V3" s="48"/>
      <c r="W3" s="48"/>
      <c r="X3" s="48"/>
      <c r="Y3" s="48"/>
      <c r="Z3" s="49"/>
      <c r="AA3" s="46" t="s">
        <v>22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9"/>
      <c r="BH3" s="46" t="s">
        <v>23</v>
      </c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9"/>
    </row>
    <row r="4" spans="1:101" ht="87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0"/>
      <c r="R4" s="51"/>
      <c r="S4" s="51"/>
      <c r="T4" s="51"/>
      <c r="U4" s="51"/>
      <c r="V4" s="51"/>
      <c r="W4" s="51"/>
      <c r="X4" s="51"/>
      <c r="Y4" s="51"/>
      <c r="Z4" s="52"/>
      <c r="AA4" s="35" t="s">
        <v>21</v>
      </c>
      <c r="AB4" s="36"/>
      <c r="AC4" s="36"/>
      <c r="AD4" s="36"/>
      <c r="AE4" s="36"/>
      <c r="AF4" s="36"/>
      <c r="AG4" s="36"/>
      <c r="AH4" s="36"/>
      <c r="AI4" s="37"/>
      <c r="AJ4" s="35" t="s">
        <v>44</v>
      </c>
      <c r="AK4" s="36"/>
      <c r="AL4" s="36"/>
      <c r="AM4" s="36"/>
      <c r="AN4" s="36"/>
      <c r="AO4" s="36"/>
      <c r="AP4" s="36"/>
      <c r="AQ4" s="37"/>
      <c r="AR4" s="35" t="s">
        <v>43</v>
      </c>
      <c r="AS4" s="36"/>
      <c r="AT4" s="36"/>
      <c r="AU4" s="36"/>
      <c r="AV4" s="36"/>
      <c r="AW4" s="36"/>
      <c r="AX4" s="37"/>
      <c r="AY4" s="35" t="s">
        <v>45</v>
      </c>
      <c r="AZ4" s="36"/>
      <c r="BA4" s="36"/>
      <c r="BB4" s="36"/>
      <c r="BC4" s="36"/>
      <c r="BD4" s="36"/>
      <c r="BE4" s="36"/>
      <c r="BF4" s="36"/>
      <c r="BG4" s="37"/>
      <c r="BH4" s="35" t="s">
        <v>21</v>
      </c>
      <c r="BI4" s="36"/>
      <c r="BJ4" s="36"/>
      <c r="BK4" s="36"/>
      <c r="BL4" s="36"/>
      <c r="BM4" s="36"/>
      <c r="BN4" s="36"/>
      <c r="BO4" s="36"/>
      <c r="BP4" s="37"/>
      <c r="BQ4" s="35" t="s">
        <v>44</v>
      </c>
      <c r="BR4" s="36"/>
      <c r="BS4" s="36"/>
      <c r="BT4" s="36"/>
      <c r="BU4" s="36"/>
      <c r="BV4" s="36"/>
      <c r="BW4" s="36"/>
      <c r="BX4" s="37"/>
      <c r="BY4" s="35" t="s">
        <v>43</v>
      </c>
      <c r="BZ4" s="36"/>
      <c r="CA4" s="36"/>
      <c r="CB4" s="36"/>
      <c r="CC4" s="36"/>
      <c r="CD4" s="36"/>
      <c r="CE4" s="37"/>
      <c r="CF4" s="35" t="s">
        <v>46</v>
      </c>
      <c r="CG4" s="36"/>
      <c r="CH4" s="36"/>
      <c r="CI4" s="36"/>
      <c r="CJ4" s="36"/>
      <c r="CK4" s="36"/>
      <c r="CL4" s="36"/>
      <c r="CM4" s="36"/>
      <c r="CN4" s="37"/>
      <c r="CO4" s="35" t="s">
        <v>42</v>
      </c>
      <c r="CP4" s="36"/>
      <c r="CQ4" s="36"/>
      <c r="CR4" s="36"/>
      <c r="CS4" s="36"/>
      <c r="CT4" s="36"/>
      <c r="CU4" s="36"/>
      <c r="CV4" s="36"/>
      <c r="CW4" s="37"/>
    </row>
    <row r="5" spans="1:101" s="8" customFormat="1" ht="15" customHeight="1">
      <c r="A5" s="46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46">
        <v>2</v>
      </c>
      <c r="R5" s="38"/>
      <c r="S5" s="38"/>
      <c r="T5" s="38"/>
      <c r="U5" s="38"/>
      <c r="V5" s="38"/>
      <c r="W5" s="38"/>
      <c r="X5" s="38"/>
      <c r="Y5" s="38"/>
      <c r="Z5" s="39"/>
      <c r="AA5" s="46">
        <v>3</v>
      </c>
      <c r="AB5" s="38"/>
      <c r="AC5" s="38"/>
      <c r="AD5" s="38"/>
      <c r="AE5" s="38"/>
      <c r="AF5" s="38"/>
      <c r="AG5" s="38"/>
      <c r="AH5" s="38"/>
      <c r="AI5" s="39"/>
      <c r="AJ5" s="46">
        <v>4</v>
      </c>
      <c r="AK5" s="38"/>
      <c r="AL5" s="38"/>
      <c r="AM5" s="38"/>
      <c r="AN5" s="38"/>
      <c r="AO5" s="38"/>
      <c r="AP5" s="38"/>
      <c r="AQ5" s="39"/>
      <c r="AR5" s="46">
        <v>5</v>
      </c>
      <c r="AS5" s="38"/>
      <c r="AT5" s="38"/>
      <c r="AU5" s="38"/>
      <c r="AV5" s="38"/>
      <c r="AW5" s="38"/>
      <c r="AX5" s="39"/>
      <c r="AY5" s="46">
        <v>6</v>
      </c>
      <c r="AZ5" s="38"/>
      <c r="BA5" s="38"/>
      <c r="BB5" s="38"/>
      <c r="BC5" s="38"/>
      <c r="BD5" s="38"/>
      <c r="BE5" s="38"/>
      <c r="BF5" s="38"/>
      <c r="BG5" s="39"/>
      <c r="BH5" s="46">
        <v>7</v>
      </c>
      <c r="BI5" s="38"/>
      <c r="BJ5" s="38"/>
      <c r="BK5" s="38"/>
      <c r="BL5" s="38"/>
      <c r="BM5" s="38"/>
      <c r="BN5" s="38"/>
      <c r="BO5" s="38"/>
      <c r="BP5" s="39"/>
      <c r="BQ5" s="46">
        <v>8</v>
      </c>
      <c r="BR5" s="38"/>
      <c r="BS5" s="38"/>
      <c r="BT5" s="38"/>
      <c r="BU5" s="38"/>
      <c r="BV5" s="38"/>
      <c r="BW5" s="38"/>
      <c r="BX5" s="39"/>
      <c r="BY5" s="46">
        <v>9</v>
      </c>
      <c r="BZ5" s="38"/>
      <c r="CA5" s="38"/>
      <c r="CB5" s="38"/>
      <c r="CC5" s="38"/>
      <c r="CD5" s="38"/>
      <c r="CE5" s="39"/>
      <c r="CF5" s="46">
        <v>10</v>
      </c>
      <c r="CG5" s="38"/>
      <c r="CH5" s="38"/>
      <c r="CI5" s="38"/>
      <c r="CJ5" s="38"/>
      <c r="CK5" s="38"/>
      <c r="CL5" s="38"/>
      <c r="CM5" s="38"/>
      <c r="CN5" s="39"/>
      <c r="CO5" s="46">
        <v>11</v>
      </c>
      <c r="CP5" s="38"/>
      <c r="CQ5" s="38"/>
      <c r="CR5" s="38"/>
      <c r="CS5" s="38"/>
      <c r="CT5" s="38"/>
      <c r="CU5" s="38"/>
      <c r="CV5" s="38"/>
      <c r="CW5" s="39"/>
    </row>
    <row r="6" spans="1:101" ht="30" customHeight="1">
      <c r="A6" s="20" t="str">
        <f>VLOOKUP('стр.1'!BN15,закупка!A:I,5,закупка!A:A)</f>
        <v>Очки защитные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56">
        <f>VLOOKUP('стр.1'!BN15,закупка!A:I,7,закупка!A:A)</f>
        <v>5678</v>
      </c>
      <c r="R6" s="33"/>
      <c r="S6" s="33"/>
      <c r="T6" s="33"/>
      <c r="U6" s="33"/>
      <c r="V6" s="33"/>
      <c r="W6" s="33"/>
      <c r="X6" s="33"/>
      <c r="Y6" s="33"/>
      <c r="Z6" s="57"/>
      <c r="AA6" s="58">
        <f>VLOOKUP('стр.1'!BN15,закупка!A:I,9,закупка!A:A)</f>
        <v>43525</v>
      </c>
      <c r="AB6" s="59"/>
      <c r="AC6" s="59"/>
      <c r="AD6" s="59"/>
      <c r="AE6" s="59"/>
      <c r="AF6" s="59"/>
      <c r="AG6" s="59"/>
      <c r="AH6" s="59"/>
      <c r="AI6" s="60"/>
      <c r="AJ6" s="56">
        <f>VLOOKUP('стр.1'!BN15,закупка!A:I,6,закупка!A:A)</f>
        <v>5</v>
      </c>
      <c r="AK6" s="33"/>
      <c r="AL6" s="33"/>
      <c r="AM6" s="33"/>
      <c r="AN6" s="33"/>
      <c r="AO6" s="33"/>
      <c r="AP6" s="33"/>
      <c r="AQ6" s="57"/>
      <c r="AR6" s="56"/>
      <c r="AS6" s="33"/>
      <c r="AT6" s="33"/>
      <c r="AU6" s="33"/>
      <c r="AV6" s="33"/>
      <c r="AW6" s="33"/>
      <c r="AX6" s="57"/>
      <c r="AY6" s="53">
        <f>VLOOKUP('стр.1'!BN15,закупка!A:I,8,закупка!A:A)</f>
        <v>22</v>
      </c>
      <c r="AZ6" s="54"/>
      <c r="BA6" s="54"/>
      <c r="BB6" s="54"/>
      <c r="BC6" s="54"/>
      <c r="BD6" s="54"/>
      <c r="BE6" s="54"/>
      <c r="BF6" s="54"/>
      <c r="BG6" s="55"/>
      <c r="BH6" s="56"/>
      <c r="BI6" s="33"/>
      <c r="BJ6" s="33"/>
      <c r="BK6" s="33"/>
      <c r="BL6" s="33"/>
      <c r="BM6" s="33"/>
      <c r="BN6" s="33"/>
      <c r="BO6" s="33"/>
      <c r="BP6" s="57"/>
      <c r="BQ6" s="56"/>
      <c r="BR6" s="33"/>
      <c r="BS6" s="33"/>
      <c r="BT6" s="33"/>
      <c r="BU6" s="33"/>
      <c r="BV6" s="33"/>
      <c r="BW6" s="33"/>
      <c r="BX6" s="57"/>
      <c r="BY6" s="56"/>
      <c r="BZ6" s="33"/>
      <c r="CA6" s="33"/>
      <c r="CB6" s="33"/>
      <c r="CC6" s="33"/>
      <c r="CD6" s="33"/>
      <c r="CE6" s="57"/>
      <c r="CF6" s="53"/>
      <c r="CG6" s="54"/>
      <c r="CH6" s="54"/>
      <c r="CI6" s="54"/>
      <c r="CJ6" s="54"/>
      <c r="CK6" s="54"/>
      <c r="CL6" s="54"/>
      <c r="CM6" s="54"/>
      <c r="CN6" s="55"/>
      <c r="CO6" s="53"/>
      <c r="CP6" s="54"/>
      <c r="CQ6" s="54"/>
      <c r="CR6" s="54"/>
      <c r="CS6" s="54"/>
      <c r="CT6" s="54"/>
      <c r="CU6" s="54"/>
      <c r="CV6" s="54"/>
      <c r="CW6" s="55"/>
    </row>
    <row r="7" spans="1:101" ht="30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64"/>
      <c r="R7" s="34"/>
      <c r="S7" s="34"/>
      <c r="T7" s="34"/>
      <c r="U7" s="34"/>
      <c r="V7" s="34"/>
      <c r="W7" s="34"/>
      <c r="X7" s="34"/>
      <c r="Y7" s="34"/>
      <c r="Z7" s="65"/>
      <c r="AA7" s="64"/>
      <c r="AB7" s="34"/>
      <c r="AC7" s="34"/>
      <c r="AD7" s="34"/>
      <c r="AE7" s="34"/>
      <c r="AF7" s="34"/>
      <c r="AG7" s="34"/>
      <c r="AH7" s="34"/>
      <c r="AI7" s="65"/>
      <c r="AJ7" s="26"/>
      <c r="AK7" s="27"/>
      <c r="AL7" s="27"/>
      <c r="AM7" s="27"/>
      <c r="AN7" s="27"/>
      <c r="AO7" s="27"/>
      <c r="AP7" s="27"/>
      <c r="AQ7" s="28"/>
      <c r="AR7" s="26"/>
      <c r="AS7" s="27"/>
      <c r="AT7" s="27"/>
      <c r="AU7" s="27"/>
      <c r="AV7" s="27"/>
      <c r="AW7" s="27"/>
      <c r="AX7" s="28"/>
      <c r="AY7" s="61"/>
      <c r="AZ7" s="62"/>
      <c r="BA7" s="62"/>
      <c r="BB7" s="62"/>
      <c r="BC7" s="62"/>
      <c r="BD7" s="62"/>
      <c r="BE7" s="62"/>
      <c r="BF7" s="62"/>
      <c r="BG7" s="63"/>
      <c r="BH7" s="64"/>
      <c r="BI7" s="34"/>
      <c r="BJ7" s="34"/>
      <c r="BK7" s="34"/>
      <c r="BL7" s="34"/>
      <c r="BM7" s="34"/>
      <c r="BN7" s="34"/>
      <c r="BO7" s="34"/>
      <c r="BP7" s="65"/>
      <c r="BQ7" s="26"/>
      <c r="BR7" s="27"/>
      <c r="BS7" s="27"/>
      <c r="BT7" s="27"/>
      <c r="BU7" s="27"/>
      <c r="BV7" s="27"/>
      <c r="BW7" s="27"/>
      <c r="BX7" s="28"/>
      <c r="BY7" s="26"/>
      <c r="BZ7" s="27"/>
      <c r="CA7" s="27"/>
      <c r="CB7" s="27"/>
      <c r="CC7" s="27"/>
      <c r="CD7" s="27"/>
      <c r="CE7" s="28"/>
      <c r="CF7" s="61"/>
      <c r="CG7" s="62"/>
      <c r="CH7" s="62"/>
      <c r="CI7" s="62"/>
      <c r="CJ7" s="62"/>
      <c r="CK7" s="62"/>
      <c r="CL7" s="62"/>
      <c r="CM7" s="62"/>
      <c r="CN7" s="63"/>
      <c r="CO7" s="61"/>
      <c r="CP7" s="62"/>
      <c r="CQ7" s="62"/>
      <c r="CR7" s="62"/>
      <c r="CS7" s="62"/>
      <c r="CT7" s="62"/>
      <c r="CU7" s="62"/>
      <c r="CV7" s="62"/>
      <c r="CW7" s="63"/>
    </row>
    <row r="8" spans="1:101" ht="30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64"/>
      <c r="R8" s="34"/>
      <c r="S8" s="34"/>
      <c r="T8" s="34"/>
      <c r="U8" s="34"/>
      <c r="V8" s="34"/>
      <c r="W8" s="34"/>
      <c r="X8" s="34"/>
      <c r="Y8" s="34"/>
      <c r="Z8" s="65"/>
      <c r="AA8" s="64"/>
      <c r="AB8" s="34"/>
      <c r="AC8" s="34"/>
      <c r="AD8" s="34"/>
      <c r="AE8" s="34"/>
      <c r="AF8" s="34"/>
      <c r="AG8" s="34"/>
      <c r="AH8" s="34"/>
      <c r="AI8" s="65"/>
      <c r="AJ8" s="26"/>
      <c r="AK8" s="27"/>
      <c r="AL8" s="27"/>
      <c r="AM8" s="27"/>
      <c r="AN8" s="27"/>
      <c r="AO8" s="27"/>
      <c r="AP8" s="27"/>
      <c r="AQ8" s="28"/>
      <c r="AR8" s="26"/>
      <c r="AS8" s="27"/>
      <c r="AT8" s="27"/>
      <c r="AU8" s="27"/>
      <c r="AV8" s="27"/>
      <c r="AW8" s="27"/>
      <c r="AX8" s="28"/>
      <c r="AY8" s="61"/>
      <c r="AZ8" s="62"/>
      <c r="BA8" s="62"/>
      <c r="BB8" s="62"/>
      <c r="BC8" s="62"/>
      <c r="BD8" s="62"/>
      <c r="BE8" s="62"/>
      <c r="BF8" s="62"/>
      <c r="BG8" s="63"/>
      <c r="BH8" s="64"/>
      <c r="BI8" s="34"/>
      <c r="BJ8" s="34"/>
      <c r="BK8" s="34"/>
      <c r="BL8" s="34"/>
      <c r="BM8" s="34"/>
      <c r="BN8" s="34"/>
      <c r="BO8" s="34"/>
      <c r="BP8" s="65"/>
      <c r="BQ8" s="26"/>
      <c r="BR8" s="27"/>
      <c r="BS8" s="27"/>
      <c r="BT8" s="27"/>
      <c r="BU8" s="27"/>
      <c r="BV8" s="27"/>
      <c r="BW8" s="27"/>
      <c r="BX8" s="28"/>
      <c r="BY8" s="26"/>
      <c r="BZ8" s="27"/>
      <c r="CA8" s="27"/>
      <c r="CB8" s="27"/>
      <c r="CC8" s="27"/>
      <c r="CD8" s="27"/>
      <c r="CE8" s="28"/>
      <c r="CF8" s="61"/>
      <c r="CG8" s="62"/>
      <c r="CH8" s="62"/>
      <c r="CI8" s="62"/>
      <c r="CJ8" s="62"/>
      <c r="CK8" s="62"/>
      <c r="CL8" s="62"/>
      <c r="CM8" s="62"/>
      <c r="CN8" s="63"/>
      <c r="CO8" s="61"/>
      <c r="CP8" s="62"/>
      <c r="CQ8" s="62"/>
      <c r="CR8" s="62"/>
      <c r="CS8" s="62"/>
      <c r="CT8" s="62"/>
      <c r="CU8" s="62"/>
      <c r="CV8" s="62"/>
      <c r="CW8" s="63"/>
    </row>
    <row r="9" spans="1:101" ht="30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64"/>
      <c r="R9" s="34"/>
      <c r="S9" s="34"/>
      <c r="T9" s="34"/>
      <c r="U9" s="34"/>
      <c r="V9" s="34"/>
      <c r="W9" s="34"/>
      <c r="X9" s="34"/>
      <c r="Y9" s="34"/>
      <c r="Z9" s="65"/>
      <c r="AA9" s="64"/>
      <c r="AB9" s="34"/>
      <c r="AC9" s="34"/>
      <c r="AD9" s="34"/>
      <c r="AE9" s="34"/>
      <c r="AF9" s="34"/>
      <c r="AG9" s="34"/>
      <c r="AH9" s="34"/>
      <c r="AI9" s="65"/>
      <c r="AJ9" s="26"/>
      <c r="AK9" s="27"/>
      <c r="AL9" s="27"/>
      <c r="AM9" s="27"/>
      <c r="AN9" s="27"/>
      <c r="AO9" s="27"/>
      <c r="AP9" s="27"/>
      <c r="AQ9" s="28"/>
      <c r="AR9" s="26"/>
      <c r="AS9" s="27"/>
      <c r="AT9" s="27"/>
      <c r="AU9" s="27"/>
      <c r="AV9" s="27"/>
      <c r="AW9" s="27"/>
      <c r="AX9" s="28"/>
      <c r="AY9" s="61"/>
      <c r="AZ9" s="62"/>
      <c r="BA9" s="62"/>
      <c r="BB9" s="62"/>
      <c r="BC9" s="62"/>
      <c r="BD9" s="62"/>
      <c r="BE9" s="62"/>
      <c r="BF9" s="62"/>
      <c r="BG9" s="63"/>
      <c r="BH9" s="64"/>
      <c r="BI9" s="34"/>
      <c r="BJ9" s="34"/>
      <c r="BK9" s="34"/>
      <c r="BL9" s="34"/>
      <c r="BM9" s="34"/>
      <c r="BN9" s="34"/>
      <c r="BO9" s="34"/>
      <c r="BP9" s="65"/>
      <c r="BQ9" s="26"/>
      <c r="BR9" s="27"/>
      <c r="BS9" s="27"/>
      <c r="BT9" s="27"/>
      <c r="BU9" s="27"/>
      <c r="BV9" s="27"/>
      <c r="BW9" s="27"/>
      <c r="BX9" s="28"/>
      <c r="BY9" s="26"/>
      <c r="BZ9" s="27"/>
      <c r="CA9" s="27"/>
      <c r="CB9" s="27"/>
      <c r="CC9" s="27"/>
      <c r="CD9" s="27"/>
      <c r="CE9" s="28"/>
      <c r="CF9" s="61"/>
      <c r="CG9" s="62"/>
      <c r="CH9" s="62"/>
      <c r="CI9" s="62"/>
      <c r="CJ9" s="62"/>
      <c r="CK9" s="62"/>
      <c r="CL9" s="62"/>
      <c r="CM9" s="62"/>
      <c r="CN9" s="63"/>
      <c r="CO9" s="61"/>
      <c r="CP9" s="62"/>
      <c r="CQ9" s="62"/>
      <c r="CR9" s="62"/>
      <c r="CS9" s="62"/>
      <c r="CT9" s="62"/>
      <c r="CU9" s="62"/>
      <c r="CV9" s="62"/>
      <c r="CW9" s="63"/>
    </row>
  </sheetData>
  <sheetProtection/>
  <mergeCells count="68">
    <mergeCell ref="AR9:AX9"/>
    <mergeCell ref="CF8:CN8"/>
    <mergeCell ref="AR8:AX8"/>
    <mergeCell ref="AY8:BG8"/>
    <mergeCell ref="AY9:BG9"/>
    <mergeCell ref="BH9:BP9"/>
    <mergeCell ref="BQ9:BX9"/>
    <mergeCell ref="BQ8:BX8"/>
    <mergeCell ref="BY9:CE9"/>
    <mergeCell ref="CF9:CN9"/>
    <mergeCell ref="CO9:CW9"/>
    <mergeCell ref="CO8:CW8"/>
    <mergeCell ref="A9:P9"/>
    <mergeCell ref="Q9:Z9"/>
    <mergeCell ref="AA9:AI9"/>
    <mergeCell ref="AJ9:AQ9"/>
    <mergeCell ref="BY8:CE8"/>
    <mergeCell ref="BH8:BP8"/>
    <mergeCell ref="A8:P8"/>
    <mergeCell ref="Q8:Z8"/>
    <mergeCell ref="AA8:AI8"/>
    <mergeCell ref="AJ8:AQ8"/>
    <mergeCell ref="BQ7:BX7"/>
    <mergeCell ref="BY7:CE7"/>
    <mergeCell ref="AR7:AX7"/>
    <mergeCell ref="AY7:BG7"/>
    <mergeCell ref="BH7:BP7"/>
    <mergeCell ref="CF7:CN7"/>
    <mergeCell ref="CO7:CW7"/>
    <mergeCell ref="BY6:CE6"/>
    <mergeCell ref="CF6:CN6"/>
    <mergeCell ref="CO6:CW6"/>
    <mergeCell ref="A7:P7"/>
    <mergeCell ref="Q7:Z7"/>
    <mergeCell ref="AA7:AI7"/>
    <mergeCell ref="AJ7:AQ7"/>
    <mergeCell ref="AR6:AX6"/>
    <mergeCell ref="AY6:BG6"/>
    <mergeCell ref="BH6:BP6"/>
    <mergeCell ref="BQ6:BX6"/>
    <mergeCell ref="A6:P6"/>
    <mergeCell ref="Q6:Z6"/>
    <mergeCell ref="AA6:AI6"/>
    <mergeCell ref="AJ6:AQ6"/>
    <mergeCell ref="BQ5:BX5"/>
    <mergeCell ref="BY5:CE5"/>
    <mergeCell ref="CF5:CN5"/>
    <mergeCell ref="CO5:CW5"/>
    <mergeCell ref="CO4:CW4"/>
    <mergeCell ref="CF4:CN4"/>
    <mergeCell ref="AY4:BG4"/>
    <mergeCell ref="A5:P5"/>
    <mergeCell ref="Q5:Z5"/>
    <mergeCell ref="AA5:AI5"/>
    <mergeCell ref="AJ5:AQ5"/>
    <mergeCell ref="AR5:AX5"/>
    <mergeCell ref="AY5:BG5"/>
    <mergeCell ref="AR4:AX4"/>
    <mergeCell ref="BH5:BP5"/>
    <mergeCell ref="A3:P4"/>
    <mergeCell ref="Q3:Z4"/>
    <mergeCell ref="BH4:BP4"/>
    <mergeCell ref="BQ4:BX4"/>
    <mergeCell ref="AA3:BG3"/>
    <mergeCell ref="BH3:CW3"/>
    <mergeCell ref="BY4:CE4"/>
    <mergeCell ref="AA4:AI4"/>
    <mergeCell ref="AJ4:AQ4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work</cp:lastModifiedBy>
  <cp:lastPrinted>2016-04-12T07:41:20Z</cp:lastPrinted>
  <dcterms:created xsi:type="dcterms:W3CDTF">2002-09-23T08:35:45Z</dcterms:created>
  <dcterms:modified xsi:type="dcterms:W3CDTF">2019-04-23T05:38:36Z</dcterms:modified>
  <cp:category/>
  <cp:version/>
  <cp:contentType/>
  <cp:contentStatus/>
</cp:coreProperties>
</file>