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1" l="1"/>
  <c r="J28" i="1" s="1"/>
  <c r="C28" i="1" s="1"/>
  <c r="P27" i="1" l="1"/>
  <c r="I27" i="1"/>
  <c r="K28" i="1"/>
  <c r="A27" i="1"/>
  <c r="B28" i="1"/>
  <c r="Q27" i="1"/>
  <c r="H27" i="1"/>
  <c r="Q28" i="1"/>
  <c r="G27" i="1"/>
  <c r="P28" i="1"/>
  <c r="O27" i="1"/>
  <c r="G28" i="1"/>
  <c r="F27" i="1"/>
  <c r="H28" i="1"/>
  <c r="O28" i="1"/>
  <c r="N27" i="1"/>
  <c r="F28" i="1"/>
  <c r="E27" i="1"/>
  <c r="I28" i="1"/>
  <c r="N28" i="1"/>
  <c r="M27" i="1"/>
  <c r="A28" i="1"/>
  <c r="E28" i="1"/>
  <c r="D27" i="1"/>
  <c r="M28" i="1"/>
  <c r="L27" i="1"/>
  <c r="D28" i="1"/>
  <c r="C27" i="1"/>
  <c r="L28" i="1"/>
  <c r="K27" i="1"/>
  <c r="B27" i="1"/>
  <c r="J29" i="1"/>
  <c r="R18" i="1"/>
  <c r="R17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2" i="1"/>
  <c r="D29" i="1" l="1"/>
  <c r="M29" i="1"/>
  <c r="E29" i="1"/>
  <c r="N29" i="1"/>
  <c r="F29" i="1"/>
  <c r="O29" i="1"/>
  <c r="G29" i="1"/>
  <c r="A29" i="1"/>
  <c r="P29" i="1"/>
  <c r="I29" i="1"/>
  <c r="H29" i="1"/>
  <c r="Q29" i="1"/>
  <c r="B29" i="1"/>
  <c r="K29" i="1"/>
  <c r="C29" i="1"/>
  <c r="L29" i="1"/>
  <c r="J30" i="1"/>
  <c r="E30" i="1" l="1"/>
  <c r="N30" i="1"/>
  <c r="F30" i="1"/>
  <c r="O30" i="1"/>
  <c r="G30" i="1"/>
  <c r="P30" i="1"/>
  <c r="B30" i="1"/>
  <c r="H30" i="1"/>
  <c r="Q30" i="1"/>
  <c r="A30" i="1"/>
  <c r="I30" i="1"/>
  <c r="C30" i="1"/>
  <c r="L30" i="1"/>
  <c r="D30" i="1"/>
  <c r="M30" i="1"/>
  <c r="K30" i="1"/>
  <c r="J31" i="1"/>
  <c r="J32" i="1" l="1"/>
  <c r="F31" i="1"/>
  <c r="O31" i="1"/>
  <c r="G31" i="1"/>
  <c r="P31" i="1"/>
  <c r="C31" i="1"/>
  <c r="H31" i="1"/>
  <c r="Q31" i="1"/>
  <c r="L31" i="1"/>
  <c r="B31" i="1"/>
  <c r="K31" i="1"/>
  <c r="I31" i="1"/>
  <c r="D31" i="1"/>
  <c r="M31" i="1"/>
  <c r="E31" i="1"/>
  <c r="N31" i="1"/>
  <c r="A31" i="1"/>
  <c r="G32" i="1" l="1"/>
  <c r="P32" i="1"/>
  <c r="H32" i="1"/>
  <c r="Q32" i="1"/>
  <c r="M32" i="1"/>
  <c r="B32" i="1"/>
  <c r="K32" i="1"/>
  <c r="C32" i="1"/>
  <c r="L32" i="1"/>
  <c r="E32" i="1"/>
  <c r="A32" i="1"/>
  <c r="N32" i="1"/>
  <c r="I32" i="1"/>
  <c r="D32" i="1"/>
  <c r="F32" i="1"/>
  <c r="O32" i="1"/>
</calcChain>
</file>

<file path=xl/sharedStrings.xml><?xml version="1.0" encoding="utf-8"?>
<sst xmlns="http://schemas.openxmlformats.org/spreadsheetml/2006/main" count="46" uniqueCount="25">
  <si>
    <t>№</t>
  </si>
  <si>
    <t>Почва</t>
  </si>
  <si>
    <t>Растительность</t>
  </si>
  <si>
    <t>Животный мир</t>
  </si>
  <si>
    <t>Атмосферный  воздух</t>
  </si>
  <si>
    <t>Снежный покров</t>
  </si>
  <si>
    <t>Поверхностная вода</t>
  </si>
  <si>
    <t>Донные отложения</t>
  </si>
  <si>
    <t>Долгота</t>
  </si>
  <si>
    <t>Широта</t>
  </si>
  <si>
    <t>С26</t>
  </si>
  <si>
    <t>ПЧ-26</t>
  </si>
  <si>
    <t>РП69</t>
  </si>
  <si>
    <t>ДО1</t>
  </si>
  <si>
    <t>ПВ1</t>
  </si>
  <si>
    <t>ДО15</t>
  </si>
  <si>
    <t>ПВ15</t>
  </si>
  <si>
    <t>АВ33</t>
  </si>
  <si>
    <t>С33</t>
  </si>
  <si>
    <t>ПЧ-33</t>
  </si>
  <si>
    <t>РП19</t>
  </si>
  <si>
    <t xml:space="preserve">ПВ74  </t>
  </si>
  <si>
    <t>ДО16</t>
  </si>
  <si>
    <t>ПВ16</t>
  </si>
  <si>
    <t>НУЖНО ЧТОБ БЫЛО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</si>
</sst>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00"/>
    <numFmt numFmtId="168" formatCode="0.0000000000000"/>
    <numFmt numFmtId="169" formatCode="0.00000000000000"/>
    <numFmt numFmtId="178" formatCode="0.00000000000000000000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178" fontId="0" fillId="0" borderId="0" xfId="0" applyNumberFormat="1"/>
    <xf numFmtId="164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 vertical="center"/>
    </xf>
    <xf numFmtId="168" fontId="0" fillId="3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2"/>
  <sheetViews>
    <sheetView tabSelected="1" workbookViewId="0">
      <selection activeCell="G16" sqref="G16"/>
    </sheetView>
  </sheetViews>
  <sheetFormatPr defaultRowHeight="15" x14ac:dyDescent="0.25"/>
  <cols>
    <col min="1" max="1" width="12.5703125" bestFit="1" customWidth="1"/>
    <col min="2" max="8" width="11.28515625" customWidth="1"/>
    <col min="9" max="9" width="18.85546875" bestFit="1" customWidth="1"/>
    <col min="10" max="10" width="17.7109375" customWidth="1"/>
    <col min="11" max="17" width="13.85546875" customWidth="1"/>
    <col min="18" max="18" width="36.5703125" customWidth="1"/>
  </cols>
  <sheetData>
    <row r="1" spans="1:1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</v>
      </c>
      <c r="L1" s="1" t="s">
        <v>2</v>
      </c>
      <c r="M1" s="1" t="s">
        <v>3</v>
      </c>
      <c r="N1" s="1" t="s">
        <v>4</v>
      </c>
      <c r="O1" s="1" t="s">
        <v>5</v>
      </c>
      <c r="P1" s="1" t="s">
        <v>6</v>
      </c>
      <c r="Q1" s="1" t="s">
        <v>7</v>
      </c>
    </row>
    <row r="2" spans="1:18" x14ac:dyDescent="0.25">
      <c r="A2" s="2">
        <v>26</v>
      </c>
      <c r="B2" s="2"/>
      <c r="C2" s="2"/>
      <c r="D2" s="2"/>
      <c r="E2" s="2"/>
      <c r="F2" s="2" t="s">
        <v>10</v>
      </c>
      <c r="G2" s="2"/>
      <c r="H2" s="2"/>
      <c r="I2" s="7">
        <v>57.750611111111112</v>
      </c>
      <c r="J2" s="9">
        <v>68.487694444444443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5">
        <f>J2-I2</f>
        <v>10.737083333333331</v>
      </c>
    </row>
    <row r="3" spans="1:18" x14ac:dyDescent="0.25">
      <c r="A3" s="2">
        <v>322</v>
      </c>
      <c r="B3" s="3" t="s">
        <v>11</v>
      </c>
      <c r="C3" s="3"/>
      <c r="D3" s="3"/>
      <c r="E3" s="3"/>
      <c r="F3" s="3"/>
      <c r="G3" s="3"/>
      <c r="H3" s="3"/>
      <c r="I3" s="8">
        <v>57.750611111111112</v>
      </c>
      <c r="J3" s="10">
        <v>68.487694444444443</v>
      </c>
      <c r="K3" s="2">
        <v>1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5">
        <f t="shared" ref="R3:R15" si="0">J3-I3</f>
        <v>10.737083333333331</v>
      </c>
    </row>
    <row r="4" spans="1:18" x14ac:dyDescent="0.25">
      <c r="A4" s="2">
        <v>478</v>
      </c>
      <c r="B4" s="2"/>
      <c r="C4" s="2" t="s">
        <v>12</v>
      </c>
      <c r="D4" s="2"/>
      <c r="E4" s="2"/>
      <c r="F4" s="2"/>
      <c r="G4" s="2"/>
      <c r="H4" s="2"/>
      <c r="I4" s="7">
        <v>57.750611111111112</v>
      </c>
      <c r="J4" s="9">
        <v>68.487694444444443</v>
      </c>
      <c r="K4" s="2">
        <v>0</v>
      </c>
      <c r="L4" s="2">
        <v>1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5">
        <f t="shared" si="0"/>
        <v>10.737083333333331</v>
      </c>
    </row>
    <row r="5" spans="1:18" x14ac:dyDescent="0.25">
      <c r="A5" s="2">
        <v>159</v>
      </c>
      <c r="B5" s="2"/>
      <c r="C5" s="2"/>
      <c r="D5" s="2"/>
      <c r="E5" s="2"/>
      <c r="F5" s="2"/>
      <c r="G5" s="2"/>
      <c r="H5" s="2" t="s">
        <v>13</v>
      </c>
      <c r="I5" s="7">
        <v>57.757358330000002</v>
      </c>
      <c r="J5" s="9">
        <v>68.598399999999998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1</v>
      </c>
      <c r="R5" s="5">
        <f t="shared" si="0"/>
        <v>10.841041669999996</v>
      </c>
    </row>
    <row r="6" spans="1:18" x14ac:dyDescent="0.25">
      <c r="A6" s="2">
        <v>217</v>
      </c>
      <c r="B6" s="2"/>
      <c r="C6" s="2"/>
      <c r="D6" s="2"/>
      <c r="E6" s="2"/>
      <c r="F6" s="2"/>
      <c r="G6" s="2" t="s">
        <v>14</v>
      </c>
      <c r="H6" s="2"/>
      <c r="I6" s="7">
        <v>57.757358330000002</v>
      </c>
      <c r="J6" s="9">
        <v>68.598399999999998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1</v>
      </c>
      <c r="Q6" s="2">
        <v>0</v>
      </c>
      <c r="R6" s="5">
        <f t="shared" si="0"/>
        <v>10.841041669999996</v>
      </c>
    </row>
    <row r="7" spans="1:18" x14ac:dyDescent="0.25">
      <c r="A7" s="2">
        <v>173</v>
      </c>
      <c r="B7" s="2"/>
      <c r="C7" s="2"/>
      <c r="D7" s="2"/>
      <c r="E7" s="2"/>
      <c r="F7" s="2"/>
      <c r="G7" s="2"/>
      <c r="H7" s="2" t="s">
        <v>15</v>
      </c>
      <c r="I7" s="7">
        <v>57.779330559999998</v>
      </c>
      <c r="J7" s="9">
        <v>68.707158329999999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</v>
      </c>
      <c r="R7" s="5">
        <f t="shared" si="0"/>
        <v>10.92782777</v>
      </c>
    </row>
    <row r="8" spans="1:18" x14ac:dyDescent="0.25">
      <c r="A8" s="2">
        <v>231</v>
      </c>
      <c r="B8" s="2"/>
      <c r="C8" s="2"/>
      <c r="D8" s="2"/>
      <c r="E8" s="2"/>
      <c r="F8" s="2"/>
      <c r="G8" s="2" t="s">
        <v>16</v>
      </c>
      <c r="H8" s="2"/>
      <c r="I8" s="7">
        <v>57.779330559999998</v>
      </c>
      <c r="J8" s="9">
        <v>68.707158329999999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1</v>
      </c>
      <c r="Q8" s="2">
        <v>0</v>
      </c>
      <c r="R8" s="5">
        <f t="shared" si="0"/>
        <v>10.92782777</v>
      </c>
    </row>
    <row r="9" spans="1:18" x14ac:dyDescent="0.25">
      <c r="A9" s="2">
        <v>112</v>
      </c>
      <c r="B9" s="2"/>
      <c r="C9" s="2"/>
      <c r="D9" s="2"/>
      <c r="E9" s="2" t="s">
        <v>17</v>
      </c>
      <c r="F9" s="2"/>
      <c r="G9" s="2"/>
      <c r="H9" s="2"/>
      <c r="I9" s="11">
        <v>57.784833329999998</v>
      </c>
      <c r="J9" s="9">
        <v>68.709999999999994</v>
      </c>
      <c r="K9" s="2">
        <v>0</v>
      </c>
      <c r="L9" s="2">
        <v>0</v>
      </c>
      <c r="M9" s="2">
        <v>0</v>
      </c>
      <c r="N9" s="2">
        <v>1</v>
      </c>
      <c r="O9" s="2">
        <v>0</v>
      </c>
      <c r="P9" s="2">
        <v>0</v>
      </c>
      <c r="Q9" s="2">
        <v>0</v>
      </c>
      <c r="R9" s="5">
        <f t="shared" si="0"/>
        <v>10.925166669999996</v>
      </c>
    </row>
    <row r="10" spans="1:18" x14ac:dyDescent="0.25">
      <c r="A10" s="2">
        <v>33</v>
      </c>
      <c r="B10" s="2"/>
      <c r="C10" s="2"/>
      <c r="D10" s="2"/>
      <c r="E10" s="2"/>
      <c r="F10" s="2" t="s">
        <v>18</v>
      </c>
      <c r="G10" s="2"/>
      <c r="H10" s="2"/>
      <c r="I10" s="11">
        <v>57.784833333333303</v>
      </c>
      <c r="J10" s="9">
        <v>68.710000000000008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0</v>
      </c>
      <c r="Q10" s="2">
        <v>0</v>
      </c>
      <c r="R10" s="5">
        <f t="shared" si="0"/>
        <v>10.925166666666705</v>
      </c>
    </row>
    <row r="11" spans="1:18" x14ac:dyDescent="0.25">
      <c r="A11" s="2">
        <v>329</v>
      </c>
      <c r="B11" s="3" t="s">
        <v>19</v>
      </c>
      <c r="C11" s="3"/>
      <c r="D11" s="3"/>
      <c r="E11" s="3"/>
      <c r="F11" s="3"/>
      <c r="G11" s="3"/>
      <c r="H11" s="3"/>
      <c r="I11" s="8">
        <v>57.784833333333331</v>
      </c>
      <c r="J11" s="10">
        <v>68.710000000000008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5">
        <f t="shared" si="0"/>
        <v>10.925166666666676</v>
      </c>
    </row>
    <row r="12" spans="1:18" x14ac:dyDescent="0.25">
      <c r="A12" s="2">
        <v>428</v>
      </c>
      <c r="B12" s="2"/>
      <c r="C12" s="2" t="s">
        <v>20</v>
      </c>
      <c r="D12" s="2"/>
      <c r="E12" s="2"/>
      <c r="F12" s="2"/>
      <c r="G12" s="2"/>
      <c r="H12" s="2"/>
      <c r="I12" s="7">
        <v>57.784833333333331</v>
      </c>
      <c r="J12" s="9">
        <v>68.710000000000008</v>
      </c>
      <c r="K12" s="2">
        <v>0</v>
      </c>
      <c r="L12" s="2">
        <v>1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5">
        <f t="shared" si="0"/>
        <v>10.925166666666676</v>
      </c>
    </row>
    <row r="13" spans="1:18" x14ac:dyDescent="0.25">
      <c r="A13" s="2">
        <v>290</v>
      </c>
      <c r="B13" s="2"/>
      <c r="C13" s="2"/>
      <c r="D13" s="2"/>
      <c r="E13" s="2"/>
      <c r="F13" s="2"/>
      <c r="G13" s="2" t="s">
        <v>21</v>
      </c>
      <c r="H13" s="2"/>
      <c r="I13" s="7">
        <v>57.785216669999997</v>
      </c>
      <c r="J13" s="9">
        <v>68.710549999999998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</v>
      </c>
      <c r="Q13" s="2">
        <v>0</v>
      </c>
      <c r="R13" s="5">
        <f t="shared" si="0"/>
        <v>10.925333330000001</v>
      </c>
    </row>
    <row r="14" spans="1:18" x14ac:dyDescent="0.25">
      <c r="A14" s="2">
        <v>174</v>
      </c>
      <c r="B14" s="2"/>
      <c r="C14" s="2"/>
      <c r="D14" s="2"/>
      <c r="E14" s="2"/>
      <c r="F14" s="2"/>
      <c r="G14" s="2"/>
      <c r="H14" s="2" t="s">
        <v>22</v>
      </c>
      <c r="I14" s="7">
        <v>57.793750000000003</v>
      </c>
      <c r="J14" s="9">
        <v>68.706480560000003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1</v>
      </c>
      <c r="R14" s="5">
        <f t="shared" si="0"/>
        <v>10.91273056</v>
      </c>
    </row>
    <row r="15" spans="1:18" x14ac:dyDescent="0.25">
      <c r="A15" s="2">
        <v>232</v>
      </c>
      <c r="B15" s="2"/>
      <c r="C15" s="2"/>
      <c r="D15" s="2"/>
      <c r="E15" s="2"/>
      <c r="F15" s="2"/>
      <c r="G15" s="2" t="s">
        <v>23</v>
      </c>
      <c r="H15" s="2"/>
      <c r="I15" s="7">
        <v>57.793750000000003</v>
      </c>
      <c r="J15" s="9">
        <v>68.706480560000003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</v>
      </c>
      <c r="Q15" s="2">
        <v>0</v>
      </c>
      <c r="R15" s="5">
        <f t="shared" si="0"/>
        <v>10.91273056</v>
      </c>
    </row>
    <row r="17" spans="1:18" x14ac:dyDescent="0.25">
      <c r="R17">
        <f>J9-I9-(J10-I10)</f>
        <v>3.3332909765704244E-9</v>
      </c>
    </row>
    <row r="18" spans="1:18" x14ac:dyDescent="0.25">
      <c r="A18" s="4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t="b">
        <f>I9=I10</f>
        <v>0</v>
      </c>
    </row>
    <row r="20" spans="1:18" x14ac:dyDescent="0.25">
      <c r="A20" s="2">
        <v>26</v>
      </c>
      <c r="B20" s="3" t="s">
        <v>11</v>
      </c>
      <c r="C20" s="2" t="s">
        <v>12</v>
      </c>
      <c r="D20" s="2"/>
      <c r="E20" s="2"/>
      <c r="F20" s="2" t="s">
        <v>10</v>
      </c>
      <c r="G20" s="2"/>
      <c r="H20" s="2"/>
      <c r="I20" s="2">
        <v>57.750611111111112</v>
      </c>
      <c r="J20" s="2">
        <v>68.487694444444443</v>
      </c>
      <c r="K20" s="2">
        <v>1</v>
      </c>
      <c r="L20" s="2">
        <v>1</v>
      </c>
      <c r="M20" s="2">
        <v>0</v>
      </c>
      <c r="N20" s="2">
        <v>0</v>
      </c>
      <c r="O20" s="2">
        <v>1</v>
      </c>
      <c r="P20" s="2">
        <v>0</v>
      </c>
      <c r="Q20" s="2">
        <v>0</v>
      </c>
    </row>
    <row r="21" spans="1:18" x14ac:dyDescent="0.25">
      <c r="A21" s="2">
        <v>159</v>
      </c>
      <c r="B21" s="2"/>
      <c r="C21" s="2"/>
      <c r="D21" s="2"/>
      <c r="E21" s="2"/>
      <c r="F21" s="2"/>
      <c r="G21" s="2" t="s">
        <v>14</v>
      </c>
      <c r="H21" s="2" t="s">
        <v>13</v>
      </c>
      <c r="I21" s="2">
        <v>57.757358330000002</v>
      </c>
      <c r="J21" s="2">
        <v>68.598399999999998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</v>
      </c>
      <c r="Q21" s="2">
        <v>1</v>
      </c>
    </row>
    <row r="22" spans="1:18" x14ac:dyDescent="0.25">
      <c r="A22" s="2">
        <v>173</v>
      </c>
      <c r="B22" s="2"/>
      <c r="C22" s="2"/>
      <c r="D22" s="2"/>
      <c r="E22" s="2"/>
      <c r="F22" s="2"/>
      <c r="G22" s="2" t="s">
        <v>16</v>
      </c>
      <c r="H22" s="2" t="s">
        <v>15</v>
      </c>
      <c r="I22" s="2">
        <v>57.779330559999998</v>
      </c>
      <c r="J22" s="2">
        <v>68.707158329999999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</v>
      </c>
      <c r="Q22" s="2">
        <v>1</v>
      </c>
    </row>
    <row r="23" spans="1:18" x14ac:dyDescent="0.25">
      <c r="A23" s="2">
        <v>112</v>
      </c>
      <c r="B23" s="3" t="s">
        <v>19</v>
      </c>
      <c r="C23" s="2" t="s">
        <v>20</v>
      </c>
      <c r="D23" s="2"/>
      <c r="E23" s="2" t="s">
        <v>17</v>
      </c>
      <c r="F23" s="2" t="s">
        <v>18</v>
      </c>
      <c r="G23" s="2"/>
      <c r="H23" s="2"/>
      <c r="I23" s="2">
        <v>57.784833329999998</v>
      </c>
      <c r="J23" s="2">
        <v>68.709999999999994</v>
      </c>
      <c r="K23" s="2">
        <v>1</v>
      </c>
      <c r="L23" s="2">
        <v>1</v>
      </c>
      <c r="M23" s="2">
        <v>0</v>
      </c>
      <c r="N23" s="2">
        <v>1</v>
      </c>
      <c r="O23" s="2">
        <v>1</v>
      </c>
      <c r="P23" s="2">
        <v>0</v>
      </c>
      <c r="Q23" s="2">
        <v>0</v>
      </c>
    </row>
    <row r="24" spans="1:18" x14ac:dyDescent="0.25">
      <c r="A24" s="2">
        <v>290</v>
      </c>
      <c r="B24" s="2"/>
      <c r="C24" s="2"/>
      <c r="D24" s="2"/>
      <c r="E24" s="2"/>
      <c r="F24" s="2"/>
      <c r="G24" s="2" t="s">
        <v>21</v>
      </c>
      <c r="H24" s="2"/>
      <c r="I24" s="2">
        <v>57.785216669999997</v>
      </c>
      <c r="J24" s="2">
        <v>68.710549999999998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</v>
      </c>
      <c r="Q24" s="2">
        <v>0</v>
      </c>
    </row>
    <row r="25" spans="1:18" x14ac:dyDescent="0.25">
      <c r="A25" s="2">
        <v>174</v>
      </c>
      <c r="B25" s="2"/>
      <c r="C25" s="2"/>
      <c r="D25" s="2"/>
      <c r="E25" s="2"/>
      <c r="F25" s="2"/>
      <c r="G25" s="2" t="s">
        <v>23</v>
      </c>
      <c r="H25" s="2" t="s">
        <v>22</v>
      </c>
      <c r="I25" s="2">
        <v>57.793750000000003</v>
      </c>
      <c r="J25" s="2">
        <v>68.706480560000003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1</v>
      </c>
      <c r="Q25" s="2">
        <v>1</v>
      </c>
    </row>
    <row r="27" spans="1:18" x14ac:dyDescent="0.25">
      <c r="A27" s="12">
        <f>INDEX(A:A,MATCH(J27,J$1:J$15,))</f>
        <v>26</v>
      </c>
      <c r="B27" s="2" t="str">
        <f>INDEX(B:B,TEXT(SUMPRODUCT(($J$2:$J$15=$J27)*(B$2:B$15&lt;&gt;"")*ROW($2:$15)),"0;;99"))&amp;""</f>
        <v>ПЧ-26</v>
      </c>
      <c r="C27" s="2" t="str">
        <f>INDEX(C:C,TEXT(SUMPRODUCT(($J$2:$J$15=$J27)*(C$2:C$15&lt;&gt;"")*ROW($2:$15)),"0;;99"))&amp;""</f>
        <v>РП69</v>
      </c>
      <c r="D27" s="2" t="str">
        <f>INDEX(D:D,TEXT(SUMPRODUCT(($J$2:$J$15=$J27)*(D$2:D$15&lt;&gt;"")*ROW($2:$15)),"0;;99"))&amp;""</f>
        <v/>
      </c>
      <c r="E27" s="2" t="str">
        <f>INDEX(E:E,TEXT(SUMPRODUCT(($J$2:$J$15=$J27)*(E$2:E$15&lt;&gt;"")*ROW($2:$15)),"0;;99"))&amp;""</f>
        <v/>
      </c>
      <c r="F27" s="2" t="str">
        <f>INDEX(F:F,TEXT(SUMPRODUCT(($J$2:$J$15=$J27)*(F$2:F$15&lt;&gt;"")*ROW($2:$15)),"0;;99"))&amp;""</f>
        <v>С26</v>
      </c>
      <c r="G27" s="2" t="str">
        <f>INDEX(G:G,TEXT(SUMPRODUCT(($J$2:$J$15=$J27)*(G$2:G$15&lt;&gt;"")*ROW($2:$15)),"0;;99"))&amp;""</f>
        <v/>
      </c>
      <c r="H27" s="2" t="str">
        <f>INDEX(H:H,TEXT(SUMPRODUCT(($J$2:$J$15=$J27)*(H$2:H$15&lt;&gt;"")*ROW($2:$15)),"0;;99"))&amp;""</f>
        <v/>
      </c>
      <c r="I27" s="6">
        <f>INDEX(I:I,MATCH(J27,J$1:J$15,))</f>
        <v>57.750611111111112</v>
      </c>
      <c r="J27" s="6">
        <f>INDEX(J:J,MATCH(,INDEX(COUNTIF(J$26:J26,J$2:J$15),),)+1)</f>
        <v>68.487694444444443</v>
      </c>
      <c r="K27" s="2">
        <f t="shared" ref="K27:Q37" si="1">SUMIF($J$2:$J$15,$J27,K$2:K$15)</f>
        <v>1</v>
      </c>
      <c r="L27" s="2">
        <f t="shared" si="1"/>
        <v>1</v>
      </c>
      <c r="M27" s="2">
        <f t="shared" si="1"/>
        <v>0</v>
      </c>
      <c r="N27" s="2">
        <f t="shared" si="1"/>
        <v>0</v>
      </c>
      <c r="O27" s="2">
        <f t="shared" si="1"/>
        <v>1</v>
      </c>
      <c r="P27" s="2">
        <f t="shared" si="1"/>
        <v>0</v>
      </c>
      <c r="Q27" s="2">
        <f t="shared" si="1"/>
        <v>0</v>
      </c>
    </row>
    <row r="28" spans="1:18" x14ac:dyDescent="0.25">
      <c r="A28" s="12">
        <f>INDEX(A:A,MATCH(J28,J$1:J$15,))</f>
        <v>159</v>
      </c>
      <c r="B28" s="2" t="str">
        <f>INDEX(B:B,TEXT(SUMPRODUCT(($J$2:$J$15=$J28)*(B$2:B$15&lt;&gt;"")*ROW($2:$15)),"0;;99"))&amp;""</f>
        <v/>
      </c>
      <c r="C28" s="2" t="str">
        <f>INDEX(C:C,TEXT(SUMPRODUCT(($J$2:$J$15=$J28)*(C$2:C$15&lt;&gt;"")*ROW($2:$15)),"0;;99"))&amp;""</f>
        <v/>
      </c>
      <c r="D28" s="2" t="str">
        <f>INDEX(D:D,TEXT(SUMPRODUCT(($J$2:$J$15=$J28)*(D$2:D$15&lt;&gt;"")*ROW($2:$15)),"0;;99"))&amp;""</f>
        <v/>
      </c>
      <c r="E28" s="2" t="str">
        <f>INDEX(E:E,TEXT(SUMPRODUCT(($J$2:$J$15=$J28)*(E$2:E$15&lt;&gt;"")*ROW($2:$15)),"0;;99"))&amp;""</f>
        <v/>
      </c>
      <c r="F28" s="2" t="str">
        <f>INDEX(F:F,TEXT(SUMPRODUCT(($J$2:$J$15=$J28)*(F$2:F$15&lt;&gt;"")*ROW($2:$15)),"0;;99"))&amp;""</f>
        <v/>
      </c>
      <c r="G28" s="2" t="str">
        <f>INDEX(G:G,TEXT(SUMPRODUCT(($J$2:$J$15=$J28)*(G$2:G$15&lt;&gt;"")*ROW($2:$15)),"0;;99"))&amp;""</f>
        <v>ПВ1</v>
      </c>
      <c r="H28" s="2" t="str">
        <f>INDEX(H:H,TEXT(SUMPRODUCT(($J$2:$J$15=$J28)*(H$2:H$15&lt;&gt;"")*ROW($2:$15)),"0;;99"))&amp;""</f>
        <v>ДО1</v>
      </c>
      <c r="I28" s="6">
        <f>INDEX(I:I,MATCH(J28,J$1:J$15,))</f>
        <v>57.757358330000002</v>
      </c>
      <c r="J28" s="6">
        <f>INDEX(J:J,MATCH(,INDEX(COUNTIF(J$26:J27,J$2:J$15),),)+1)</f>
        <v>68.598399999999998</v>
      </c>
      <c r="K28" s="2">
        <f t="shared" si="1"/>
        <v>0</v>
      </c>
      <c r="L28" s="2">
        <f t="shared" si="1"/>
        <v>0</v>
      </c>
      <c r="M28" s="2">
        <f t="shared" si="1"/>
        <v>0</v>
      </c>
      <c r="N28" s="2">
        <f t="shared" si="1"/>
        <v>0</v>
      </c>
      <c r="O28" s="2">
        <f t="shared" si="1"/>
        <v>0</v>
      </c>
      <c r="P28" s="2">
        <f t="shared" si="1"/>
        <v>1</v>
      </c>
      <c r="Q28" s="2">
        <f t="shared" si="1"/>
        <v>1</v>
      </c>
    </row>
    <row r="29" spans="1:18" x14ac:dyDescent="0.25">
      <c r="A29" s="12">
        <f>INDEX(A:A,MATCH(J29,J$1:J$15,))</f>
        <v>173</v>
      </c>
      <c r="B29" s="2" t="str">
        <f>INDEX(B:B,TEXT(SUMPRODUCT(($J$2:$J$15=$J29)*(B$2:B$15&lt;&gt;"")*ROW($2:$15)),"0;;99"))&amp;""</f>
        <v/>
      </c>
      <c r="C29" s="2" t="str">
        <f>INDEX(C:C,TEXT(SUMPRODUCT(($J$2:$J$15=$J29)*(C$2:C$15&lt;&gt;"")*ROW($2:$15)),"0;;99"))&amp;""</f>
        <v/>
      </c>
      <c r="D29" s="2" t="str">
        <f>INDEX(D:D,TEXT(SUMPRODUCT(($J$2:$J$15=$J29)*(D$2:D$15&lt;&gt;"")*ROW($2:$15)),"0;;99"))&amp;""</f>
        <v/>
      </c>
      <c r="E29" s="2" t="str">
        <f>INDEX(E:E,TEXT(SUMPRODUCT(($J$2:$J$15=$J29)*(E$2:E$15&lt;&gt;"")*ROW($2:$15)),"0;;99"))&amp;""</f>
        <v/>
      </c>
      <c r="F29" s="2" t="str">
        <f>INDEX(F:F,TEXT(SUMPRODUCT(($J$2:$J$15=$J29)*(F$2:F$15&lt;&gt;"")*ROW($2:$15)),"0;;99"))&amp;""</f>
        <v/>
      </c>
      <c r="G29" s="2" t="str">
        <f>INDEX(G:G,TEXT(SUMPRODUCT(($J$2:$J$15=$J29)*(G$2:G$15&lt;&gt;"")*ROW($2:$15)),"0;;99"))&amp;""</f>
        <v>ПВ15</v>
      </c>
      <c r="H29" s="2" t="str">
        <f>INDEX(H:H,TEXT(SUMPRODUCT(($J$2:$J$15=$J29)*(H$2:H$15&lt;&gt;"")*ROW($2:$15)),"0;;99"))&amp;""</f>
        <v>ДО15</v>
      </c>
      <c r="I29" s="6">
        <f>INDEX(I:I,MATCH(J29,J$1:J$15,))</f>
        <v>57.779330559999998</v>
      </c>
      <c r="J29" s="6">
        <f>INDEX(J:J,MATCH(,INDEX(COUNTIF(J$26:J28,J$2:J$15),),)+1)</f>
        <v>68.707158329999999</v>
      </c>
      <c r="K29" s="2">
        <f t="shared" si="1"/>
        <v>0</v>
      </c>
      <c r="L29" s="2">
        <f t="shared" si="1"/>
        <v>0</v>
      </c>
      <c r="M29" s="2">
        <f t="shared" si="1"/>
        <v>0</v>
      </c>
      <c r="N29" s="2">
        <f t="shared" si="1"/>
        <v>0</v>
      </c>
      <c r="O29" s="2">
        <f t="shared" si="1"/>
        <v>0</v>
      </c>
      <c r="P29" s="2">
        <f t="shared" si="1"/>
        <v>1</v>
      </c>
      <c r="Q29" s="2">
        <f t="shared" si="1"/>
        <v>1</v>
      </c>
    </row>
    <row r="30" spans="1:18" x14ac:dyDescent="0.25">
      <c r="A30" s="12">
        <f>INDEX(A:A,MATCH(J30,J$1:J$15,))</f>
        <v>112</v>
      </c>
      <c r="B30" s="2" t="str">
        <f>INDEX(B:B,TEXT(SUMPRODUCT(($J$2:$J$15=$J30)*(B$2:B$15&lt;&gt;"")*ROW($2:$15)),"0;;99"))&amp;""</f>
        <v>ПЧ-33</v>
      </c>
      <c r="C30" s="2" t="str">
        <f>INDEX(C:C,TEXT(SUMPRODUCT(($J$2:$J$15=$J30)*(C$2:C$15&lt;&gt;"")*ROW($2:$15)),"0;;99"))&amp;""</f>
        <v>РП19</v>
      </c>
      <c r="D30" s="2" t="str">
        <f>INDEX(D:D,TEXT(SUMPRODUCT(($J$2:$J$15=$J30)*(D$2:D$15&lt;&gt;"")*ROW($2:$15)),"0;;99"))&amp;""</f>
        <v/>
      </c>
      <c r="E30" s="2" t="str">
        <f>INDEX(E:E,TEXT(SUMPRODUCT(($J$2:$J$15=$J30)*(E$2:E$15&lt;&gt;"")*ROW($2:$15)),"0;;99"))&amp;""</f>
        <v>АВ33</v>
      </c>
      <c r="F30" s="2" t="str">
        <f>INDEX(F:F,TEXT(SUMPRODUCT(($J$2:$J$15=$J30)*(F$2:F$15&lt;&gt;"")*ROW($2:$15)),"0;;99"))&amp;""</f>
        <v>С33</v>
      </c>
      <c r="G30" s="2" t="str">
        <f>INDEX(G:G,TEXT(SUMPRODUCT(($J$2:$J$15=$J30)*(G$2:G$15&lt;&gt;"")*ROW($2:$15)),"0;;99"))&amp;""</f>
        <v/>
      </c>
      <c r="H30" s="2" t="str">
        <f>INDEX(H:H,TEXT(SUMPRODUCT(($J$2:$J$15=$J30)*(H$2:H$15&lt;&gt;"")*ROW($2:$15)),"0;;99"))&amp;""</f>
        <v/>
      </c>
      <c r="I30" s="6">
        <f>INDEX(I:I,MATCH(J30,J$1:J$15,))</f>
        <v>57.784833329999998</v>
      </c>
      <c r="J30" s="6">
        <f>INDEX(J:J,MATCH(,INDEX(COUNTIF(J$26:J29,J$2:J$15),),)+1)</f>
        <v>68.709999999999994</v>
      </c>
      <c r="K30" s="2">
        <f t="shared" si="1"/>
        <v>1</v>
      </c>
      <c r="L30" s="2">
        <f t="shared" si="1"/>
        <v>1</v>
      </c>
      <c r="M30" s="2">
        <f t="shared" si="1"/>
        <v>0</v>
      </c>
      <c r="N30" s="2">
        <f t="shared" si="1"/>
        <v>1</v>
      </c>
      <c r="O30" s="2">
        <f t="shared" si="1"/>
        <v>1</v>
      </c>
      <c r="P30" s="2">
        <f t="shared" si="1"/>
        <v>0</v>
      </c>
      <c r="Q30" s="2">
        <f t="shared" si="1"/>
        <v>0</v>
      </c>
    </row>
    <row r="31" spans="1:18" x14ac:dyDescent="0.25">
      <c r="A31" s="12">
        <f>INDEX(A:A,MATCH(J31,J$1:J$15,))</f>
        <v>290</v>
      </c>
      <c r="B31" s="2" t="str">
        <f>INDEX(B:B,TEXT(SUMPRODUCT(($J$2:$J$15=$J31)*(B$2:B$15&lt;&gt;"")*ROW($2:$15)),"0;;99"))&amp;""</f>
        <v/>
      </c>
      <c r="C31" s="2" t="str">
        <f>INDEX(C:C,TEXT(SUMPRODUCT(($J$2:$J$15=$J31)*(C$2:C$15&lt;&gt;"")*ROW($2:$15)),"0;;99"))&amp;""</f>
        <v/>
      </c>
      <c r="D31" s="2" t="str">
        <f>INDEX(D:D,TEXT(SUMPRODUCT(($J$2:$J$15=$J31)*(D$2:D$15&lt;&gt;"")*ROW($2:$15)),"0;;99"))&amp;""</f>
        <v/>
      </c>
      <c r="E31" s="2" t="str">
        <f>INDEX(E:E,TEXT(SUMPRODUCT(($J$2:$J$15=$J31)*(E$2:E$15&lt;&gt;"")*ROW($2:$15)),"0;;99"))&amp;""</f>
        <v/>
      </c>
      <c r="F31" s="2" t="str">
        <f>INDEX(F:F,TEXT(SUMPRODUCT(($J$2:$J$15=$J31)*(F$2:F$15&lt;&gt;"")*ROW($2:$15)),"0;;99"))&amp;""</f>
        <v/>
      </c>
      <c r="G31" s="2" t="str">
        <f>INDEX(G:G,TEXT(SUMPRODUCT(($J$2:$J$15=$J31)*(G$2:G$15&lt;&gt;"")*ROW($2:$15)),"0;;99"))&amp;""</f>
        <v xml:space="preserve">ПВ74  </v>
      </c>
      <c r="H31" s="2" t="str">
        <f>INDEX(H:H,TEXT(SUMPRODUCT(($J$2:$J$15=$J31)*(H$2:H$15&lt;&gt;"")*ROW($2:$15)),"0;;99"))&amp;""</f>
        <v/>
      </c>
      <c r="I31" s="6">
        <f>INDEX(I:I,MATCH(J31,J$1:J$15,))</f>
        <v>57.785216669999997</v>
      </c>
      <c r="J31" s="6">
        <f>INDEX(J:J,MATCH(,INDEX(COUNTIF(J$26:J30,J$2:J$15),),)+1)</f>
        <v>68.710549999999998</v>
      </c>
      <c r="K31" s="2">
        <f t="shared" si="1"/>
        <v>0</v>
      </c>
      <c r="L31" s="2">
        <f t="shared" si="1"/>
        <v>0</v>
      </c>
      <c r="M31" s="2">
        <f t="shared" si="1"/>
        <v>0</v>
      </c>
      <c r="N31" s="2">
        <f t="shared" si="1"/>
        <v>0</v>
      </c>
      <c r="O31" s="2">
        <f t="shared" si="1"/>
        <v>0</v>
      </c>
      <c r="P31" s="2">
        <f t="shared" si="1"/>
        <v>1</v>
      </c>
      <c r="Q31" s="2">
        <f t="shared" si="1"/>
        <v>0</v>
      </c>
    </row>
    <row r="32" spans="1:18" x14ac:dyDescent="0.25">
      <c r="A32" s="12">
        <f>INDEX(A:A,MATCH(J32,J$1:J$15,))</f>
        <v>174</v>
      </c>
      <c r="B32" s="2" t="str">
        <f>INDEX(B:B,TEXT(SUMPRODUCT(($J$2:$J$15=$J32)*(B$2:B$15&lt;&gt;"")*ROW($2:$15)),"0;;99"))&amp;""</f>
        <v/>
      </c>
      <c r="C32" s="2" t="str">
        <f>INDEX(C:C,TEXT(SUMPRODUCT(($J$2:$J$15=$J32)*(C$2:C$15&lt;&gt;"")*ROW($2:$15)),"0;;99"))&amp;""</f>
        <v/>
      </c>
      <c r="D32" s="2" t="str">
        <f>INDEX(D:D,TEXT(SUMPRODUCT(($J$2:$J$15=$J32)*(D$2:D$15&lt;&gt;"")*ROW($2:$15)),"0;;99"))&amp;""</f>
        <v/>
      </c>
      <c r="E32" s="2" t="str">
        <f>INDEX(E:E,TEXT(SUMPRODUCT(($J$2:$J$15=$J32)*(E$2:E$15&lt;&gt;"")*ROW($2:$15)),"0;;99"))&amp;""</f>
        <v/>
      </c>
      <c r="F32" s="2" t="str">
        <f>INDEX(F:F,TEXT(SUMPRODUCT(($J$2:$J$15=$J32)*(F$2:F$15&lt;&gt;"")*ROW($2:$15)),"0;;99"))&amp;""</f>
        <v/>
      </c>
      <c r="G32" s="2" t="str">
        <f>INDEX(G:G,TEXT(SUMPRODUCT(($J$2:$J$15=$J32)*(G$2:G$15&lt;&gt;"")*ROW($2:$15)),"0;;99"))&amp;""</f>
        <v>ПВ16</v>
      </c>
      <c r="H32" s="2" t="str">
        <f>INDEX(H:H,TEXT(SUMPRODUCT(($J$2:$J$15=$J32)*(H$2:H$15&lt;&gt;"")*ROW($2:$15)),"0;;99"))&amp;""</f>
        <v>ДО16</v>
      </c>
      <c r="I32" s="6">
        <f>INDEX(I:I,MATCH(J32,J$1:J$15,))</f>
        <v>57.793750000000003</v>
      </c>
      <c r="J32" s="6">
        <f>INDEX(J:J,MATCH(,INDEX(COUNTIF(J$26:J31,J$2:J$15),),)+1)</f>
        <v>68.706480560000003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1</v>
      </c>
      <c r="Q32" s="2">
        <f t="shared" si="1"/>
        <v>1</v>
      </c>
    </row>
  </sheetData>
  <conditionalFormatting sqref="K1:Q97">
    <cfRule type="cellIs" dxfId="0" priority="4" stopIfTrue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Маgomed Atakov</dc:creator>
  <cp:lastModifiedBy>ГАВ</cp:lastModifiedBy>
  <dcterms:created xsi:type="dcterms:W3CDTF">2019-04-23T12:32:50Z</dcterms:created>
  <dcterms:modified xsi:type="dcterms:W3CDTF">2019-04-23T14:36:29Z</dcterms:modified>
</cp:coreProperties>
</file>