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putniyis\Desktop\"/>
    </mc:Choice>
  </mc:AlternateContent>
  <bookViews>
    <workbookView xWindow="0" yWindow="0" windowWidth="28800" windowHeight="12435" tabRatio="827" firstSheet="1" activeTab="1"/>
  </bookViews>
  <sheets>
    <sheet name="ТР №2" sheetId="22" state="hidden" r:id="rId1"/>
    <sheet name="Корректировочный расчёт" sheetId="38" r:id="rId2"/>
    <sheet name="Рапорт" sheetId="17" state="hidden" r:id="rId3"/>
    <sheet name="отчет" sheetId="7" state="hidden" r:id="rId4"/>
    <sheet name="БВР" sheetId="3" state="hidden" r:id="rId5"/>
    <sheet name="выписка в смену" sheetId="9" state="hidden" r:id="rId6"/>
  </sheets>
  <definedNames>
    <definedName name="_xlnm.Print_Area" localSheetId="3">отчет!$A$13:$AJ$37</definedName>
    <definedName name="_xlnm.Print_Area" localSheetId="2">Рапорт!$A$1:$V$39</definedName>
  </definedNames>
  <calcPr calcId="152511"/>
</workbook>
</file>

<file path=xl/calcChain.xml><?xml version="1.0" encoding="utf-8"?>
<calcChain xmlns="http://schemas.openxmlformats.org/spreadsheetml/2006/main">
  <c r="V219" i="22" l="1"/>
  <c r="V235" i="22" s="1"/>
  <c r="V218" i="22"/>
  <c r="A142" i="22"/>
  <c r="A141" i="22"/>
  <c r="K140" i="22"/>
  <c r="A140" i="22"/>
  <c r="N109" i="22"/>
  <c r="K98" i="22" s="1"/>
  <c r="N108" i="22"/>
  <c r="I98" i="22" s="1"/>
  <c r="K59" i="22"/>
  <c r="A57" i="22"/>
  <c r="A56" i="22"/>
  <c r="P49" i="22"/>
  <c r="P46" i="22"/>
  <c r="I30" i="22"/>
  <c r="V236" i="22" l="1"/>
  <c r="V245" i="22" s="1"/>
  <c r="V246" i="22" s="1"/>
  <c r="O83" i="22"/>
  <c r="V249" i="22" l="1"/>
  <c r="V248" i="22"/>
  <c r="M146" i="22" l="1"/>
  <c r="M150" i="22"/>
  <c r="I17" i="17"/>
  <c r="O23" i="17" l="1"/>
  <c r="L22" i="7" l="1"/>
  <c r="L26" i="7" s="1"/>
  <c r="F26" i="7"/>
  <c r="G26" i="7"/>
  <c r="H26" i="7"/>
  <c r="E26" i="7"/>
  <c r="I26" i="7"/>
  <c r="J26" i="7"/>
  <c r="K26" i="7"/>
  <c r="M26" i="7"/>
  <c r="N26" i="7"/>
  <c r="O26" i="7"/>
  <c r="P26" i="7"/>
  <c r="Q26" i="7"/>
  <c r="R26" i="7"/>
  <c r="S26" i="7"/>
  <c r="B26" i="7" l="1"/>
  <c r="V10" i="3" l="1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9" i="3"/>
  <c r="O3" i="3"/>
  <c r="B23" i="17" l="1"/>
  <c r="L89" i="22" l="1"/>
  <c r="M75" i="22" l="1"/>
  <c r="R65" i="22" l="1"/>
  <c r="K141" i="22" l="1"/>
  <c r="M105" i="22"/>
  <c r="L107" i="22" s="1"/>
  <c r="M147" i="22" l="1"/>
  <c r="O75" i="22" l="1"/>
  <c r="K133" i="22" s="1"/>
  <c r="V221" i="22" l="1"/>
  <c r="K75" i="22"/>
  <c r="P98" i="22" s="1"/>
  <c r="L83" i="22" l="1"/>
  <c r="Q83" i="22" l="1"/>
  <c r="R98" i="22"/>
  <c r="K142" i="22" l="1"/>
  <c r="J193" i="22" s="1"/>
  <c r="M193" i="22" s="1"/>
  <c r="O195" i="22" s="1"/>
  <c r="Q89" i="22"/>
  <c r="M98" i="22" s="1"/>
  <c r="M133" i="22"/>
  <c r="O133" i="22" s="1"/>
  <c r="V223" i="22" s="1"/>
  <c r="V222" i="22"/>
  <c r="V254" i="22"/>
  <c r="V258" i="22" s="1"/>
  <c r="V259" i="22" s="1"/>
  <c r="M104" i="22"/>
  <c r="J195" i="22" l="1"/>
  <c r="O107" i="22"/>
  <c r="V244" i="22" s="1"/>
  <c r="I107" i="22"/>
  <c r="V225" i="22"/>
  <c r="V237" i="22"/>
  <c r="V238" i="22" s="1"/>
  <c r="V224" i="22"/>
  <c r="V226" i="22" s="1"/>
  <c r="V239" i="22"/>
  <c r="V240" i="22" s="1"/>
  <c r="V227" i="22" l="1"/>
  <c r="V229" i="22" l="1"/>
  <c r="V230" i="22" s="1"/>
  <c r="V231" i="22" s="1"/>
  <c r="J203" i="22" s="1"/>
  <c r="J204" i="22" s="1"/>
</calcChain>
</file>

<file path=xl/comments1.xml><?xml version="1.0" encoding="utf-8"?>
<comments xmlns="http://schemas.openxmlformats.org/spreadsheetml/2006/main">
  <authors>
    <author>User</author>
  </authors>
  <commentList>
    <comment ref="V22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Берется нименьшее ФНиП п.831</t>
        </r>
      </text>
    </comment>
    <comment ref="V22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Берётся максимальная длина заряда ФНиП 831</t>
        </r>
      </text>
    </comment>
    <comment ref="V223" authorId="0" shapeId="0">
      <text>
        <r>
          <rPr>
            <b/>
            <sz val="9"/>
            <color indexed="81"/>
            <rFont val="Tahoma"/>
            <family val="2"/>
            <charset val="204"/>
          </rPr>
          <t>Берётся минимальная длина забойки  по ФНиП</t>
        </r>
      </text>
    </comment>
    <comment ref="V23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Одновременно взрываемых скважин</t>
        </r>
      </text>
    </comment>
    <comment ref="V24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При плюсовой температуре =0 ФНиП 855
</t>
        </r>
      </text>
    </comment>
    <comment ref="V25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Скальные породы плотные, ненарушенные ..................................  5
Скальные породы, нарушенные, неглубокий слой мягких грунтов на
скальном основании .....................................................  8
Необводненные песчаные и глинистые грунты глубиной более 10 м .......... 12
Почвенные обводненные грунты и грунты с высоким уровнем грунтовых вод .. 15
Водонасыщенные грунты .................................................. 20
</t>
        </r>
      </text>
    </comment>
    <comment ref="V25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Одиночные здания и сооружения производственного назначения с
железобетонным или металлическим каркасом .............................   1
Одиночные здания высотой не более двух-трех этажей с кирпичными и
подобными стенами ..................................................... 1,5
Небольшие жилые поселки ...............................................   2
</t>
        </r>
      </text>
    </comment>
    <comment ref="V257" authorId="0" shapeId="0">
      <text>
        <r>
          <rPr>
            <b/>
            <sz val="9"/>
            <color indexed="81"/>
            <rFont val="Tahoma"/>
            <family val="2"/>
            <charset val="204"/>
          </rPr>
          <t>User</t>
        </r>
        <r>
          <rPr>
            <sz val="9"/>
            <color indexed="81"/>
            <rFont val="Tahoma"/>
            <family val="2"/>
            <charset val="204"/>
          </rPr>
          <t xml:space="preserve">
Камуфлетный взрыв и взрыв на рыхление ................................    1
Взрыв на выброс ......................................................  0,8
Взрыв полууглубленного заряда ........................................  0,5
Примечания:
При размещении заряда в воде или в водонасыщенных грунтах значения коэффициента следует увеличить в 1,5 - 2 раза.
</t>
        </r>
      </text>
    </comment>
    <comment ref="V25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При наличии повреждений в зданиях безопасные расстояния, должны быть увеличены. Это увеличение устанавливается в соответствии с заключениями специализированных организаций. При отсутствии таких заключений безопасные расстояния должны быть увеличены не менее чем в 2 раза.
</t>
        </r>
      </text>
    </comment>
  </commentList>
</comments>
</file>

<file path=xl/comments2.xml><?xml version="1.0" encoding="utf-8"?>
<comments xmlns="http://schemas.openxmlformats.org/spreadsheetml/2006/main">
  <authors>
    <author>Распутний Иван Сергеевич</author>
  </authors>
  <commentList>
    <comment ref="F3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Возможно ли задать формулой чтобы перечислялись через запятую все места за которыми закреплены данные авто?
</t>
        </r>
      </text>
    </comment>
  </commentList>
</comments>
</file>

<file path=xl/sharedStrings.xml><?xml version="1.0" encoding="utf-8"?>
<sst xmlns="http://schemas.openxmlformats.org/spreadsheetml/2006/main" count="397" uniqueCount="280">
  <si>
    <t>"УТВЕРЖДАЮ"</t>
  </si>
  <si>
    <t>ПРОЕКТ</t>
  </si>
  <si>
    <t>МАССОВОГО ВЗРЫВА НА ЗЕМНОЙ ПОВЕРХНОСТИ</t>
  </si>
  <si>
    <t>БЛОК №</t>
  </si>
  <si>
    <t>ТЕХНИЧЕСКИЙ РАСЧЕТ МАССОВОГО ВЗРЫВА</t>
  </si>
  <si>
    <t>—</t>
  </si>
  <si>
    <t>м</t>
  </si>
  <si>
    <r>
      <t>l</t>
    </r>
    <r>
      <rPr>
        <i/>
        <vertAlign val="subscript"/>
        <sz val="12"/>
        <rFont val="Cambria"/>
        <family val="1"/>
        <charset val="204"/>
        <scheme val="major"/>
      </rPr>
      <t>пер</t>
    </r>
    <r>
      <rPr>
        <i/>
        <sz val="12"/>
        <rFont val="Cambria"/>
        <family val="1"/>
        <charset val="204"/>
        <scheme val="major"/>
      </rPr>
      <t>=</t>
    </r>
    <r>
      <rPr>
        <sz val="12"/>
        <rFont val="Cambria"/>
        <family val="1"/>
        <charset val="204"/>
        <scheme val="major"/>
      </rPr>
      <t>10÷15</t>
    </r>
    <r>
      <rPr>
        <i/>
        <sz val="12"/>
        <rFont val="Cambria"/>
        <family val="1"/>
        <charset val="204"/>
        <scheme val="major"/>
      </rPr>
      <t>d</t>
    </r>
    <r>
      <rPr>
        <i/>
        <vertAlign val="subscript"/>
        <sz val="12"/>
        <rFont val="Cambria"/>
        <family val="1"/>
        <charset val="204"/>
        <scheme val="major"/>
      </rPr>
      <t>скв</t>
    </r>
  </si>
  <si>
    <t>где:</t>
  </si>
  <si>
    <r>
      <rPr>
        <i/>
        <sz val="12"/>
        <rFont val="Cambria"/>
        <family val="1"/>
        <charset val="204"/>
        <scheme val="major"/>
      </rPr>
      <t>d</t>
    </r>
    <r>
      <rPr>
        <i/>
        <vertAlign val="subscript"/>
        <sz val="12"/>
        <rFont val="Cambria"/>
        <family val="1"/>
        <charset val="204"/>
        <scheme val="major"/>
      </rPr>
      <t>скв</t>
    </r>
    <r>
      <rPr>
        <i/>
        <sz val="12"/>
        <rFont val="Cambria"/>
        <family val="1"/>
        <charset val="204"/>
        <scheme val="major"/>
      </rPr>
      <t xml:space="preserve"> </t>
    </r>
    <r>
      <rPr>
        <sz val="12"/>
        <rFont val="Cambria"/>
        <family val="1"/>
        <charset val="204"/>
        <scheme val="major"/>
      </rPr>
      <t>- диаметр скважины, м;</t>
    </r>
  </si>
  <si>
    <r>
      <rPr>
        <i/>
        <sz val="12"/>
        <rFont val="Cambria"/>
        <family val="1"/>
        <charset val="204"/>
        <scheme val="major"/>
      </rPr>
      <t>l</t>
    </r>
    <r>
      <rPr>
        <i/>
        <vertAlign val="subscript"/>
        <sz val="12"/>
        <rFont val="Cambria"/>
        <family val="1"/>
        <charset val="204"/>
        <scheme val="major"/>
      </rPr>
      <t>пер</t>
    </r>
    <r>
      <rPr>
        <i/>
        <sz val="12"/>
        <rFont val="Cambria"/>
        <family val="1"/>
        <charset val="204"/>
        <scheme val="major"/>
      </rPr>
      <t xml:space="preserve"> </t>
    </r>
    <r>
      <rPr>
        <sz val="12"/>
        <rFont val="Cambria"/>
        <family val="1"/>
        <charset val="204"/>
        <scheme val="major"/>
      </rPr>
      <t>- длина перебура, м.</t>
    </r>
  </si>
  <si>
    <t xml:space="preserve">Наклонные скважины: </t>
  </si>
  <si>
    <r>
      <rPr>
        <i/>
        <sz val="12"/>
        <rFont val="Cambria"/>
        <family val="1"/>
        <charset val="204"/>
        <scheme val="major"/>
      </rPr>
      <t>l</t>
    </r>
    <r>
      <rPr>
        <i/>
        <vertAlign val="subscript"/>
        <sz val="12"/>
        <rFont val="Cambria"/>
        <family val="1"/>
        <charset val="204"/>
        <scheme val="major"/>
      </rPr>
      <t>скв</t>
    </r>
    <r>
      <rPr>
        <sz val="12"/>
        <rFont val="Cambria"/>
        <family val="1"/>
        <charset val="204"/>
        <scheme val="major"/>
      </rPr>
      <t>=</t>
    </r>
    <r>
      <rPr>
        <i/>
        <sz val="12"/>
        <rFont val="Cambria"/>
        <family val="1"/>
        <charset val="204"/>
        <scheme val="major"/>
      </rPr>
      <t>H</t>
    </r>
    <r>
      <rPr>
        <i/>
        <vertAlign val="subscript"/>
        <sz val="12"/>
        <rFont val="Cambria"/>
        <family val="1"/>
        <charset val="204"/>
        <scheme val="major"/>
      </rPr>
      <t>у</t>
    </r>
    <r>
      <rPr>
        <sz val="12"/>
        <rFont val="Cambria"/>
        <family val="1"/>
        <charset val="204"/>
        <scheme val="major"/>
      </rPr>
      <t>/sin</t>
    </r>
    <r>
      <rPr>
        <i/>
        <sz val="12"/>
        <rFont val="Cambria"/>
        <family val="1"/>
        <charset val="204"/>
        <scheme val="major"/>
      </rPr>
      <t>β</t>
    </r>
    <r>
      <rPr>
        <sz val="12"/>
        <rFont val="Cambria"/>
        <family val="1"/>
        <charset val="204"/>
        <scheme val="major"/>
      </rPr>
      <t>+</t>
    </r>
    <r>
      <rPr>
        <i/>
        <sz val="12"/>
        <rFont val="Cambria"/>
        <family val="1"/>
        <charset val="204"/>
        <scheme val="major"/>
      </rPr>
      <t>l</t>
    </r>
    <r>
      <rPr>
        <i/>
        <vertAlign val="subscript"/>
        <sz val="12"/>
        <rFont val="Cambria"/>
        <family val="1"/>
        <charset val="204"/>
        <scheme val="major"/>
      </rPr>
      <t>пер</t>
    </r>
  </si>
  <si>
    <t>Вертикальные скважины:</t>
  </si>
  <si>
    <r>
      <rPr>
        <i/>
        <sz val="12"/>
        <rFont val="Book Antiqua"/>
        <family val="1"/>
        <charset val="204"/>
      </rPr>
      <t>l</t>
    </r>
    <r>
      <rPr>
        <i/>
        <vertAlign val="subscript"/>
        <sz val="12"/>
        <rFont val="Book Antiqua"/>
        <family val="1"/>
        <charset val="204"/>
      </rPr>
      <t>скв</t>
    </r>
    <r>
      <rPr>
        <sz val="12"/>
        <rFont val="Book Antiqua"/>
        <family val="1"/>
        <charset val="204"/>
      </rPr>
      <t>=</t>
    </r>
    <r>
      <rPr>
        <i/>
        <sz val="12"/>
        <rFont val="Book Antiqua"/>
        <family val="1"/>
        <charset val="204"/>
      </rPr>
      <t>H</t>
    </r>
    <r>
      <rPr>
        <i/>
        <vertAlign val="subscript"/>
        <sz val="12"/>
        <rFont val="Book Antiqua"/>
        <family val="1"/>
        <charset val="204"/>
      </rPr>
      <t>у</t>
    </r>
    <r>
      <rPr>
        <sz val="12"/>
        <rFont val="Book Antiqua"/>
        <family val="1"/>
        <charset val="204"/>
      </rPr>
      <t>+</t>
    </r>
    <r>
      <rPr>
        <i/>
        <sz val="12"/>
        <rFont val="Book Antiqua"/>
        <family val="1"/>
        <charset val="204"/>
      </rPr>
      <t>l</t>
    </r>
    <r>
      <rPr>
        <i/>
        <vertAlign val="subscript"/>
        <sz val="12"/>
        <rFont val="Book Antiqua"/>
        <family val="1"/>
        <charset val="204"/>
      </rPr>
      <t>пер</t>
    </r>
  </si>
  <si>
    <t>β - угол наклона скважины, градус;</t>
  </si>
  <si>
    <r>
      <rPr>
        <i/>
        <sz val="12"/>
        <rFont val="Cambria"/>
        <family val="1"/>
        <charset val="204"/>
        <scheme val="major"/>
      </rPr>
      <t>H</t>
    </r>
    <r>
      <rPr>
        <i/>
        <vertAlign val="subscript"/>
        <sz val="12"/>
        <rFont val="Cambria"/>
        <family val="1"/>
        <charset val="204"/>
        <scheme val="major"/>
      </rPr>
      <t>у</t>
    </r>
    <r>
      <rPr>
        <sz val="12"/>
        <rFont val="Cambria"/>
        <family val="1"/>
        <charset val="204"/>
        <scheme val="major"/>
      </rPr>
      <t xml:space="preserve"> - высота уступа, м;</t>
    </r>
  </si>
  <si>
    <r>
      <rPr>
        <i/>
        <sz val="12"/>
        <rFont val="Cambria"/>
        <family val="1"/>
        <charset val="204"/>
        <scheme val="major"/>
      </rPr>
      <t>l</t>
    </r>
    <r>
      <rPr>
        <i/>
        <vertAlign val="subscript"/>
        <sz val="12"/>
        <rFont val="Cambria"/>
        <family val="1"/>
        <charset val="204"/>
        <scheme val="major"/>
      </rPr>
      <t>пер</t>
    </r>
    <r>
      <rPr>
        <i/>
        <sz val="12"/>
        <rFont val="Cambria"/>
        <family val="1"/>
        <charset val="204"/>
        <scheme val="major"/>
      </rPr>
      <t xml:space="preserve"> </t>
    </r>
    <r>
      <rPr>
        <sz val="12"/>
        <rFont val="Cambria"/>
        <family val="1"/>
        <charset val="204"/>
        <scheme val="major"/>
      </rPr>
      <t>- длина перебура, м;</t>
    </r>
  </si>
  <si>
    <r>
      <rPr>
        <i/>
        <sz val="12"/>
        <rFont val="Cambria"/>
        <family val="1"/>
        <charset val="204"/>
        <scheme val="major"/>
      </rPr>
      <t>l</t>
    </r>
    <r>
      <rPr>
        <i/>
        <vertAlign val="subscript"/>
        <sz val="12"/>
        <rFont val="Cambria"/>
        <family val="1"/>
        <charset val="204"/>
        <scheme val="major"/>
      </rPr>
      <t>скв</t>
    </r>
    <r>
      <rPr>
        <sz val="12"/>
        <rFont val="Cambria"/>
        <family val="1"/>
        <charset val="204"/>
        <scheme val="major"/>
      </rPr>
      <t xml:space="preserve"> - глубина (длина) скважины, м.</t>
    </r>
  </si>
  <si>
    <r>
      <rPr>
        <i/>
        <sz val="12"/>
        <rFont val="Cambria"/>
        <family val="1"/>
        <charset val="204"/>
        <scheme val="major"/>
      </rPr>
      <t>l</t>
    </r>
    <r>
      <rPr>
        <i/>
        <vertAlign val="subscript"/>
        <sz val="12"/>
        <rFont val="Cambria"/>
        <family val="1"/>
        <charset val="204"/>
        <scheme val="major"/>
      </rPr>
      <t>зар</t>
    </r>
    <r>
      <rPr>
        <sz val="12"/>
        <rFont val="Cambria"/>
        <family val="1"/>
        <charset val="204"/>
        <scheme val="major"/>
      </rPr>
      <t>=</t>
    </r>
    <r>
      <rPr>
        <i/>
        <sz val="12"/>
        <rFont val="Cambria"/>
        <family val="1"/>
        <charset val="204"/>
        <scheme val="major"/>
      </rPr>
      <t>Q</t>
    </r>
    <r>
      <rPr>
        <i/>
        <vertAlign val="subscript"/>
        <sz val="12"/>
        <rFont val="Cambria"/>
        <family val="1"/>
        <charset val="204"/>
        <scheme val="major"/>
      </rPr>
      <t>скв</t>
    </r>
    <r>
      <rPr>
        <sz val="12"/>
        <rFont val="Cambria"/>
        <family val="1"/>
        <charset val="204"/>
        <scheme val="major"/>
      </rPr>
      <t>/Δ</t>
    </r>
  </si>
  <si>
    <r>
      <rPr>
        <i/>
        <sz val="12"/>
        <rFont val="Cambria"/>
        <family val="1"/>
        <charset val="204"/>
        <scheme val="major"/>
      </rPr>
      <t>Q</t>
    </r>
    <r>
      <rPr>
        <i/>
        <vertAlign val="subscript"/>
        <sz val="12"/>
        <rFont val="Cambria"/>
        <family val="1"/>
        <charset val="204"/>
        <scheme val="major"/>
      </rPr>
      <t>скв</t>
    </r>
    <r>
      <rPr>
        <sz val="12"/>
        <rFont val="Cambria"/>
        <family val="1"/>
        <charset val="204"/>
        <scheme val="major"/>
      </rPr>
      <t xml:space="preserve"> - масса заряда в скважине, кг;</t>
    </r>
  </si>
  <si>
    <r>
      <rPr>
        <i/>
        <sz val="12"/>
        <rFont val="Cambria"/>
        <family val="1"/>
        <charset val="204"/>
        <scheme val="major"/>
      </rPr>
      <t>l</t>
    </r>
    <r>
      <rPr>
        <i/>
        <vertAlign val="subscript"/>
        <sz val="12"/>
        <rFont val="Cambria"/>
        <family val="1"/>
        <charset val="204"/>
        <scheme val="major"/>
      </rPr>
      <t>зар</t>
    </r>
    <r>
      <rPr>
        <sz val="12"/>
        <rFont val="Cambria"/>
        <family val="1"/>
        <charset val="204"/>
        <scheme val="major"/>
      </rPr>
      <t xml:space="preserve"> - длина заряда в скважине, м.</t>
    </r>
  </si>
  <si>
    <t>Δ - плотность заряжания ВВ (вместимость ВВ 1 м скважины), кг/м;</t>
  </si>
  <si>
    <t>lзар</t>
  </si>
  <si>
    <t>=</t>
  </si>
  <si>
    <t>\</t>
  </si>
  <si>
    <t>Принятый удельный расход составляет:</t>
  </si>
  <si>
    <t>кг/т</t>
  </si>
  <si>
    <r>
      <t>кг/м</t>
    </r>
    <r>
      <rPr>
        <sz val="12"/>
        <color theme="1"/>
        <rFont val="Calibri"/>
        <family val="2"/>
        <charset val="204"/>
      </rPr>
      <t>³</t>
    </r>
  </si>
  <si>
    <r>
      <t>Q</t>
    </r>
    <r>
      <rPr>
        <i/>
        <vertAlign val="subscript"/>
        <sz val="13.5"/>
        <rFont val="Cambria"/>
        <family val="1"/>
        <charset val="204"/>
        <scheme val="major"/>
      </rPr>
      <t>скв</t>
    </r>
    <r>
      <rPr>
        <sz val="13.5"/>
        <rFont val="Cambria"/>
        <family val="1"/>
        <charset val="204"/>
        <scheme val="major"/>
      </rPr>
      <t>=</t>
    </r>
    <r>
      <rPr>
        <i/>
        <sz val="13.5"/>
        <rFont val="Cambria"/>
        <family val="1"/>
        <charset val="204"/>
        <scheme val="major"/>
      </rPr>
      <t>а×b×q×H</t>
    </r>
    <r>
      <rPr>
        <i/>
        <vertAlign val="subscript"/>
        <sz val="13.5"/>
        <rFont val="Cambria"/>
        <family val="1"/>
        <charset val="204"/>
        <scheme val="major"/>
      </rPr>
      <t>у</t>
    </r>
  </si>
  <si>
    <r>
      <t>а</t>
    </r>
    <r>
      <rPr>
        <sz val="12"/>
        <rFont val="Cambria"/>
        <family val="1"/>
        <charset val="204"/>
        <scheme val="major"/>
      </rPr>
      <t xml:space="preserve"> - расстояние между скважинами в ряду, м;</t>
    </r>
  </si>
  <si>
    <r>
      <t>b</t>
    </r>
    <r>
      <rPr>
        <sz val="12"/>
        <rFont val="Cambria"/>
        <family val="1"/>
        <charset val="204"/>
        <scheme val="major"/>
      </rPr>
      <t xml:space="preserve"> - расстояние между рядами скважин, м;</t>
    </r>
  </si>
  <si>
    <r>
      <t>q</t>
    </r>
    <r>
      <rPr>
        <sz val="12"/>
        <rFont val="Cambria"/>
        <family val="1"/>
        <charset val="204"/>
        <scheme val="major"/>
      </rPr>
      <t xml:space="preserve"> - удельный расход ВВ на отбойку, кг/м³.</t>
    </r>
  </si>
  <si>
    <t>кг</t>
  </si>
  <si>
    <r>
      <rPr>
        <i/>
        <sz val="13.5"/>
        <rFont val="Cambria"/>
        <family val="1"/>
        <charset val="204"/>
        <scheme val="major"/>
      </rPr>
      <t>Q</t>
    </r>
    <r>
      <rPr>
        <i/>
        <vertAlign val="subscript"/>
        <sz val="13.5"/>
        <rFont val="Cambria"/>
        <family val="1"/>
        <charset val="204"/>
        <scheme val="major"/>
      </rPr>
      <t>об</t>
    </r>
    <r>
      <rPr>
        <sz val="13.5"/>
        <rFont val="Cambria"/>
        <family val="1"/>
        <charset val="204"/>
        <scheme val="major"/>
      </rPr>
      <t>=</t>
    </r>
    <r>
      <rPr>
        <i/>
        <sz val="13.5"/>
        <rFont val="Cambria"/>
        <family val="1"/>
        <charset val="204"/>
        <scheme val="major"/>
      </rPr>
      <t>Q</t>
    </r>
    <r>
      <rPr>
        <i/>
        <vertAlign val="subscript"/>
        <sz val="13.5"/>
        <rFont val="Cambria"/>
        <family val="1"/>
        <charset val="204"/>
        <scheme val="major"/>
      </rPr>
      <t xml:space="preserve">скв </t>
    </r>
    <r>
      <rPr>
        <sz val="13.5"/>
        <rFont val="Cambria"/>
        <family val="1"/>
        <charset val="204"/>
        <scheme val="major"/>
      </rPr>
      <t xml:space="preserve">× </t>
    </r>
    <r>
      <rPr>
        <i/>
        <sz val="13.5"/>
        <rFont val="Cambria"/>
        <family val="1"/>
        <charset val="204"/>
        <scheme val="major"/>
      </rPr>
      <t>n</t>
    </r>
  </si>
  <si>
    <r>
      <rPr>
        <i/>
        <sz val="12"/>
        <rFont val="Cambria"/>
        <family val="1"/>
        <charset val="204"/>
        <scheme val="major"/>
      </rPr>
      <t>n</t>
    </r>
    <r>
      <rPr>
        <sz val="12"/>
        <rFont val="Cambria"/>
        <family val="1"/>
        <charset val="204"/>
        <scheme val="major"/>
      </rPr>
      <t xml:space="preserve"> - количество скважин в группе, шт.</t>
    </r>
  </si>
  <si>
    <t>шт</t>
  </si>
  <si>
    <r>
      <t>Q</t>
    </r>
    <r>
      <rPr>
        <vertAlign val="subscript"/>
        <sz val="12"/>
        <color theme="1"/>
        <rFont val="Cambria"/>
        <family val="1"/>
        <charset val="204"/>
        <scheme val="major"/>
      </rPr>
      <t>об</t>
    </r>
    <r>
      <rPr>
        <sz val="12"/>
        <color theme="1"/>
        <rFont val="Cambria"/>
        <family val="1"/>
        <charset val="204"/>
        <scheme val="major"/>
      </rPr>
      <t>=</t>
    </r>
  </si>
  <si>
    <t>×</t>
  </si>
  <si>
    <t>Длина забойки:</t>
  </si>
  <si>
    <r>
      <rPr>
        <i/>
        <sz val="12"/>
        <rFont val="Book Antiqua"/>
        <family val="1"/>
        <charset val="204"/>
      </rPr>
      <t>l</t>
    </r>
    <r>
      <rPr>
        <i/>
        <vertAlign val="subscript"/>
        <sz val="12"/>
        <rFont val="Book Antiqua"/>
        <family val="1"/>
        <charset val="204"/>
      </rPr>
      <t>заб</t>
    </r>
    <r>
      <rPr>
        <sz val="12"/>
        <rFont val="Book Antiqua"/>
        <family val="1"/>
        <charset val="204"/>
      </rPr>
      <t>=</t>
    </r>
    <r>
      <rPr>
        <i/>
        <sz val="12"/>
        <rFont val="Book Antiqua"/>
        <family val="1"/>
        <charset val="204"/>
      </rPr>
      <t>l</t>
    </r>
    <r>
      <rPr>
        <i/>
        <vertAlign val="subscript"/>
        <sz val="12"/>
        <rFont val="Book Antiqua"/>
        <family val="1"/>
        <charset val="204"/>
      </rPr>
      <t>скв</t>
    </r>
    <r>
      <rPr>
        <sz val="12"/>
        <rFont val="Book Antiqua"/>
        <family val="1"/>
        <charset val="204"/>
      </rPr>
      <t>-</t>
    </r>
    <r>
      <rPr>
        <i/>
        <sz val="12"/>
        <rFont val="Book Antiqua"/>
        <family val="1"/>
        <charset val="204"/>
      </rPr>
      <t>l</t>
    </r>
    <r>
      <rPr>
        <i/>
        <vertAlign val="subscript"/>
        <sz val="12"/>
        <rFont val="Book Antiqua"/>
        <family val="1"/>
        <charset val="204"/>
      </rPr>
      <t>зар</t>
    </r>
  </si>
  <si>
    <r>
      <rPr>
        <i/>
        <sz val="12"/>
        <rFont val="Cambria"/>
        <family val="1"/>
        <charset val="204"/>
        <scheme val="major"/>
      </rPr>
      <t>l</t>
    </r>
    <r>
      <rPr>
        <i/>
        <vertAlign val="subscript"/>
        <sz val="12"/>
        <rFont val="Cambria"/>
        <family val="1"/>
        <charset val="204"/>
        <scheme val="major"/>
      </rPr>
      <t>скв</t>
    </r>
    <r>
      <rPr>
        <i/>
        <sz val="12"/>
        <rFont val="Cambria"/>
        <family val="1"/>
        <charset val="204"/>
        <scheme val="major"/>
      </rPr>
      <t xml:space="preserve"> </t>
    </r>
    <r>
      <rPr>
        <sz val="12"/>
        <rFont val="Cambria"/>
        <family val="1"/>
        <charset val="204"/>
        <scheme val="major"/>
      </rPr>
      <t>- длина скважины, м;</t>
    </r>
  </si>
  <si>
    <t xml:space="preserve">      При заряжании обводнённых скважин применяют постановку двух боевиков  один в «донной» части заряда ВВ,  другой  -  в верхней. 
      При применении патрона-боевика (промежуточного детонатора), инициируемого ДШ, боевик располагается в верхней части заряда, во избежание прожога колонки основного заряда ВВ.</t>
  </si>
  <si>
    <t>нованиям:</t>
  </si>
  <si>
    <t xml:space="preserve"> - тротил-гексогеновые шашки ТГ-500 кд - </t>
  </si>
  <si>
    <t xml:space="preserve"> - тротил-гексогеновые шашки ТГФ-850Э - </t>
  </si>
  <si>
    <r>
      <t xml:space="preserve"> - патронированный аммонит №6ЖВ</t>
    </r>
    <r>
      <rPr>
        <sz val="12"/>
        <color theme="1"/>
        <rFont val="Calibri"/>
        <family val="2"/>
        <charset val="204"/>
      </rPr>
      <t>ᴓ</t>
    </r>
    <r>
      <rPr>
        <sz val="10.199999999999999"/>
        <color theme="1"/>
        <rFont val="Cambria"/>
        <family val="1"/>
        <charset val="204"/>
      </rPr>
      <t xml:space="preserve">32 мм - </t>
    </r>
  </si>
  <si>
    <r>
      <t xml:space="preserve"> - патронированный аммонит №6ЖВ</t>
    </r>
    <r>
      <rPr>
        <sz val="12"/>
        <color theme="1"/>
        <rFont val="Calibri"/>
        <family val="2"/>
        <charset val="204"/>
      </rPr>
      <t>ᴓ</t>
    </r>
    <r>
      <rPr>
        <sz val="10.199999999999999"/>
        <color theme="1"/>
        <rFont val="Cambria"/>
        <family val="1"/>
        <charset val="204"/>
      </rPr>
      <t xml:space="preserve">90 мм - </t>
    </r>
  </si>
  <si>
    <t xml:space="preserve">      Безопасное расстояние по действию УВВ при взрыве на земной поверхности для зданий и сооружений определяется:</t>
  </si>
  <si>
    <t xml:space="preserve">Безопасное расстояние по действию воздушной волны на застекление: </t>
  </si>
  <si>
    <t>11.4. Расчет безопасных расстояний по действию газов</t>
  </si>
  <si>
    <t xml:space="preserve"> - против ветра:</t>
  </si>
  <si>
    <r>
      <rPr>
        <i/>
        <sz val="12"/>
        <rFont val="Book Antiqua"/>
        <family val="1"/>
        <charset val="204"/>
      </rPr>
      <t>r</t>
    </r>
    <r>
      <rPr>
        <i/>
        <vertAlign val="subscript"/>
        <sz val="12"/>
        <rFont val="Book Antiqua"/>
        <family val="1"/>
        <charset val="204"/>
      </rPr>
      <t>г</t>
    </r>
    <r>
      <rPr>
        <sz val="12"/>
        <rFont val="Book Antiqua"/>
        <family val="1"/>
        <charset val="204"/>
      </rPr>
      <t xml:space="preserve">=160 </t>
    </r>
    <r>
      <rPr>
        <sz val="12"/>
        <rFont val="Calibri"/>
        <family val="2"/>
        <charset val="204"/>
      </rPr>
      <t xml:space="preserve">× </t>
    </r>
    <r>
      <rPr>
        <vertAlign val="superscript"/>
        <sz val="12"/>
        <rFont val="Book Antiqua"/>
        <family val="1"/>
        <charset val="204"/>
      </rPr>
      <t>3</t>
    </r>
    <r>
      <rPr>
        <sz val="12"/>
        <rFont val="Symbol"/>
        <family val="1"/>
        <charset val="2"/>
      </rPr>
      <t>Ö</t>
    </r>
    <r>
      <rPr>
        <i/>
        <sz val="12"/>
        <rFont val="Book Antiqua"/>
        <family val="1"/>
        <charset val="204"/>
      </rPr>
      <t>Q</t>
    </r>
  </si>
  <si>
    <t>(формула 20 ЕПБ при ВР)</t>
  </si>
  <si>
    <t xml:space="preserve">     - по ветру:</t>
  </si>
  <si>
    <r>
      <rPr>
        <i/>
        <sz val="12"/>
        <rFont val="Book Antiqua"/>
        <family val="1"/>
        <charset val="204"/>
      </rPr>
      <t>r</t>
    </r>
    <r>
      <rPr>
        <i/>
        <vertAlign val="subscript"/>
        <sz val="12"/>
        <rFont val="Book Antiqua"/>
        <family val="1"/>
        <charset val="204"/>
      </rPr>
      <t>г</t>
    </r>
    <r>
      <rPr>
        <sz val="12"/>
        <rFont val="Book Antiqua"/>
        <family val="1"/>
        <charset val="204"/>
      </rPr>
      <t>=160</t>
    </r>
    <r>
      <rPr>
        <sz val="12"/>
        <rFont val="Calibri"/>
        <family val="2"/>
        <charset val="204"/>
      </rPr>
      <t>×</t>
    </r>
    <r>
      <rPr>
        <vertAlign val="superscript"/>
        <sz val="12"/>
        <rFont val="Book Antiqua"/>
        <family val="1"/>
        <charset val="204"/>
      </rPr>
      <t>3</t>
    </r>
    <r>
      <rPr>
        <sz val="12"/>
        <rFont val="Symbol"/>
        <family val="1"/>
        <charset val="2"/>
      </rPr>
      <t>Ö</t>
    </r>
    <r>
      <rPr>
        <i/>
        <sz val="12"/>
        <rFont val="Book Antiqua"/>
        <family val="1"/>
        <charset val="204"/>
      </rPr>
      <t>Q</t>
    </r>
    <r>
      <rPr>
        <sz val="12"/>
        <rFont val="Calibri"/>
        <family val="2"/>
        <charset val="204"/>
      </rPr>
      <t>×</t>
    </r>
    <r>
      <rPr>
        <sz val="12"/>
        <rFont val="Book Antiqua"/>
        <family val="1"/>
        <charset val="204"/>
      </rPr>
      <t>(1+0,5</t>
    </r>
    <r>
      <rPr>
        <i/>
        <sz val="12"/>
        <rFont val="Book Antiqua"/>
        <family val="1"/>
        <charset val="204"/>
      </rPr>
      <t>V</t>
    </r>
    <r>
      <rPr>
        <sz val="12"/>
        <rFont val="Book Antiqua"/>
        <family val="1"/>
        <charset val="204"/>
      </rPr>
      <t>)</t>
    </r>
  </si>
  <si>
    <t>(формула 21 ЕПБ при ВР)</t>
  </si>
  <si>
    <t>Значение</t>
  </si>
  <si>
    <t>Обознач.</t>
  </si>
  <si>
    <t>Наименование параметра</t>
  </si>
  <si>
    <t>Коэф.крепости по протодъяконову</t>
  </si>
  <si>
    <t>f</t>
  </si>
  <si>
    <t>Диаметр скважин, м</t>
  </si>
  <si>
    <t>d</t>
  </si>
  <si>
    <t>Сетка скважин, м</t>
  </si>
  <si>
    <t>a×b</t>
  </si>
  <si>
    <t>Глубина скважин, м</t>
  </si>
  <si>
    <t>lскв</t>
  </si>
  <si>
    <t>Длина заряда, м</t>
  </si>
  <si>
    <t>Длина забойки, м</t>
  </si>
  <si>
    <t>lзаб</t>
  </si>
  <si>
    <t>lн</t>
  </si>
  <si>
    <t>Длина свободной от заряда верхней части скважины, м</t>
  </si>
  <si>
    <t>Коэффициент заполнения скважин ВВ</t>
  </si>
  <si>
    <t>Коэффициент заполнения забойкой</t>
  </si>
  <si>
    <t>Превышение места взрыва над границей опасной зоны, м</t>
  </si>
  <si>
    <t>Коэффициент учитывающий особенности рельефа</t>
  </si>
  <si>
    <r>
      <t>К</t>
    </r>
    <r>
      <rPr>
        <i/>
        <vertAlign val="subscript"/>
        <sz val="12"/>
        <color theme="1"/>
        <rFont val="Cambria"/>
        <family val="1"/>
        <charset val="204"/>
        <scheme val="major"/>
      </rPr>
      <t>р</t>
    </r>
  </si>
  <si>
    <r>
      <t>r</t>
    </r>
    <r>
      <rPr>
        <i/>
        <vertAlign val="subscript"/>
        <sz val="12"/>
        <color theme="1"/>
        <rFont val="Cambria"/>
        <family val="1"/>
        <charset val="204"/>
        <scheme val="major"/>
      </rPr>
      <t>р</t>
    </r>
  </si>
  <si>
    <t>Расстояние опасное для людей по разлету кусков г/м, м</t>
  </si>
  <si>
    <t>№п/п</t>
  </si>
  <si>
    <t>N</t>
  </si>
  <si>
    <t>Общая масса зарядов в группе ,кг</t>
  </si>
  <si>
    <t>Q</t>
  </si>
  <si>
    <r>
      <t>K</t>
    </r>
    <r>
      <rPr>
        <i/>
        <vertAlign val="subscript"/>
        <sz val="12"/>
        <color theme="1"/>
        <rFont val="Cambria"/>
        <family val="1"/>
        <charset val="204"/>
        <scheme val="major"/>
      </rPr>
      <t>c</t>
    </r>
  </si>
  <si>
    <t>Коэффициент зависящий от условий взрывания</t>
  </si>
  <si>
    <t>Количество взрываемых скважин в группе, шт</t>
  </si>
  <si>
    <t>Вместимость скважины, кг/м</t>
  </si>
  <si>
    <t>P</t>
  </si>
  <si>
    <t>Соотношение</t>
  </si>
  <si>
    <t>lзар/d</t>
  </si>
  <si>
    <t>lзаб/d</t>
  </si>
  <si>
    <r>
      <t>К</t>
    </r>
    <r>
      <rPr>
        <i/>
        <vertAlign val="subscript"/>
        <sz val="12"/>
        <color theme="1"/>
        <rFont val="Cambria"/>
        <family val="1"/>
        <charset val="204"/>
        <scheme val="major"/>
      </rPr>
      <t>з</t>
    </r>
  </si>
  <si>
    <t>Коэффициент увеличения по СНиП</t>
  </si>
  <si>
    <r>
      <t>К</t>
    </r>
    <r>
      <rPr>
        <i/>
        <vertAlign val="subscript"/>
        <sz val="12"/>
        <color theme="1"/>
        <rFont val="Cambria"/>
        <family val="1"/>
        <charset val="204"/>
        <scheme val="major"/>
      </rPr>
      <t>t</t>
    </r>
  </si>
  <si>
    <r>
      <t>К</t>
    </r>
    <r>
      <rPr>
        <i/>
        <vertAlign val="subscript"/>
        <sz val="12"/>
        <color theme="1"/>
        <rFont val="Cambria"/>
        <family val="1"/>
        <charset val="204"/>
        <scheme val="major"/>
      </rPr>
      <t>с</t>
    </r>
  </si>
  <si>
    <t>Эквивалентная масса заряда, кг</t>
  </si>
  <si>
    <t>Qэ</t>
  </si>
  <si>
    <r>
      <t>r</t>
    </r>
    <r>
      <rPr>
        <i/>
        <vertAlign val="subscript"/>
        <sz val="12"/>
        <color theme="1"/>
        <rFont val="Cambria"/>
        <family val="1"/>
        <charset val="204"/>
        <scheme val="major"/>
      </rPr>
      <t>В</t>
    </r>
  </si>
  <si>
    <t>Расчетное безопасное расстояние по разлету кусков горной массы, м</t>
  </si>
  <si>
    <r>
      <t>R</t>
    </r>
    <r>
      <rPr>
        <i/>
        <vertAlign val="subscript"/>
        <sz val="12"/>
        <color theme="1"/>
        <rFont val="Cambria"/>
        <family val="1"/>
        <charset val="204"/>
        <scheme val="major"/>
      </rPr>
      <t>р</t>
    </r>
  </si>
  <si>
    <t>от 30 до 50 мс</t>
  </si>
  <si>
    <r>
      <t>К</t>
    </r>
    <r>
      <rPr>
        <i/>
        <vertAlign val="subscript"/>
        <sz val="12"/>
        <color theme="1"/>
        <rFont val="Cambria"/>
        <family val="1"/>
        <charset val="204"/>
        <scheme val="major"/>
      </rPr>
      <t>кзв</t>
    </r>
  </si>
  <si>
    <t>от 20 до 30 мс</t>
  </si>
  <si>
    <t>от 10 до 20 мс</t>
  </si>
  <si>
    <t>Принятое проектом безопасное расстояние по разлету кусков г/м, м</t>
  </si>
  <si>
    <t>Расчетное безопасное расстояние по сейсмическому действию, м</t>
  </si>
  <si>
    <t>Принятое проектом безопасное расстояние по сейсмическому действию, м</t>
  </si>
  <si>
    <r>
      <t>Z</t>
    </r>
    <r>
      <rPr>
        <i/>
        <vertAlign val="subscript"/>
        <sz val="12"/>
        <color theme="1"/>
        <rFont val="Cambria"/>
        <family val="1"/>
        <charset val="204"/>
        <scheme val="major"/>
      </rPr>
      <t>с</t>
    </r>
  </si>
  <si>
    <r>
      <rPr>
        <i/>
        <sz val="12"/>
        <rFont val="Book Antiqua"/>
        <family val="1"/>
        <charset val="204"/>
      </rPr>
      <t>r</t>
    </r>
    <r>
      <rPr>
        <i/>
        <vertAlign val="subscript"/>
        <sz val="12"/>
        <rFont val="Book Antiqua"/>
        <family val="1"/>
        <charset val="204"/>
      </rPr>
      <t>г</t>
    </r>
    <r>
      <rPr>
        <sz val="12"/>
        <rFont val="Book Antiqua"/>
        <family val="1"/>
        <charset val="204"/>
      </rPr>
      <t>=160</t>
    </r>
    <r>
      <rPr>
        <sz val="12"/>
        <rFont val="Calibri"/>
        <family val="2"/>
        <charset val="204"/>
      </rPr>
      <t>×</t>
    </r>
    <r>
      <rPr>
        <vertAlign val="superscript"/>
        <sz val="12"/>
        <rFont val="Book Antiqua"/>
        <family val="1"/>
        <charset val="204"/>
      </rPr>
      <t>3</t>
    </r>
    <r>
      <rPr>
        <sz val="12"/>
        <rFont val="Symbol"/>
        <family val="1"/>
        <charset val="2"/>
      </rPr>
      <t>Ö</t>
    </r>
  </si>
  <si>
    <t>× 2,5</t>
  </si>
  <si>
    <t>Принятое безопасное расстояние по действию газов составляет 700 м</t>
  </si>
  <si>
    <t>для людей</t>
  </si>
  <si>
    <t>Таблица параметров взрывных работ</t>
  </si>
  <si>
    <t>Глубина скважин</t>
  </si>
  <si>
    <t>план</t>
  </si>
  <si>
    <t>факт</t>
  </si>
  <si>
    <t xml:space="preserve">Сетка скважин </t>
  </si>
  <si>
    <t>х</t>
  </si>
  <si>
    <t>№   скв</t>
  </si>
  <si>
    <t>Выход   ГРМ</t>
  </si>
  <si>
    <t>м³/скв</t>
  </si>
  <si>
    <t>Длина забойки</t>
  </si>
  <si>
    <t>Длина заряда</t>
  </si>
  <si>
    <t>Промышленные ВВ</t>
  </si>
  <si>
    <t>Грам-т 30/70</t>
  </si>
  <si>
    <t>ТГ-500</t>
  </si>
  <si>
    <t>ТГ-850</t>
  </si>
  <si>
    <r>
      <t xml:space="preserve">Ам-т </t>
    </r>
    <r>
      <rPr>
        <b/>
        <sz val="12"/>
        <color theme="1"/>
        <rFont val="Calibri"/>
        <family val="2"/>
        <charset val="204"/>
      </rPr>
      <t>ᴓ</t>
    </r>
    <r>
      <rPr>
        <b/>
        <sz val="9.6"/>
        <color theme="1"/>
        <rFont val="Cambria"/>
        <family val="1"/>
        <charset val="204"/>
      </rPr>
      <t>32</t>
    </r>
  </si>
  <si>
    <r>
      <t xml:space="preserve">Ам-т </t>
    </r>
    <r>
      <rPr>
        <b/>
        <sz val="12"/>
        <color theme="1"/>
        <rFont val="Calibri"/>
        <family val="2"/>
        <charset val="204"/>
      </rPr>
      <t>ᴓ</t>
    </r>
    <r>
      <rPr>
        <b/>
        <sz val="9.6"/>
        <color theme="1"/>
        <rFont val="Cambria"/>
        <family val="1"/>
        <charset val="204"/>
      </rPr>
      <t>90</t>
    </r>
  </si>
  <si>
    <t>Плошадка строительства технологического комплекса ЗИФ</t>
  </si>
  <si>
    <t>Горный мастер:_________________________</t>
  </si>
  <si>
    <t>Дата:______________________________________</t>
  </si>
  <si>
    <t>Обводненные скважины заряжать по факту</t>
  </si>
  <si>
    <t>СУММА</t>
  </si>
  <si>
    <t>2 СМЕНА</t>
  </si>
  <si>
    <t>1 СМЕНА</t>
  </si>
  <si>
    <t>Щелевые скважины</t>
  </si>
  <si>
    <t>ДШ     , м</t>
  </si>
  <si>
    <t>СИНВ-П - 109,                                 шт.</t>
  </si>
  <si>
    <t>СИНВ-П - 67,                                 шт.</t>
  </si>
  <si>
    <t>СИНВ-П - 42,                                 шт.</t>
  </si>
  <si>
    <t>СИНВ-П - 25,                                  шт.</t>
  </si>
  <si>
    <t>СИНВ-П - 17,                                        шт.</t>
  </si>
  <si>
    <t>СИНВ-П - 0,                                        шт.</t>
  </si>
  <si>
    <t>СИНВ-С500                             L - 7,0 м, шт.</t>
  </si>
  <si>
    <t>СИНВ-С500                             L - 4,5 м, шт.</t>
  </si>
  <si>
    <t>ЭД, шт.</t>
  </si>
  <si>
    <t>Аммонит №6ЖВ d=32</t>
  </si>
  <si>
    <t>Аммонит №6ЖВ d=90</t>
  </si>
  <si>
    <t>ТГ-500,кг</t>
  </si>
  <si>
    <t>Игданит,                           кг.</t>
  </si>
  <si>
    <t>Граммонит,                                         кг</t>
  </si>
  <si>
    <t>ДШ-А     , м</t>
  </si>
  <si>
    <t>ЭД,  шт.</t>
  </si>
  <si>
    <t>Граммонит кг.</t>
  </si>
  <si>
    <t>СИ по замедлениям</t>
  </si>
  <si>
    <t>ВВ по наименованиям</t>
  </si>
  <si>
    <t>Вес заряда на  1 скважину, кг.</t>
  </si>
  <si>
    <t>Длина скважины, м.</t>
  </si>
  <si>
    <t>Число скважин, шт.</t>
  </si>
  <si>
    <t>Фактическое использование ВВ и СИ</t>
  </si>
  <si>
    <t>Проектное использование ВВ и СИ</t>
  </si>
  <si>
    <t>Подлежит взрыванию</t>
  </si>
  <si>
    <t>Место работы</t>
  </si>
  <si>
    <r>
      <t>l</t>
    </r>
    <r>
      <rPr>
        <i/>
        <vertAlign val="subscript"/>
        <sz val="12"/>
        <color theme="1"/>
        <rFont val="Cambria"/>
        <family val="1"/>
        <charset val="204"/>
        <scheme val="major"/>
      </rPr>
      <t>скв</t>
    </r>
    <r>
      <rPr>
        <i/>
        <sz val="12"/>
        <color theme="1"/>
        <rFont val="Cambria"/>
        <family val="1"/>
        <charset val="204"/>
        <scheme val="major"/>
      </rPr>
      <t>=</t>
    </r>
  </si>
  <si>
    <t>+</t>
  </si>
  <si>
    <t>lзар=</t>
  </si>
  <si>
    <r>
      <t>Q</t>
    </r>
    <r>
      <rPr>
        <i/>
        <vertAlign val="subscript"/>
        <sz val="12"/>
        <color theme="1"/>
        <rFont val="Cambria"/>
        <family val="1"/>
        <charset val="204"/>
        <scheme val="major"/>
      </rPr>
      <t>скв</t>
    </r>
    <r>
      <rPr>
        <sz val="12"/>
        <color theme="1"/>
        <rFont val="Cambria"/>
        <family val="1"/>
        <charset val="204"/>
        <scheme val="major"/>
      </rPr>
      <t>=</t>
    </r>
  </si>
  <si>
    <t>Дата</t>
  </si>
  <si>
    <r>
      <t>l</t>
    </r>
    <r>
      <rPr>
        <i/>
        <vertAlign val="subscript"/>
        <sz val="12"/>
        <color theme="1"/>
        <rFont val="Cambria"/>
        <family val="1"/>
        <charset val="204"/>
        <scheme val="major"/>
      </rPr>
      <t>заб</t>
    </r>
  </si>
  <si>
    <t>смена</t>
  </si>
  <si>
    <t>КОЛИЧЕСТВО   ВМ   ЗАТРЕБОВАННОЕ   НА СМЕНУ   СО   СКЛАДА     ВМ</t>
  </si>
  <si>
    <r>
      <t>Ам-т  6ЖВ</t>
    </r>
    <r>
      <rPr>
        <b/>
        <sz val="11"/>
        <rFont val="Calibri"/>
        <family val="2"/>
        <charset val="204"/>
      </rPr>
      <t>Ø90</t>
    </r>
  </si>
  <si>
    <r>
      <t>Ам-т 6ЖВ</t>
    </r>
    <r>
      <rPr>
        <b/>
        <sz val="11"/>
        <rFont val="Calibri"/>
        <family val="2"/>
        <charset val="204"/>
      </rPr>
      <t>Ø32</t>
    </r>
  </si>
  <si>
    <t>Гр-т  30/70</t>
  </si>
  <si>
    <t>ДШ</t>
  </si>
  <si>
    <t>ТГФ-850</t>
  </si>
  <si>
    <t>к-во скважин</t>
  </si>
  <si>
    <t>ИСКРА-С</t>
  </si>
  <si>
    <t>ИСКРА-П</t>
  </si>
  <si>
    <t>Старт</t>
  </si>
  <si>
    <t>Расчет составил</t>
  </si>
  <si>
    <t>Безопасное расстояние по действию УВВ на здания и сооруж.</t>
  </si>
  <si>
    <r>
      <t>Z</t>
    </r>
    <r>
      <rPr>
        <i/>
        <vertAlign val="subscript"/>
        <sz val="12"/>
        <color theme="1"/>
        <rFont val="Cambria"/>
        <family val="1"/>
        <charset val="204"/>
        <scheme val="major"/>
      </rPr>
      <t>b</t>
    </r>
  </si>
  <si>
    <t>Безопасное расстояние по действию УВВ на застекление, м</t>
  </si>
  <si>
    <t>Принятые проектом радиусы границ опасных зон:</t>
  </si>
  <si>
    <t>для оборудования и техники</t>
  </si>
  <si>
    <t>Принятое проектом безопасное расстояние по действию УВВ, м</t>
  </si>
  <si>
    <t xml:space="preserve">Принятая проектом величина перебура составляет </t>
  </si>
  <si>
    <t>1. Параметры БВР и наименования ВМ:</t>
  </si>
  <si>
    <t xml:space="preserve">1.1.  Диаметр взрывных скважин: </t>
  </si>
  <si>
    <t>1.2.  Величина перебура:</t>
  </si>
  <si>
    <t>1.3. Глубина скважин:</t>
  </si>
  <si>
    <t>1.4. Длина заряда в скважине:</t>
  </si>
  <si>
    <t>1.8. Масса заряда в скважине:</t>
  </si>
  <si>
    <t>1.9. Общая масса скважинных зарядов:</t>
  </si>
  <si>
    <t xml:space="preserve">1.10. Расстояние между скважинами в ряду - </t>
  </si>
  <si>
    <t xml:space="preserve">1.11. Расстояние между рядами скважин - </t>
  </si>
  <si>
    <r>
      <rPr>
        <i/>
        <sz val="12"/>
        <rFont val="Cambria"/>
        <family val="1"/>
        <charset val="204"/>
        <scheme val="major"/>
      </rPr>
      <t>l</t>
    </r>
    <r>
      <rPr>
        <i/>
        <vertAlign val="subscript"/>
        <sz val="12"/>
        <rFont val="Cambria"/>
        <family val="1"/>
        <charset val="204"/>
        <scheme val="major"/>
      </rPr>
      <t>зар</t>
    </r>
    <r>
      <rPr>
        <i/>
        <sz val="12"/>
        <rFont val="Cambria"/>
        <family val="1"/>
        <charset val="204"/>
        <scheme val="major"/>
      </rPr>
      <t xml:space="preserve"> </t>
    </r>
    <r>
      <rPr>
        <sz val="12"/>
        <rFont val="Cambria"/>
        <family val="1"/>
        <charset val="204"/>
        <scheme val="major"/>
      </rPr>
      <t>- длина заряда, м.</t>
    </r>
  </si>
  <si>
    <t>"СОГЛАСОВАНО"</t>
  </si>
  <si>
    <t>Ю.В. Лазарев</t>
  </si>
  <si>
    <r>
      <rPr>
        <b/>
        <sz val="12"/>
        <color theme="1"/>
        <rFont val="Cambria"/>
        <family val="1"/>
        <charset val="204"/>
        <scheme val="major"/>
      </rPr>
      <t>1.7. Удельный расход ВМ</t>
    </r>
    <r>
      <rPr>
        <sz val="12"/>
        <color theme="1"/>
        <rFont val="Cambria"/>
        <family val="1"/>
        <charset val="204"/>
        <scheme val="major"/>
      </rPr>
      <t xml:space="preserve"> – взрывные работы выполняются на рыхление массива для последующей разработки землеройной техникой (бульдозерами или экскаваторами). </t>
    </r>
  </si>
  <si>
    <t xml:space="preserve"> - ТГ-500</t>
  </si>
  <si>
    <t xml:space="preserve"> - Дин-П-0-500</t>
  </si>
  <si>
    <t xml:space="preserve"> </t>
  </si>
  <si>
    <t>ОАО "ПАВЛИК"</t>
  </si>
  <si>
    <t>Рапорт</t>
  </si>
  <si>
    <t>Ответственному руководителю</t>
  </si>
  <si>
    <t>массового взрыва</t>
  </si>
  <si>
    <t>Радиостанции проверены, находятся в исправном состоянии</t>
  </si>
  <si>
    <t>опасной зоны взрывного блока №</t>
  </si>
  <si>
    <t>Главный инженер                                ЗАО "Колымавзрывпром"</t>
  </si>
  <si>
    <t>Довожу до вашего сведения, что оборудование и механизмы отведены, люди выведены за пределы опасной зоны, посты выставлены на границах</t>
  </si>
  <si>
    <t>Пчелов С.В</t>
  </si>
  <si>
    <t>Начальник участка БВР</t>
  </si>
  <si>
    <t>"______"_______________________ 2015 г.</t>
  </si>
  <si>
    <t xml:space="preserve"> 2015 г.</t>
  </si>
  <si>
    <t>(формула 1 ФНиП ПБ при ВР)</t>
  </si>
  <si>
    <t>(формула 4 ФНиП ПБ при ВР)</t>
  </si>
  <si>
    <t>(формула 11 ФНиП ПБ при ВР)</t>
  </si>
  <si>
    <t>(формула 14 ФНиП ПБ при ВР)</t>
  </si>
  <si>
    <t>(формула 17 ФНиП ПБ при ВР)</t>
  </si>
  <si>
    <t>По разлету кусков горной массы (по формулам 1,2,4 ФНиП ПБ при ВР)</t>
  </si>
  <si>
    <t>По действию ударной воздушной волны (по формулам 11,14,17 ФНиП ПБ при ВР)</t>
  </si>
  <si>
    <t>По сейсмическому воздействию группы зарядов (по формуле 8 ФНиП ПБ при ВР)</t>
  </si>
  <si>
    <t>(формула 2 ФНиП ПБ при ВР)</t>
  </si>
  <si>
    <t xml:space="preserve"> - Дин-С-500-12</t>
  </si>
  <si>
    <t>В.Н. Деркачев</t>
  </si>
  <si>
    <r>
      <rPr>
        <b/>
        <sz val="12"/>
        <color theme="1"/>
        <rFont val="Cambria"/>
        <family val="1"/>
        <charset val="204"/>
        <scheme val="major"/>
      </rPr>
      <t>Проект разработал горный инженер участка БВР</t>
    </r>
    <r>
      <rPr>
        <sz val="12"/>
        <color theme="1"/>
        <rFont val="Cambria"/>
        <family val="1"/>
        <charset val="204"/>
        <scheme val="major"/>
      </rPr>
      <t>___________________________В.Н.Деркачев</t>
    </r>
  </si>
  <si>
    <t>Главный инженер                           ОАО "ПАВЛИК"</t>
  </si>
  <si>
    <t xml:space="preserve">      Конструкция патрона-боевика (промежуточного детонатора)(рис.2):
а) при бескапсюльном взрывании:
- патрон аммонита № 6ЖВ (диаметром 32 или 90мм) и ДШЭ-12 (другие марки ДШ);
- тротил-гексогеновая шашка ТГ-500 КД  или ТГФ-850Э и ДШЭ-12 (другие марки ДШ).
б) при неэлектрическом взрывании:
- патрон аммонита №6ЖВ (диаметром 32 или 90мм) и ДИН-С;
- тротил-гексогеновая шашка ТГ-500   и  ДИН-С.
</t>
  </si>
  <si>
    <t>4. Предполагаемый расход ВВ (кг), в том числе по наименованиям:</t>
  </si>
  <si>
    <t>5. Предполагаемый расход промежуточных детонаторов (кг),  в том числе по наиме-</t>
  </si>
  <si>
    <t>6. Предполагаемых расход СИ, в том числе по наименованиям:</t>
  </si>
  <si>
    <t>7. Расчет безопасных расстояний.</t>
  </si>
  <si>
    <r>
      <t>Расстояние  z</t>
    </r>
    <r>
      <rPr>
        <sz val="8"/>
        <color theme="1"/>
        <rFont val="Cambria"/>
        <family val="1"/>
        <charset val="204"/>
        <scheme val="major"/>
      </rPr>
      <t xml:space="preserve">разл </t>
    </r>
    <r>
      <rPr>
        <sz val="12"/>
        <color theme="1"/>
        <rFont val="Cambria"/>
        <family val="1"/>
        <charset val="204"/>
        <scheme val="major"/>
      </rPr>
      <t>, опасное для людей по разлету отдельных кусков породы при взрывании скважинных зарядов, рассчитанных на разрыхляющее (дробящее) действие, определяется по формуле:</t>
    </r>
  </si>
  <si>
    <t>При производстве взрывов на косогорах, а также в условиях превышения верхней отметки взрываемого участка над участками границы опасной зоны более чем на 30 м размеры опасной зоны   в направлении вниз по склону должны быть увеличены и безопасные расстояния по разлету отдельных кусков породы (м) рассчитаны по формуле:</t>
  </si>
  <si>
    <r>
      <t xml:space="preserve">  К</t>
    </r>
    <r>
      <rPr>
        <sz val="8"/>
        <color theme="1"/>
        <rFont val="Cambria"/>
        <family val="1"/>
        <charset val="204"/>
        <scheme val="major"/>
      </rPr>
      <t>р</t>
    </r>
    <r>
      <rPr>
        <sz val="12"/>
        <color theme="1"/>
        <rFont val="Cambria"/>
        <family val="1"/>
        <charset val="204"/>
        <scheme val="major"/>
      </rPr>
      <t>- коэффициент, учитывающий особенности рельефа местности.</t>
    </r>
  </si>
  <si>
    <t>7.1. Расчет безопасных расстояний по разлету кусков горной массы:</t>
  </si>
  <si>
    <t>7.2. Расчет безопасных расстояний по действию УВВ</t>
  </si>
  <si>
    <t>Q- масса заряда взрывчатых веществ,кг</t>
  </si>
  <si>
    <r>
      <t>k</t>
    </r>
    <r>
      <rPr>
        <sz val="8"/>
        <color theme="1"/>
        <rFont val="Cambria"/>
        <family val="1"/>
        <charset val="204"/>
        <scheme val="major"/>
      </rPr>
      <t xml:space="preserve">b </t>
    </r>
    <r>
      <rPr>
        <sz val="12"/>
        <color theme="1"/>
        <rFont val="Cambria"/>
        <family val="1"/>
        <charset val="204"/>
        <scheme val="major"/>
      </rPr>
      <t xml:space="preserve">- коэффициенты пропорциональности, значения которых зависят от условий расположения и массы заряда, а также от степени допускаемых повреждений зданий или сооружений, </t>
    </r>
    <r>
      <rPr>
        <sz val="8"/>
        <color theme="1"/>
        <rFont val="Cambria"/>
        <family val="1"/>
        <charset val="204"/>
        <scheme val="major"/>
      </rPr>
      <t xml:space="preserve"> </t>
    </r>
    <r>
      <rPr>
        <sz val="12"/>
        <color theme="1"/>
        <rFont val="Cambria"/>
        <family val="1"/>
        <charset val="204"/>
        <scheme val="major"/>
      </rPr>
      <t>принимается из ФНиП ПБ при ВР Приложение № 22.</t>
    </r>
  </si>
  <si>
    <t>Qэ - эквивалентная масса заряда,кг</t>
  </si>
  <si>
    <t>Для группы в количестве N скважинных (шпуровых) зарядов (длиной менее 12 своих диаметров), взрываемых одновременно:</t>
  </si>
  <si>
    <t>7.3. Безопасное расстояние по сейсмическому действию группы зарядов</t>
  </si>
  <si>
    <t>Окончательно принимаемое безопасное расстояние не должно быть меньше минимальных расстояний, указанных в приложении N 20 ФНиП ПБ при ВР .</t>
  </si>
  <si>
    <t>7.4.Радиусы границ опасных зон:</t>
  </si>
  <si>
    <r>
      <rPr>
        <b/>
        <i/>
        <sz val="12"/>
        <color theme="1"/>
        <rFont val="Cambria"/>
        <family val="1"/>
        <charset val="204"/>
        <scheme val="major"/>
      </rPr>
      <t>8. При сложных горно-геологических условиях</t>
    </r>
    <r>
      <rPr>
        <i/>
        <sz val="12"/>
        <color theme="1"/>
        <rFont val="Cambria"/>
        <family val="1"/>
        <charset val="204"/>
        <scheme val="major"/>
      </rPr>
      <t xml:space="preserve"> </t>
    </r>
    <r>
      <rPr>
        <sz val="12"/>
        <color theme="1"/>
        <rFont val="Cambria"/>
        <family val="1"/>
        <charset val="204"/>
        <scheme val="major"/>
      </rPr>
      <t>согласно согласованной с Ростехнадзором "Инструкции по безопасному ведению работ при многодневном заряжании взрывных скважин вслед за бурением на дневной поверхности" предусматривается заряжание скважин вслед за бурением в дневное время под надзором лица сменного технического надзора. На границах запретной зоны заряжаемого блока выставлются аншлаги "Стой! Идет заряжание скважин". Блок ограждается красными флажками или сигнальной лентой. Взрывчатые материалы доставленные к месту работы размещаются на расстоянии не менее 20 м от ближайшей заряженной скважины, под надзором взрывника производящего заряжание или проинструктированных рабочих. В ночное время у заряженной части блока выставляется охрана из числа взрывников.</t>
    </r>
  </si>
  <si>
    <t xml:space="preserve"> Ƞз</t>
  </si>
  <si>
    <t>Ƞзаб</t>
  </si>
  <si>
    <t xml:space="preserve">Коэффициент забойки </t>
  </si>
  <si>
    <r>
      <t>P - вместимость взрывчатых веществ 1 м скважины, кг;
К</t>
    </r>
    <r>
      <rPr>
        <sz val="8"/>
        <color theme="1"/>
        <rFont val="Cambria"/>
        <family val="1"/>
        <charset val="204"/>
        <scheme val="major"/>
      </rPr>
      <t>з</t>
    </r>
    <r>
      <rPr>
        <sz val="12"/>
        <color theme="1"/>
        <rFont val="Cambria"/>
        <family val="1"/>
        <charset val="204"/>
        <scheme val="major"/>
      </rPr>
      <t>- коэффициент, значение которого(по ФНиП) зависит от отношения длины забойки   к диаметру скважины (при отсутствии забойки - зависит от отношения длины свободной от заряда части скважины   к диаметру скважины);
N - число зарядов взрывчатых веществ.</t>
    </r>
  </si>
  <si>
    <t>С учетом коэф.  КЗВ(п.854 ФНиП)</t>
  </si>
  <si>
    <t>Коэффициент зависящий от свойств грунта (ФНиП)</t>
  </si>
  <si>
    <t>Коэффициент зависящий от типа здания (ФНиП)</t>
  </si>
  <si>
    <r>
      <rPr>
        <sz val="10"/>
        <color theme="1"/>
        <rFont val="Cambria"/>
        <family val="1"/>
        <charset val="204"/>
      </rPr>
      <t>Ƞ</t>
    </r>
    <r>
      <rPr>
        <sz val="8"/>
        <color theme="1"/>
        <rFont val="Cambria"/>
        <family val="1"/>
        <charset val="204"/>
        <scheme val="major"/>
      </rPr>
      <t xml:space="preserve">з </t>
    </r>
    <r>
      <rPr>
        <sz val="12"/>
        <color theme="1"/>
        <rFont val="Cambria"/>
        <family val="1"/>
        <charset val="204"/>
        <scheme val="major"/>
      </rPr>
      <t xml:space="preserve">- коэффициент заполнения скважины взрывчатым веществом;
</t>
    </r>
    <r>
      <rPr>
        <sz val="10"/>
        <color theme="1"/>
        <rFont val="Cambria"/>
        <family val="1"/>
        <charset val="204"/>
        <scheme val="major"/>
      </rPr>
      <t>Ƞ</t>
    </r>
    <r>
      <rPr>
        <sz val="8"/>
        <color theme="1"/>
        <rFont val="Cambria"/>
        <family val="1"/>
        <charset val="204"/>
        <scheme val="major"/>
      </rPr>
      <t>заб</t>
    </r>
    <r>
      <rPr>
        <sz val="12"/>
        <color theme="1"/>
        <rFont val="Cambria"/>
        <family val="1"/>
        <charset val="204"/>
        <scheme val="major"/>
      </rPr>
      <t xml:space="preserve"> - коэффициент заполнения скважины забойкой;
f - коэффициент крепости пород по шкале проф. М.М. Протодьяконова;
d - диаметр взрываемой скважины, м;
a - расстояние между скважинами в ряду или между рядами, м.
</t>
    </r>
  </si>
  <si>
    <t>Горизонт 482     Породный блок - 5</t>
  </si>
  <si>
    <r>
      <t>Коэффициент увеличения на отрицательную t</t>
    </r>
    <r>
      <rPr>
        <sz val="12"/>
        <color theme="1"/>
        <rFont val="Calibri"/>
        <family val="2"/>
        <charset val="204"/>
      </rPr>
      <t>°</t>
    </r>
  </si>
  <si>
    <r>
      <rPr>
        <b/>
        <sz val="12"/>
        <color theme="1"/>
        <rFont val="Cambria"/>
        <family val="1"/>
        <charset val="204"/>
        <scheme val="major"/>
      </rPr>
      <t>1.6. Наименования средств инициирования</t>
    </r>
    <r>
      <rPr>
        <sz val="12"/>
        <color theme="1"/>
        <rFont val="Cambria"/>
        <family val="1"/>
        <charset val="204"/>
        <scheme val="major"/>
      </rPr>
      <t xml:space="preserve"> –неэлектрические системы инициирования (Дин).</t>
    </r>
  </si>
  <si>
    <r>
      <rPr>
        <b/>
        <i/>
        <sz val="12"/>
        <color theme="1"/>
        <rFont val="Cambria"/>
        <family val="1"/>
        <charset val="204"/>
        <scheme val="major"/>
      </rPr>
      <t>2. Способ инициирования зарядов взрывной сети</t>
    </r>
    <r>
      <rPr>
        <b/>
        <sz val="12"/>
        <color theme="1"/>
        <rFont val="Cambria"/>
        <family val="1"/>
        <charset val="204"/>
        <scheme val="major"/>
      </rPr>
      <t xml:space="preserve"> – </t>
    </r>
    <r>
      <rPr>
        <sz val="12"/>
        <color theme="1"/>
        <rFont val="Cambria"/>
        <family val="1"/>
        <charset val="204"/>
        <scheme val="major"/>
      </rPr>
      <t>неэлектрическое с применением УВТ Старт</t>
    </r>
    <r>
      <rPr>
        <sz val="12"/>
        <color theme="1"/>
        <rFont val="Cambria"/>
        <family val="1"/>
        <charset val="204"/>
        <scheme val="major"/>
      </rPr>
      <t>.</t>
    </r>
  </si>
  <si>
    <r>
      <t xml:space="preserve">1.5. Наименования применяемых ВВ </t>
    </r>
    <r>
      <rPr>
        <sz val="12"/>
        <color theme="1"/>
        <rFont val="Cambria"/>
        <family val="1"/>
        <charset val="204"/>
        <scheme val="major"/>
      </rPr>
      <t>– Нитронит Э-70</t>
    </r>
  </si>
  <si>
    <r>
      <rPr>
        <b/>
        <i/>
        <sz val="12"/>
        <color theme="1"/>
        <rFont val="Cambria"/>
        <family val="1"/>
        <charset val="204"/>
        <scheme val="major"/>
      </rPr>
      <t xml:space="preserve">3. Конструкции зарядов и боевика, с указанием места размещения боевика (боевиков) в заряде (зарядах). Вид и величины забойки. </t>
    </r>
    <r>
      <rPr>
        <b/>
        <sz val="12"/>
        <color theme="1"/>
        <rFont val="Cambria"/>
        <family val="1"/>
        <charset val="204"/>
        <scheme val="major"/>
      </rPr>
      <t xml:space="preserve">
       </t>
    </r>
    <r>
      <rPr>
        <sz val="12"/>
        <color theme="1"/>
        <rFont val="Cambria"/>
        <family val="1"/>
        <charset val="204"/>
        <scheme val="major"/>
      </rPr>
      <t>Конструкции зарядов и места установки боевиков, при производстве массовых взрывов на открытых горных работах, выбираются в зависимости от расположения взрываемых скважин, условий взрывания  и направления взрыва. 
      Конструкция заряда (рис.1)– сплошной колонковый заряд основного ВВ Нитронит Э 70, 1 патрон-боевик (промежуточный детонатор). Для забойки скважин используется буровой шлам.</t>
    </r>
    <r>
      <rPr>
        <b/>
        <sz val="12"/>
        <color theme="1"/>
        <rFont val="Cambria"/>
        <family val="1"/>
        <charset val="204"/>
        <scheme val="major"/>
      </rPr>
      <t xml:space="preserve">
</t>
    </r>
  </si>
  <si>
    <t xml:space="preserve"> - Дин-П-42-8</t>
  </si>
  <si>
    <t>Н.А. Бииц</t>
  </si>
  <si>
    <t>Число неодноврем.взрываемых зарядов в группе, шт</t>
  </si>
  <si>
    <t>При одновременном (без замедления) взрывании группы из N зарядов взрывчатых веществ общей массой Q в тех случаях, когда расстояния от охраняемого объекта до ближайшего заряда и до наиболее удаленного заряда различаются не более чем на 20%, безопасное расстояние (м) рассчитывают по формуле:</t>
  </si>
  <si>
    <t>(формула 6 ФНиП ПБ при ВР)</t>
  </si>
  <si>
    <r>
      <t xml:space="preserve">  Kr- коэффициент, зависящий от свойств грунта в основании охраняемого здания (сооружения);
  K</t>
    </r>
    <r>
      <rPr>
        <sz val="8"/>
        <color theme="1"/>
        <rFont val="Cambria"/>
        <family val="1"/>
        <charset val="204"/>
        <scheme val="major"/>
      </rPr>
      <t>c</t>
    </r>
    <r>
      <rPr>
        <sz val="12"/>
        <color theme="1"/>
        <rFont val="Cambria"/>
        <family val="1"/>
        <charset val="204"/>
        <scheme val="major"/>
      </rPr>
      <t xml:space="preserve">- коэффициент, зависящий от типа здания (сооружения) и характера застройки;
  a - коэффициент, зависящий от условий взрывания;
  Q - масса зарядов в группе, кг;
  N - число зарядов взрывчатых веществ.
</t>
    </r>
  </si>
  <si>
    <t>Кr</t>
  </si>
  <si>
    <t>a</t>
  </si>
  <si>
    <t>х111хх</t>
  </si>
  <si>
    <t>Номер склада разгрузки</t>
  </si>
  <si>
    <t>а555аа</t>
  </si>
  <si>
    <t>в888вв</t>
  </si>
  <si>
    <t>3,5,6</t>
  </si>
  <si>
    <t>Должно получиться  перечисление складов за которыми зареплены авто.</t>
  </si>
  <si>
    <t>у777уу</t>
  </si>
  <si>
    <t>номер авто</t>
  </si>
  <si>
    <t>2,7,9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</si>
</sst>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0_)"/>
  </numFmts>
  <fonts count="9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b/>
      <sz val="24"/>
      <color theme="1"/>
      <name val="Cambria"/>
      <family val="1"/>
      <charset val="204"/>
      <scheme val="major"/>
    </font>
    <font>
      <b/>
      <sz val="24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theme="1"/>
      <name val="Cambria"/>
      <family val="1"/>
      <charset val="204"/>
      <scheme val="major"/>
    </font>
    <font>
      <sz val="10.199999999999999"/>
      <color theme="1"/>
      <name val="Cambria"/>
      <family val="1"/>
      <charset val="204"/>
    </font>
    <font>
      <i/>
      <sz val="12"/>
      <name val="Book Antiqua"/>
      <family val="1"/>
      <charset val="204"/>
    </font>
    <font>
      <i/>
      <vertAlign val="subscript"/>
      <sz val="12"/>
      <name val="Book Antiqua"/>
      <family val="1"/>
      <charset val="204"/>
    </font>
    <font>
      <sz val="12"/>
      <name val="Book Antiqua"/>
      <family val="1"/>
      <charset val="204"/>
    </font>
    <font>
      <sz val="12"/>
      <name val="Calibri"/>
      <family val="2"/>
      <charset val="204"/>
    </font>
    <font>
      <i/>
      <sz val="12"/>
      <name val="Cambria"/>
      <family val="1"/>
      <charset val="204"/>
      <scheme val="major"/>
    </font>
    <font>
      <i/>
      <vertAlign val="subscript"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i/>
      <sz val="13.5"/>
      <name val="Cambria"/>
      <family val="1"/>
      <charset val="204"/>
      <scheme val="major"/>
    </font>
    <font>
      <i/>
      <vertAlign val="subscript"/>
      <sz val="13.5"/>
      <name val="Cambria"/>
      <family val="1"/>
      <charset val="204"/>
      <scheme val="major"/>
    </font>
    <font>
      <sz val="13.5"/>
      <name val="Cambria"/>
      <family val="1"/>
      <charset val="204"/>
      <scheme val="major"/>
    </font>
    <font>
      <sz val="13.5"/>
      <color theme="1"/>
      <name val="Cambria"/>
      <family val="1"/>
      <charset val="204"/>
      <scheme val="major"/>
    </font>
    <font>
      <vertAlign val="subscript"/>
      <sz val="12"/>
      <color theme="1"/>
      <name val="Cambria"/>
      <family val="1"/>
      <charset val="204"/>
      <scheme val="major"/>
    </font>
    <font>
      <i/>
      <vertAlign val="subscript"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  <scheme val="major"/>
    </font>
    <font>
      <vertAlign val="superscript"/>
      <sz val="12"/>
      <name val="Book Antiqua"/>
      <family val="1"/>
      <charset val="204"/>
    </font>
    <font>
      <sz val="12"/>
      <name val="Symbol"/>
      <family val="1"/>
      <charset val="2"/>
    </font>
    <font>
      <b/>
      <sz val="11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b/>
      <sz val="12"/>
      <color theme="1"/>
      <name val="Calibri"/>
      <family val="2"/>
      <charset val="204"/>
    </font>
    <font>
      <b/>
      <sz val="9.6"/>
      <color theme="1"/>
      <name val="Cambria"/>
      <family val="1"/>
      <charset val="204"/>
    </font>
    <font>
      <sz val="10"/>
      <name val="Arial"/>
      <family val="2"/>
      <charset val="204"/>
    </font>
    <font>
      <b/>
      <i/>
      <sz val="14"/>
      <name val="Book Antiqua"/>
      <family val="1"/>
      <charset val="204"/>
    </font>
    <font>
      <sz val="14"/>
      <name val="Book Antiqua"/>
      <family val="1"/>
      <charset val="204"/>
    </font>
    <font>
      <b/>
      <i/>
      <sz val="12"/>
      <name val="Book Antiqua"/>
      <family val="1"/>
      <charset val="204"/>
    </font>
    <font>
      <b/>
      <i/>
      <sz val="11"/>
      <name val="Book Antiqua"/>
      <family val="1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6"/>
      <name val="Helv"/>
    </font>
    <font>
      <sz val="10"/>
      <color indexed="8"/>
      <name val="MS Sans Serif"/>
      <family val="2"/>
      <charset val="204"/>
    </font>
    <font>
      <b/>
      <sz val="11"/>
      <name val="Calibri"/>
      <family val="2"/>
      <charset val="204"/>
    </font>
    <font>
      <sz val="10"/>
      <color theme="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2"/>
      <color rgb="FF006100"/>
      <name val="Calibri"/>
      <family val="2"/>
      <charset val="204"/>
      <scheme val="minor"/>
    </font>
    <font>
      <sz val="12"/>
      <color rgb="FF9C0006"/>
      <name val="Calibri"/>
      <family val="2"/>
      <charset val="204"/>
      <scheme val="minor"/>
    </font>
    <font>
      <sz val="12"/>
      <color rgb="FF9C6500"/>
      <name val="Calibri"/>
      <family val="2"/>
      <charset val="204"/>
      <scheme val="minor"/>
    </font>
    <font>
      <sz val="12"/>
      <color rgb="FF3F3F76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  <font>
      <b/>
      <sz val="12"/>
      <color rgb="FFFA7D00"/>
      <name val="Calibri"/>
      <family val="2"/>
      <charset val="204"/>
      <scheme val="minor"/>
    </font>
    <font>
      <sz val="12"/>
      <color rgb="FFFA7D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i/>
      <sz val="12"/>
      <color rgb="FF7F7F7F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8">
    <xf numFmtId="0" fontId="0" fillId="0" borderId="0"/>
    <xf numFmtId="0" fontId="37" fillId="0" borderId="0"/>
    <xf numFmtId="0" fontId="44" fillId="0" borderId="0"/>
    <xf numFmtId="166" fontId="47" fillId="0" borderId="0"/>
    <xf numFmtId="0" fontId="48" fillId="0" borderId="0" applyNumberFormat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67" applyNumberFormat="0" applyFill="0" applyAlignment="0" applyProtection="0"/>
    <xf numFmtId="0" fontId="59" fillId="0" borderId="68" applyNumberFormat="0" applyFill="0" applyAlignment="0" applyProtection="0"/>
    <xf numFmtId="0" fontId="60" fillId="0" borderId="69" applyNumberFormat="0" applyFill="0" applyAlignment="0" applyProtection="0"/>
    <xf numFmtId="0" fontId="60" fillId="0" borderId="0" applyNumberFormat="0" applyFill="0" applyBorder="0" applyAlignment="0" applyProtection="0"/>
    <xf numFmtId="0" fontId="61" fillId="5" borderId="0" applyNumberFormat="0" applyBorder="0" applyAlignment="0" applyProtection="0"/>
    <xf numFmtId="0" fontId="62" fillId="6" borderId="0" applyNumberFormat="0" applyBorder="0" applyAlignment="0" applyProtection="0"/>
    <xf numFmtId="0" fontId="63" fillId="7" borderId="0" applyNumberFormat="0" applyBorder="0" applyAlignment="0" applyProtection="0"/>
    <xf numFmtId="0" fontId="64" fillId="8" borderId="70" applyNumberFormat="0" applyAlignment="0" applyProtection="0"/>
    <xf numFmtId="0" fontId="65" fillId="9" borderId="71" applyNumberFormat="0" applyAlignment="0" applyProtection="0"/>
    <xf numFmtId="0" fontId="66" fillId="9" borderId="70" applyNumberFormat="0" applyAlignment="0" applyProtection="0"/>
    <xf numFmtId="0" fontId="67" fillId="0" borderId="72" applyNumberFormat="0" applyFill="0" applyAlignment="0" applyProtection="0"/>
    <xf numFmtId="0" fontId="68" fillId="10" borderId="73" applyNumberFormat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6" fillId="0" borderId="75" applyNumberFormat="0" applyFill="0" applyAlignment="0" applyProtection="0"/>
    <xf numFmtId="0" fontId="7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1" fillId="23" borderId="0" applyNumberFormat="0" applyBorder="0" applyAlignment="0" applyProtection="0"/>
    <xf numFmtId="0" fontId="7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71" fillId="27" borderId="0" applyNumberFormat="0" applyBorder="0" applyAlignment="0" applyProtection="0"/>
    <xf numFmtId="0" fontId="7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1" fillId="31" borderId="0" applyNumberFormat="0" applyBorder="0" applyAlignment="0" applyProtection="0"/>
    <xf numFmtId="0" fontId="7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1" fillId="35" borderId="0" applyNumberFormat="0" applyBorder="0" applyAlignment="0" applyProtection="0"/>
    <xf numFmtId="0" fontId="1" fillId="0" borderId="0"/>
    <xf numFmtId="0" fontId="1" fillId="11" borderId="74" applyNumberFormat="0" applyFont="0" applyAlignment="0" applyProtection="0"/>
    <xf numFmtId="0" fontId="73" fillId="12" borderId="0" applyNumberFormat="0" applyBorder="0" applyAlignment="0" applyProtection="0"/>
    <xf numFmtId="0" fontId="73" fillId="16" borderId="0" applyNumberFormat="0" applyBorder="0" applyAlignment="0" applyProtection="0"/>
    <xf numFmtId="0" fontId="73" fillId="20" borderId="0" applyNumberFormat="0" applyBorder="0" applyAlignment="0" applyProtection="0"/>
    <xf numFmtId="0" fontId="73" fillId="24" borderId="0" applyNumberFormat="0" applyBorder="0" applyAlignment="0" applyProtection="0"/>
    <xf numFmtId="0" fontId="73" fillId="28" borderId="0" applyNumberFormat="0" applyBorder="0" applyAlignment="0" applyProtection="0"/>
    <xf numFmtId="0" fontId="73" fillId="32" borderId="0" applyNumberFormat="0" applyBorder="0" applyAlignment="0" applyProtection="0"/>
    <xf numFmtId="0" fontId="76" fillId="8" borderId="70" applyNumberFormat="0" applyAlignment="0" applyProtection="0"/>
    <xf numFmtId="0" fontId="77" fillId="9" borderId="71" applyNumberFormat="0" applyAlignment="0" applyProtection="0"/>
    <xf numFmtId="0" fontId="78" fillId="9" borderId="70" applyNumberFormat="0" applyAlignment="0" applyProtection="0"/>
    <xf numFmtId="0" fontId="2" fillId="0" borderId="75" applyNumberFormat="0" applyFill="0" applyAlignment="0" applyProtection="0"/>
    <xf numFmtId="0" fontId="74" fillId="10" borderId="73" applyNumberFormat="0" applyAlignment="0" applyProtection="0"/>
    <xf numFmtId="0" fontId="79" fillId="0" borderId="0" applyNumberFormat="0" applyFill="0" applyBorder="0" applyAlignment="0" applyProtection="0"/>
    <xf numFmtId="0" fontId="80" fillId="7" borderId="0" applyNumberFormat="0" applyBorder="0" applyAlignment="0" applyProtection="0"/>
    <xf numFmtId="0" fontId="75" fillId="6" borderId="0" applyNumberFormat="0" applyBorder="0" applyAlignment="0" applyProtection="0"/>
    <xf numFmtId="0" fontId="81" fillId="0" borderId="0" applyNumberFormat="0" applyFill="0" applyBorder="0" applyAlignment="0" applyProtection="0"/>
    <xf numFmtId="0" fontId="82" fillId="0" borderId="72" applyNumberFormat="0" applyFill="0" applyAlignment="0" applyProtection="0"/>
    <xf numFmtId="0" fontId="72" fillId="0" borderId="0" applyNumberFormat="0" applyFill="0" applyBorder="0" applyAlignment="0" applyProtection="0"/>
    <xf numFmtId="0" fontId="83" fillId="5" borderId="0" applyNumberFormat="0" applyBorder="0" applyAlignment="0" applyProtection="0"/>
    <xf numFmtId="0" fontId="84" fillId="11" borderId="74" applyNumberFormat="0" applyFont="0" applyAlignment="0" applyProtection="0"/>
    <xf numFmtId="0" fontId="85" fillId="0" borderId="0"/>
    <xf numFmtId="0" fontId="84" fillId="13" borderId="0" applyNumberFormat="0" applyBorder="0" applyAlignment="0" applyProtection="0"/>
    <xf numFmtId="0" fontId="84" fillId="14" borderId="0" applyNumberFormat="0" applyBorder="0" applyAlignment="0" applyProtection="0"/>
    <xf numFmtId="0" fontId="73" fillId="15" borderId="0" applyNumberFormat="0" applyBorder="0" applyAlignment="0" applyProtection="0"/>
    <xf numFmtId="0" fontId="84" fillId="17" borderId="0" applyNumberFormat="0" applyBorder="0" applyAlignment="0" applyProtection="0"/>
    <xf numFmtId="0" fontId="84" fillId="18" borderId="0" applyNumberFormat="0" applyBorder="0" applyAlignment="0" applyProtection="0"/>
    <xf numFmtId="0" fontId="73" fillId="19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73" fillId="23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73" fillId="27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73" fillId="31" borderId="0" applyNumberFormat="0" applyBorder="0" applyAlignment="0" applyProtection="0"/>
    <xf numFmtId="0" fontId="84" fillId="33" borderId="0" applyNumberFormat="0" applyBorder="0" applyAlignment="0" applyProtection="0"/>
    <xf numFmtId="0" fontId="84" fillId="34" borderId="0" applyNumberFormat="0" applyBorder="0" applyAlignment="0" applyProtection="0"/>
    <xf numFmtId="0" fontId="73" fillId="35" borderId="0" applyNumberFormat="0" applyBorder="0" applyAlignment="0" applyProtection="0"/>
    <xf numFmtId="0" fontId="86" fillId="0" borderId="0"/>
    <xf numFmtId="0" fontId="84" fillId="0" borderId="0"/>
    <xf numFmtId="0" fontId="44" fillId="0" borderId="0"/>
  </cellStyleXfs>
  <cellXfs count="449">
    <xf numFmtId="0" fontId="0" fillId="0" borderId="0" xfId="0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6" fillId="0" borderId="0" xfId="0" applyFont="1"/>
    <xf numFmtId="0" fontId="20" fillId="0" borderId="0" xfId="0" applyFont="1"/>
    <xf numFmtId="0" fontId="3" fillId="0" borderId="0" xfId="0" applyFont="1" applyBorder="1"/>
    <xf numFmtId="0" fontId="18" fillId="0" borderId="0" xfId="0" applyFont="1"/>
    <xf numFmtId="0" fontId="12" fillId="0" borderId="0" xfId="0" applyFont="1"/>
    <xf numFmtId="16" fontId="6" fillId="0" borderId="0" xfId="0" applyNumberFormat="1" applyFont="1"/>
    <xf numFmtId="0" fontId="29" fillId="0" borderId="0" xfId="0" applyFont="1"/>
    <xf numFmtId="0" fontId="3" fillId="0" borderId="4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7" fillId="0" borderId="0" xfId="1"/>
    <xf numFmtId="0" fontId="37" fillId="0" borderId="0" xfId="1" applyBorder="1"/>
    <xf numFmtId="0" fontId="39" fillId="0" borderId="0" xfId="1" applyFont="1" applyBorder="1" applyAlignment="1">
      <alignment horizontal="center" vertical="center" wrapText="1"/>
    </xf>
    <xf numFmtId="0" fontId="38" fillId="0" borderId="0" xfId="1" applyFont="1" applyBorder="1" applyAlignment="1">
      <alignment vertical="center" wrapText="1"/>
    </xf>
    <xf numFmtId="0" fontId="40" fillId="0" borderId="0" xfId="1" applyFont="1" applyBorder="1" applyAlignment="1">
      <alignment horizontal="center" vertical="center" textRotation="90" wrapText="1"/>
    </xf>
    <xf numFmtId="0" fontId="41" fillId="0" borderId="0" xfId="1" applyFont="1" applyBorder="1" applyAlignment="1">
      <alignment horizontal="center" vertical="center" textRotation="90" wrapText="1"/>
    </xf>
    <xf numFmtId="0" fontId="40" fillId="0" borderId="0" xfId="1" applyFont="1" applyBorder="1" applyAlignment="1">
      <alignment horizontal="center" vertical="center" wrapText="1"/>
    </xf>
    <xf numFmtId="0" fontId="38" fillId="0" borderId="0" xfId="1" applyFont="1" applyBorder="1" applyAlignment="1">
      <alignment horizontal="center" vertical="center" wrapText="1"/>
    </xf>
    <xf numFmtId="0" fontId="38" fillId="0" borderId="0" xfId="1" applyFont="1"/>
    <xf numFmtId="0" fontId="37" fillId="0" borderId="29" xfId="1" applyBorder="1"/>
    <xf numFmtId="0" fontId="37" fillId="0" borderId="30" xfId="1" applyBorder="1"/>
    <xf numFmtId="0" fontId="37" fillId="0" borderId="43" xfId="1" applyBorder="1"/>
    <xf numFmtId="0" fontId="37" fillId="0" borderId="44" xfId="1" applyBorder="1"/>
    <xf numFmtId="0" fontId="40" fillId="0" borderId="39" xfId="1" applyFont="1" applyBorder="1" applyAlignment="1">
      <alignment horizontal="center" vertical="center" textRotation="90" wrapText="1"/>
    </xf>
    <xf numFmtId="0" fontId="41" fillId="0" borderId="40" xfId="1" applyFont="1" applyBorder="1" applyAlignment="1">
      <alignment horizontal="center" vertical="center" textRotation="90" wrapText="1"/>
    </xf>
    <xf numFmtId="0" fontId="40" fillId="0" borderId="11" xfId="1" applyFont="1" applyBorder="1" applyAlignment="1">
      <alignment horizontal="center" vertical="center" textRotation="90" wrapText="1"/>
    </xf>
    <xf numFmtId="0" fontId="40" fillId="0" borderId="29" xfId="1" applyFont="1" applyBorder="1" applyAlignment="1">
      <alignment horizontal="center" vertical="center" textRotation="90" wrapText="1"/>
    </xf>
    <xf numFmtId="0" fontId="40" fillId="0" borderId="49" xfId="1" applyFont="1" applyBorder="1" applyAlignment="1">
      <alignment horizontal="center" vertical="center" textRotation="90" wrapText="1"/>
    </xf>
    <xf numFmtId="0" fontId="40" fillId="0" borderId="40" xfId="1" applyFont="1" applyBorder="1" applyAlignment="1">
      <alignment horizontal="center" vertical="center" textRotation="90" wrapText="1"/>
    </xf>
    <xf numFmtId="0" fontId="40" fillId="0" borderId="50" xfId="1" applyFont="1" applyBorder="1" applyAlignment="1">
      <alignment horizontal="center" vertical="center" textRotation="90" wrapText="1"/>
    </xf>
    <xf numFmtId="0" fontId="41" fillId="0" borderId="32" xfId="1" applyFont="1" applyBorder="1" applyAlignment="1">
      <alignment horizontal="center" vertical="center" textRotation="90" wrapText="1"/>
    </xf>
    <xf numFmtId="0" fontId="40" fillId="0" borderId="33" xfId="1" applyFont="1" applyBorder="1" applyAlignment="1">
      <alignment horizontal="center" vertical="center" textRotation="90" wrapText="1"/>
    </xf>
    <xf numFmtId="0" fontId="40" fillId="0" borderId="0" xfId="1" applyFont="1" applyBorder="1" applyAlignment="1">
      <alignment vertical="center" textRotation="90" wrapText="1"/>
    </xf>
    <xf numFmtId="0" fontId="40" fillId="0" borderId="0" xfId="1" applyFont="1" applyBorder="1" applyAlignment="1">
      <alignment vertical="center" wrapText="1"/>
    </xf>
    <xf numFmtId="0" fontId="20" fillId="0" borderId="0" xfId="0" applyFont="1" applyBorder="1" applyAlignment="1"/>
    <xf numFmtId="0" fontId="11" fillId="0" borderId="0" xfId="0" applyFont="1" applyAlignment="1">
      <alignment horizontal="center"/>
    </xf>
    <xf numFmtId="0" fontId="44" fillId="0" borderId="0" xfId="2"/>
    <xf numFmtId="0" fontId="44" fillId="0" borderId="22" xfId="2" applyBorder="1"/>
    <xf numFmtId="0" fontId="44" fillId="0" borderId="20" xfId="2" applyBorder="1"/>
    <xf numFmtId="0" fontId="44" fillId="0" borderId="19" xfId="2" applyBorder="1"/>
    <xf numFmtId="0" fontId="44" fillId="0" borderId="18" xfId="2" applyBorder="1"/>
    <xf numFmtId="0" fontId="45" fillId="0" borderId="58" xfId="2" applyFont="1" applyBorder="1" applyAlignment="1"/>
    <xf numFmtId="0" fontId="45" fillId="0" borderId="48" xfId="2" applyFont="1" applyBorder="1" applyAlignment="1"/>
    <xf numFmtId="0" fontId="46" fillId="0" borderId="0" xfId="2" applyFont="1"/>
    <xf numFmtId="0" fontId="45" fillId="0" borderId="57" xfId="2" applyFont="1" applyBorder="1" applyAlignment="1">
      <alignment horizontal="center"/>
    </xf>
    <xf numFmtId="0" fontId="45" fillId="0" borderId="45" xfId="2" applyFont="1" applyBorder="1" applyAlignment="1"/>
    <xf numFmtId="0" fontId="44" fillId="0" borderId="5" xfId="2" applyBorder="1"/>
    <xf numFmtId="0" fontId="44" fillId="0" borderId="26" xfId="2" applyBorder="1"/>
    <xf numFmtId="0" fontId="45" fillId="0" borderId="12" xfId="2" applyFont="1" applyBorder="1" applyAlignment="1"/>
    <xf numFmtId="0" fontId="45" fillId="0" borderId="43" xfId="2" applyFont="1" applyBorder="1" applyAlignment="1">
      <alignment horizontal="center"/>
    </xf>
    <xf numFmtId="0" fontId="45" fillId="0" borderId="64" xfId="2" applyFont="1" applyBorder="1" applyAlignment="1"/>
    <xf numFmtId="0" fontId="44" fillId="0" borderId="65" xfId="2" applyBorder="1"/>
    <xf numFmtId="0" fontId="44" fillId="0" borderId="66" xfId="2" applyBorder="1"/>
    <xf numFmtId="0" fontId="45" fillId="0" borderId="64" xfId="2" applyFont="1" applyBorder="1" applyAlignment="1">
      <alignment horizontal="center"/>
    </xf>
    <xf numFmtId="0" fontId="44" fillId="0" borderId="62" xfId="2" applyBorder="1"/>
    <xf numFmtId="0" fontId="44" fillId="0" borderId="63" xfId="2" applyBorder="1"/>
    <xf numFmtId="0" fontId="45" fillId="0" borderId="48" xfId="2" applyFont="1" applyBorder="1" applyAlignment="1">
      <alignment horizontal="center"/>
    </xf>
    <xf numFmtId="0" fontId="45" fillId="0" borderId="36" xfId="2" applyFont="1" applyBorder="1" applyAlignment="1"/>
    <xf numFmtId="0" fontId="45" fillId="0" borderId="61" xfId="2" applyFont="1" applyBorder="1" applyAlignment="1"/>
    <xf numFmtId="0" fontId="44" fillId="0" borderId="64" xfId="2" applyBorder="1"/>
    <xf numFmtId="0" fontId="44" fillId="0" borderId="58" xfId="2" applyBorder="1"/>
    <xf numFmtId="0" fontId="44" fillId="0" borderId="12" xfId="2" applyBorder="1"/>
    <xf numFmtId="0" fontId="44" fillId="0" borderId="28" xfId="2" applyBorder="1"/>
    <xf numFmtId="0" fontId="45" fillId="0" borderId="52" xfId="2" applyFont="1" applyBorder="1" applyAlignment="1">
      <alignment horizontal="center"/>
    </xf>
    <xf numFmtId="0" fontId="45" fillId="0" borderId="47" xfId="2" applyFont="1" applyBorder="1" applyAlignment="1">
      <alignment horizontal="center"/>
    </xf>
    <xf numFmtId="0" fontId="45" fillId="0" borderId="34" xfId="2" applyFont="1" applyBorder="1" applyAlignment="1">
      <alignment horizontal="center"/>
    </xf>
    <xf numFmtId="0" fontId="45" fillId="0" borderId="31" xfId="2" applyFont="1" applyBorder="1" applyAlignment="1">
      <alignment horizontal="center"/>
    </xf>
    <xf numFmtId="0" fontId="45" fillId="0" borderId="47" xfId="2" applyFont="1" applyBorder="1" applyAlignment="1"/>
    <xf numFmtId="0" fontId="45" fillId="0" borderId="28" xfId="2" applyFont="1" applyBorder="1" applyAlignment="1"/>
    <xf numFmtId="14" fontId="44" fillId="0" borderId="27" xfId="2" applyNumberFormat="1" applyBorder="1"/>
    <xf numFmtId="0" fontId="3" fillId="0" borderId="0" xfId="0" applyFont="1" applyFill="1"/>
    <xf numFmtId="164" fontId="12" fillId="0" borderId="0" xfId="0" applyNumberFormat="1" applyFont="1" applyBorder="1"/>
    <xf numFmtId="0" fontId="2" fillId="0" borderId="0" xfId="0" applyFont="1" applyAlignment="1">
      <alignment horizontal="center"/>
    </xf>
    <xf numFmtId="0" fontId="51" fillId="0" borderId="0" xfId="0" applyFont="1"/>
    <xf numFmtId="164" fontId="12" fillId="0" borderId="0" xfId="0" applyNumberFormat="1" applyFont="1" applyAlignment="1">
      <alignment horizontal="left"/>
    </xf>
    <xf numFmtId="0" fontId="0" fillId="0" borderId="0" xfId="0" applyBorder="1"/>
    <xf numFmtId="164" fontId="21" fillId="0" borderId="0" xfId="0" applyNumberFormat="1" applyFont="1"/>
    <xf numFmtId="164" fontId="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 indent="35"/>
    </xf>
    <xf numFmtId="0" fontId="32" fillId="0" borderId="0" xfId="0" applyFont="1" applyAlignment="1">
      <alignment horizontal="justify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/>
    <xf numFmtId="0" fontId="7" fillId="0" borderId="0" xfId="0" applyFont="1" applyAlignment="1">
      <alignment vertical="top"/>
    </xf>
    <xf numFmtId="0" fontId="12" fillId="0" borderId="0" xfId="0" applyFont="1" applyBorder="1"/>
    <xf numFmtId="0" fontId="33" fillId="0" borderId="0" xfId="0" applyFont="1"/>
    <xf numFmtId="0" fontId="33" fillId="0" borderId="0" xfId="0" applyFont="1" applyBorder="1"/>
    <xf numFmtId="0" fontId="33" fillId="0" borderId="0" xfId="0" applyFont="1" applyAlignment="1">
      <alignment vertical="center" wrapText="1"/>
    </xf>
    <xf numFmtId="14" fontId="33" fillId="0" borderId="0" xfId="0" applyNumberFormat="1" applyFont="1"/>
    <xf numFmtId="164" fontId="12" fillId="0" borderId="0" xfId="0" applyNumberFormat="1" applyFont="1" applyFill="1" applyAlignment="1">
      <alignment horizontal="left"/>
    </xf>
    <xf numFmtId="0" fontId="52" fillId="0" borderId="0" xfId="0" applyFont="1"/>
    <xf numFmtId="0" fontId="3" fillId="0" borderId="0" xfId="0" applyFont="1" applyFill="1" applyAlignment="1">
      <alignment vertical="center"/>
    </xf>
    <xf numFmtId="164" fontId="12" fillId="0" borderId="0" xfId="0" applyNumberFormat="1" applyFont="1" applyFill="1"/>
    <xf numFmtId="164" fontId="12" fillId="0" borderId="0" xfId="0" applyNumberFormat="1" applyFont="1" applyFill="1" applyAlignment="1"/>
    <xf numFmtId="0" fontId="52" fillId="0" borderId="0" xfId="0" applyFont="1" applyFill="1"/>
    <xf numFmtId="0" fontId="3" fillId="0" borderId="0" xfId="0" applyFont="1" applyFill="1" applyAlignment="1"/>
    <xf numFmtId="0" fontId="2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/>
    <xf numFmtId="0" fontId="3" fillId="0" borderId="0" xfId="0" applyFont="1" applyBorder="1" applyAlignment="1">
      <alignment horizontal="center"/>
    </xf>
    <xf numFmtId="164" fontId="12" fillId="0" borderId="0" xfId="0" applyNumberFormat="1" applyFont="1"/>
    <xf numFmtId="0" fontId="3" fillId="0" borderId="2" xfId="0" applyFont="1" applyBorder="1"/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justify" wrapText="1"/>
    </xf>
    <xf numFmtId="0" fontId="20" fillId="0" borderId="0" xfId="0" applyFont="1" applyBorder="1"/>
    <xf numFmtId="0" fontId="3" fillId="0" borderId="0" xfId="0" applyFont="1" applyAlignment="1"/>
    <xf numFmtId="0" fontId="0" fillId="0" borderId="0" xfId="0"/>
    <xf numFmtId="0" fontId="84" fillId="0" borderId="0" xfId="0" applyFont="1"/>
    <xf numFmtId="164" fontId="87" fillId="37" borderId="1" xfId="0" applyNumberFormat="1" applyFont="1" applyFill="1" applyBorder="1" applyAlignment="1">
      <alignment horizontal="center"/>
    </xf>
    <xf numFmtId="164" fontId="87" fillId="37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/>
    </xf>
    <xf numFmtId="0" fontId="12" fillId="0" borderId="0" xfId="0" applyFont="1" applyAlignment="1">
      <alignment horizontal="justify" wrapText="1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22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1" fontId="3" fillId="0" borderId="3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2" fontId="3" fillId="0" borderId="2" xfId="0" applyNumberFormat="1" applyFont="1" applyBorder="1"/>
    <xf numFmtId="0" fontId="3" fillId="0" borderId="2" xfId="0" applyFont="1" applyBorder="1"/>
    <xf numFmtId="164" fontId="12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3" fillId="0" borderId="0" xfId="0" applyFont="1" applyFill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164" fontId="12" fillId="0" borderId="0" xfId="0" applyNumberFormat="1" applyFont="1"/>
    <xf numFmtId="0" fontId="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justify" wrapText="1"/>
    </xf>
    <xf numFmtId="0" fontId="21" fillId="0" borderId="0" xfId="0" applyFont="1" applyFill="1" applyAlignment="1">
      <alignment horizontal="right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3" fillId="0" borderId="0" xfId="0" applyNumberFormat="1" applyFont="1"/>
    <xf numFmtId="0" fontId="0" fillId="0" borderId="0" xfId="0" applyFont="1" applyAlignment="1">
      <alignment horizontal="center"/>
    </xf>
    <xf numFmtId="164" fontId="3" fillId="0" borderId="0" xfId="0" applyNumberFormat="1" applyFont="1" applyAlignment="1"/>
    <xf numFmtId="164" fontId="0" fillId="0" borderId="0" xfId="0" applyNumberFormat="1" applyAlignment="1"/>
    <xf numFmtId="0" fontId="18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3" fillId="0" borderId="0" xfId="0" applyFont="1" applyFill="1" applyAlignment="1">
      <alignment horizontal="left"/>
    </xf>
    <xf numFmtId="1" fontId="0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wrapText="1"/>
    </xf>
    <xf numFmtId="0" fontId="6" fillId="0" borderId="0" xfId="0" applyFont="1" applyFill="1" applyAlignment="1">
      <alignment horizontal="justify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2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Fill="1" applyAlignment="1">
      <alignment horizontal="left"/>
    </xf>
    <xf numFmtId="0" fontId="89" fillId="36" borderId="65" xfId="0" applyFont="1" applyFill="1" applyBorder="1" applyAlignment="1">
      <alignment horizontal="center" vertical="center" wrapText="1"/>
    </xf>
    <xf numFmtId="0" fontId="89" fillId="36" borderId="66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14" fontId="20" fillId="0" borderId="0" xfId="0" applyNumberFormat="1" applyFont="1" applyBorder="1"/>
    <xf numFmtId="0" fontId="20" fillId="0" borderId="0" xfId="0" applyFont="1" applyBorder="1"/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vertical="center" wrapText="1"/>
    </xf>
    <xf numFmtId="0" fontId="38" fillId="0" borderId="0" xfId="1" applyFont="1" applyBorder="1" applyAlignment="1">
      <alignment horizontal="center" vertical="center" wrapText="1"/>
    </xf>
    <xf numFmtId="0" fontId="39" fillId="0" borderId="40" xfId="1" applyFont="1" applyBorder="1" applyAlignment="1">
      <alignment vertical="center" wrapText="1"/>
    </xf>
    <xf numFmtId="0" fontId="37" fillId="0" borderId="32" xfId="1" applyBorder="1" applyAlignment="1">
      <alignment vertical="center"/>
    </xf>
    <xf numFmtId="0" fontId="39" fillId="3" borderId="15" xfId="1" applyFont="1" applyFill="1" applyBorder="1" applyAlignment="1">
      <alignment horizontal="center" vertical="center" wrapText="1"/>
    </xf>
    <xf numFmtId="0" fontId="37" fillId="3" borderId="20" xfId="1" applyFill="1" applyBorder="1" applyAlignment="1">
      <alignment horizontal="center" vertical="center" wrapText="1"/>
    </xf>
    <xf numFmtId="0" fontId="39" fillId="0" borderId="41" xfId="1" applyFont="1" applyBorder="1" applyAlignment="1">
      <alignment vertical="center" wrapText="1"/>
    </xf>
    <xf numFmtId="0" fontId="37" fillId="0" borderId="33" xfId="1" applyBorder="1" applyAlignment="1">
      <alignment vertical="center"/>
    </xf>
    <xf numFmtId="0" fontId="39" fillId="0" borderId="39" xfId="1" applyFont="1" applyBorder="1" applyAlignment="1">
      <alignment vertical="center" wrapText="1"/>
    </xf>
    <xf numFmtId="0" fontId="37" fillId="0" borderId="31" xfId="1" applyBorder="1" applyAlignment="1">
      <alignment vertical="center"/>
    </xf>
    <xf numFmtId="0" fontId="39" fillId="3" borderId="25" xfId="1" applyFont="1" applyFill="1" applyBorder="1" applyAlignment="1">
      <alignment horizontal="center" vertical="center" wrapText="1"/>
    </xf>
    <xf numFmtId="0" fontId="37" fillId="3" borderId="26" xfId="1" applyFill="1" applyBorder="1" applyAlignment="1">
      <alignment horizontal="center" vertical="center" wrapText="1"/>
    </xf>
    <xf numFmtId="0" fontId="43" fillId="0" borderId="0" xfId="1" applyFont="1" applyAlignment="1">
      <alignment horizontal="center"/>
    </xf>
    <xf numFmtId="0" fontId="37" fillId="0" borderId="0" xfId="1" applyAlignment="1">
      <alignment horizontal="center"/>
    </xf>
    <xf numFmtId="0" fontId="40" fillId="0" borderId="61" xfId="1" applyFont="1" applyBorder="1" applyAlignment="1">
      <alignment horizontal="center" vertical="center" wrapText="1"/>
    </xf>
    <xf numFmtId="0" fontId="40" fillId="0" borderId="56" xfId="1" applyFont="1" applyBorder="1" applyAlignment="1">
      <alignment horizontal="center" vertical="center" wrapText="1"/>
    </xf>
    <xf numFmtId="0" fontId="40" fillId="0" borderId="52" xfId="1" applyFont="1" applyBorder="1" applyAlignment="1">
      <alignment horizontal="center" vertical="center" wrapText="1"/>
    </xf>
    <xf numFmtId="0" fontId="40" fillId="0" borderId="42" xfId="1" applyFont="1" applyBorder="1" applyAlignment="1">
      <alignment horizontal="center" vertical="center" wrapText="1"/>
    </xf>
    <xf numFmtId="0" fontId="40" fillId="0" borderId="60" xfId="1" applyFont="1" applyBorder="1" applyAlignment="1">
      <alignment horizontal="center" vertical="center" wrapText="1"/>
    </xf>
    <xf numFmtId="0" fontId="40" fillId="0" borderId="48" xfId="1" applyFont="1" applyBorder="1" applyAlignment="1">
      <alignment horizontal="center" vertical="center" wrapText="1"/>
    </xf>
    <xf numFmtId="0" fontId="40" fillId="0" borderId="57" xfId="1" applyFont="1" applyBorder="1" applyAlignment="1">
      <alignment horizontal="center" vertical="center" wrapText="1"/>
    </xf>
    <xf numFmtId="0" fontId="40" fillId="0" borderId="0" xfId="1" applyFont="1" applyBorder="1" applyAlignment="1">
      <alignment horizontal="center" vertical="center" wrapText="1"/>
    </xf>
    <xf numFmtId="0" fontId="40" fillId="0" borderId="43" xfId="1" applyFont="1" applyBorder="1" applyAlignment="1">
      <alignment horizontal="center" vertical="center" wrapText="1"/>
    </xf>
    <xf numFmtId="0" fontId="40" fillId="0" borderId="59" xfId="1" applyFont="1" applyBorder="1" applyAlignment="1">
      <alignment horizontal="center" vertical="center" wrapText="1"/>
    </xf>
    <xf numFmtId="0" fontId="40" fillId="0" borderId="2" xfId="1" applyFont="1" applyBorder="1" applyAlignment="1">
      <alignment horizontal="center" vertical="center" wrapText="1"/>
    </xf>
    <xf numFmtId="0" fontId="40" fillId="0" borderId="58" xfId="1" applyFont="1" applyBorder="1" applyAlignment="1">
      <alignment horizontal="center" vertical="center" wrapText="1"/>
    </xf>
    <xf numFmtId="0" fontId="40" fillId="0" borderId="55" xfId="1" applyFont="1" applyBorder="1" applyAlignment="1">
      <alignment horizontal="center" vertical="center" textRotation="90" wrapText="1"/>
    </xf>
    <xf numFmtId="0" fontId="40" fillId="0" borderId="33" xfId="1" applyFont="1" applyBorder="1" applyAlignment="1">
      <alignment horizontal="center" vertical="center" textRotation="90" wrapText="1"/>
    </xf>
    <xf numFmtId="0" fontId="40" fillId="0" borderId="14" xfId="1" applyFont="1" applyBorder="1" applyAlignment="1">
      <alignment horizontal="center" vertical="center" textRotation="90" wrapText="1"/>
    </xf>
    <xf numFmtId="0" fontId="40" fillId="0" borderId="32" xfId="1" applyFont="1" applyBorder="1" applyAlignment="1">
      <alignment horizontal="center" vertical="center" textRotation="90" wrapText="1"/>
    </xf>
    <xf numFmtId="0" fontId="39" fillId="4" borderId="16" xfId="1" applyFont="1" applyFill="1" applyBorder="1" applyAlignment="1">
      <alignment horizontal="center" vertical="center" wrapText="1"/>
    </xf>
    <xf numFmtId="0" fontId="37" fillId="4" borderId="21" xfId="1" applyFill="1" applyBorder="1" applyAlignment="1">
      <alignment horizontal="center" vertical="center" wrapText="1"/>
    </xf>
    <xf numFmtId="0" fontId="38" fillId="0" borderId="40" xfId="1" applyFont="1" applyBorder="1" applyAlignment="1">
      <alignment vertical="center" wrapText="1"/>
    </xf>
    <xf numFmtId="0" fontId="40" fillId="0" borderId="54" xfId="1" applyFont="1" applyBorder="1" applyAlignment="1">
      <alignment horizontal="center" vertical="center" textRotation="90" wrapText="1"/>
    </xf>
    <xf numFmtId="0" fontId="40" fillId="0" borderId="51" xfId="1" applyFont="1" applyBorder="1" applyAlignment="1">
      <alignment horizontal="center" vertical="center" textRotation="90" wrapText="1"/>
    </xf>
    <xf numFmtId="0" fontId="38" fillId="0" borderId="0" xfId="1" applyFont="1" applyBorder="1" applyAlignment="1">
      <alignment vertical="center" wrapText="1"/>
    </xf>
    <xf numFmtId="0" fontId="37" fillId="0" borderId="0" xfId="1" applyBorder="1" applyAlignment="1">
      <alignment vertical="center"/>
    </xf>
    <xf numFmtId="0" fontId="38" fillId="0" borderId="41" xfId="1" applyFont="1" applyBorder="1" applyAlignment="1">
      <alignment vertical="center" wrapText="1"/>
    </xf>
    <xf numFmtId="0" fontId="39" fillId="4" borderId="15" xfId="1" applyFont="1" applyFill="1" applyBorder="1" applyAlignment="1">
      <alignment horizontal="center" vertical="center" wrapText="1"/>
    </xf>
    <xf numFmtId="0" fontId="37" fillId="4" borderId="20" xfId="1" applyFill="1" applyBorder="1" applyAlignment="1">
      <alignment horizontal="center" vertical="center" wrapText="1"/>
    </xf>
    <xf numFmtId="1" fontId="39" fillId="0" borderId="38" xfId="1" applyNumberFormat="1" applyFont="1" applyBorder="1" applyAlignment="1">
      <alignment horizontal="center" vertical="center" wrapText="1"/>
    </xf>
    <xf numFmtId="0" fontId="37" fillId="0" borderId="41" xfId="1" applyBorder="1" applyAlignment="1">
      <alignment horizontal="center" vertical="center" wrapText="1"/>
    </xf>
    <xf numFmtId="164" fontId="39" fillId="0" borderId="37" xfId="1" applyNumberFormat="1" applyFont="1" applyBorder="1" applyAlignment="1">
      <alignment horizontal="center" vertical="center" wrapText="1"/>
    </xf>
    <xf numFmtId="164" fontId="37" fillId="0" borderId="40" xfId="1" applyNumberForma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 wrapText="1"/>
    </xf>
    <xf numFmtId="0" fontId="42" fillId="0" borderId="0" xfId="1" applyFont="1" applyFill="1" applyBorder="1" applyAlignment="1">
      <alignment horizontal="center" vertical="center"/>
    </xf>
    <xf numFmtId="164" fontId="39" fillId="0" borderId="46" xfId="1" applyNumberFormat="1" applyFont="1" applyBorder="1" applyAlignment="1">
      <alignment horizontal="center" vertical="center" wrapText="1"/>
    </xf>
    <xf numFmtId="164" fontId="37" fillId="0" borderId="9" xfId="1" applyNumberFormat="1" applyBorder="1" applyAlignment="1">
      <alignment horizontal="center" vertical="center" wrapText="1"/>
    </xf>
    <xf numFmtId="164" fontId="39" fillId="0" borderId="45" xfId="1" applyNumberFormat="1" applyFont="1" applyBorder="1" applyAlignment="1">
      <alignment horizontal="center" vertical="center" wrapText="1"/>
    </xf>
    <xf numFmtId="164" fontId="37" fillId="0" borderId="11" xfId="1" applyNumberFormat="1" applyBorder="1" applyAlignment="1">
      <alignment horizontal="center" vertical="center" wrapText="1"/>
    </xf>
    <xf numFmtId="164" fontId="39" fillId="3" borderId="16" xfId="1" applyNumberFormat="1" applyFont="1" applyFill="1" applyBorder="1" applyAlignment="1">
      <alignment horizontal="center" vertical="center" wrapText="1"/>
    </xf>
    <xf numFmtId="164" fontId="37" fillId="3" borderId="21" xfId="1" applyNumberFormat="1" applyFill="1" applyBorder="1" applyAlignment="1">
      <alignment horizontal="center" vertical="center" wrapText="1"/>
    </xf>
    <xf numFmtId="164" fontId="39" fillId="3" borderId="27" xfId="1" applyNumberFormat="1" applyFont="1" applyFill="1" applyBorder="1" applyAlignment="1">
      <alignment horizontal="center" vertical="center" wrapText="1"/>
    </xf>
    <xf numFmtId="164" fontId="37" fillId="3" borderId="20" xfId="1" applyNumberFormat="1" applyFill="1" applyBorder="1" applyAlignment="1">
      <alignment horizontal="center" vertical="center" wrapText="1"/>
    </xf>
    <xf numFmtId="164" fontId="39" fillId="0" borderId="15" xfId="1" applyNumberFormat="1" applyFont="1" applyBorder="1" applyAlignment="1">
      <alignment horizontal="center" vertical="center" wrapText="1"/>
    </xf>
    <xf numFmtId="164" fontId="37" fillId="0" borderId="20" xfId="1" applyNumberFormat="1" applyBorder="1" applyAlignment="1">
      <alignment horizontal="center" vertical="center" wrapText="1"/>
    </xf>
    <xf numFmtId="0" fontId="39" fillId="0" borderId="42" xfId="1" applyFont="1" applyFill="1" applyBorder="1" applyAlignment="1">
      <alignment horizontal="center" vertical="center" wrapText="1"/>
    </xf>
    <xf numFmtId="0" fontId="37" fillId="0" borderId="35" xfId="1" applyFill="1" applyBorder="1" applyAlignment="1">
      <alignment horizontal="center" vertical="center" wrapText="1"/>
    </xf>
    <xf numFmtId="0" fontId="39" fillId="0" borderId="0" xfId="1" applyFont="1" applyBorder="1" applyAlignment="1">
      <alignment horizontal="center" vertical="center" wrapText="1"/>
    </xf>
    <xf numFmtId="164" fontId="39" fillId="0" borderId="25" xfId="1" applyNumberFormat="1" applyFont="1" applyBorder="1" applyAlignment="1">
      <alignment horizontal="center" vertical="center" wrapText="1"/>
    </xf>
    <xf numFmtId="164" fontId="37" fillId="0" borderId="26" xfId="1" applyNumberFormat="1" applyBorder="1" applyAlignment="1">
      <alignment horizontal="center" vertical="center" wrapText="1"/>
    </xf>
    <xf numFmtId="164" fontId="39" fillId="0" borderId="36" xfId="1" applyNumberFormat="1" applyFont="1" applyBorder="1" applyAlignment="1">
      <alignment horizontal="center" vertical="center" wrapText="1"/>
    </xf>
    <xf numFmtId="164" fontId="37" fillId="0" borderId="39" xfId="1" applyNumberFormat="1" applyBorder="1" applyAlignment="1">
      <alignment horizontal="center" vertical="center" wrapText="1"/>
    </xf>
    <xf numFmtId="0" fontId="39" fillId="4" borderId="23" xfId="1" applyFont="1" applyFill="1" applyBorder="1" applyAlignment="1">
      <alignment horizontal="center" vertical="center" wrapText="1"/>
    </xf>
    <xf numFmtId="0" fontId="37" fillId="4" borderId="24" xfId="1" applyFill="1" applyBorder="1" applyAlignment="1">
      <alignment horizontal="center" vertical="center" wrapText="1"/>
    </xf>
    <xf numFmtId="0" fontId="39" fillId="0" borderId="38" xfId="1" applyFont="1" applyBorder="1" applyAlignment="1">
      <alignment horizontal="center" vertical="center" wrapText="1"/>
    </xf>
    <xf numFmtId="0" fontId="39" fillId="0" borderId="37" xfId="1" applyFont="1" applyBorder="1" applyAlignment="1">
      <alignment horizontal="center" vertical="center" wrapText="1"/>
    </xf>
    <xf numFmtId="0" fontId="37" fillId="0" borderId="40" xfId="1" applyBorder="1" applyAlignment="1">
      <alignment horizontal="center" vertical="center" wrapText="1"/>
    </xf>
    <xf numFmtId="0" fontId="39" fillId="0" borderId="36" xfId="1" applyFont="1" applyBorder="1" applyAlignment="1">
      <alignment horizontal="center" vertical="center" wrapText="1"/>
    </xf>
    <xf numFmtId="0" fontId="37" fillId="0" borderId="39" xfId="1" applyFont="1" applyBorder="1" applyAlignment="1">
      <alignment horizontal="center" vertical="center" wrapText="1"/>
    </xf>
    <xf numFmtId="0" fontId="39" fillId="3" borderId="17" xfId="1" applyFont="1" applyFill="1" applyBorder="1" applyAlignment="1">
      <alignment horizontal="center" vertical="center" wrapText="1"/>
    </xf>
    <xf numFmtId="0" fontId="37" fillId="3" borderId="22" xfId="1" applyFill="1" applyBorder="1" applyAlignment="1">
      <alignment horizontal="center" vertical="center" wrapText="1"/>
    </xf>
    <xf numFmtId="0" fontId="39" fillId="3" borderId="16" xfId="1" applyFont="1" applyFill="1" applyBorder="1" applyAlignment="1">
      <alignment horizontal="center" vertical="center" wrapText="1"/>
    </xf>
    <xf numFmtId="0" fontId="37" fillId="3" borderId="21" xfId="1" applyFill="1" applyBorder="1" applyAlignment="1">
      <alignment horizontal="center" vertical="center" wrapText="1"/>
    </xf>
    <xf numFmtId="0" fontId="37" fillId="0" borderId="32" xfId="1" applyBorder="1" applyAlignment="1">
      <alignment horizontal="center" vertical="center" wrapText="1"/>
    </xf>
    <xf numFmtId="0" fontId="38" fillId="0" borderId="39" xfId="1" applyFont="1" applyBorder="1" applyAlignment="1">
      <alignment vertical="center" wrapText="1"/>
    </xf>
    <xf numFmtId="164" fontId="39" fillId="3" borderId="25" xfId="1" applyNumberFormat="1" applyFont="1" applyFill="1" applyBorder="1" applyAlignment="1">
      <alignment horizontal="center" vertical="center" wrapText="1"/>
    </xf>
    <xf numFmtId="164" fontId="37" fillId="3" borderId="26" xfId="1" applyNumberFormat="1" applyFill="1" applyBorder="1" applyAlignment="1">
      <alignment horizontal="center" vertical="center" wrapText="1"/>
    </xf>
    <xf numFmtId="0" fontId="39" fillId="0" borderId="11" xfId="1" applyFont="1" applyBorder="1" applyAlignment="1">
      <alignment vertical="center" wrapText="1"/>
    </xf>
    <xf numFmtId="0" fontId="37" fillId="0" borderId="34" xfId="1" applyBorder="1" applyAlignment="1">
      <alignment vertical="center"/>
    </xf>
    <xf numFmtId="0" fontId="39" fillId="0" borderId="12" xfId="1" applyFont="1" applyBorder="1" applyAlignment="1">
      <alignment vertical="center" wrapText="1"/>
    </xf>
    <xf numFmtId="0" fontId="37" fillId="0" borderId="26" xfId="1" applyBorder="1" applyAlignment="1">
      <alignment vertical="center"/>
    </xf>
    <xf numFmtId="164" fontId="39" fillId="3" borderId="17" xfId="1" applyNumberFormat="1" applyFont="1" applyFill="1" applyBorder="1" applyAlignment="1">
      <alignment horizontal="center" vertical="center" wrapText="1"/>
    </xf>
    <xf numFmtId="164" fontId="37" fillId="3" borderId="22" xfId="1" applyNumberFormat="1" applyFill="1" applyBorder="1" applyAlignment="1">
      <alignment horizontal="center" vertical="center" wrapText="1"/>
    </xf>
    <xf numFmtId="0" fontId="40" fillId="0" borderId="53" xfId="1" applyFont="1" applyBorder="1" applyAlignment="1">
      <alignment horizontal="center" vertical="center" wrapText="1"/>
    </xf>
    <xf numFmtId="0" fontId="37" fillId="0" borderId="30" xfId="1" applyBorder="1" applyAlignment="1">
      <alignment horizontal="center" vertical="center" wrapText="1"/>
    </xf>
    <xf numFmtId="0" fontId="37" fillId="0" borderId="29" xfId="1" applyBorder="1" applyAlignment="1">
      <alignment horizontal="center" vertical="center" wrapText="1"/>
    </xf>
    <xf numFmtId="0" fontId="38" fillId="0" borderId="42" xfId="1" applyFont="1" applyBorder="1" applyAlignment="1">
      <alignment horizontal="center" vertical="center" wrapText="1"/>
    </xf>
    <xf numFmtId="0" fontId="37" fillId="0" borderId="60" xfId="1" applyBorder="1" applyAlignment="1">
      <alignment horizontal="center" vertical="center" wrapText="1"/>
    </xf>
    <xf numFmtId="0" fontId="37" fillId="0" borderId="48" xfId="1" applyBorder="1" applyAlignment="1">
      <alignment horizontal="center" vertical="center" wrapText="1"/>
    </xf>
    <xf numFmtId="0" fontId="37" fillId="0" borderId="57" xfId="1" applyBorder="1" applyAlignment="1">
      <alignment horizontal="center" vertical="center" wrapText="1"/>
    </xf>
    <xf numFmtId="0" fontId="37" fillId="0" borderId="0" xfId="1" applyAlignment="1">
      <alignment horizontal="center" vertical="center" wrapText="1"/>
    </xf>
    <xf numFmtId="0" fontId="37" fillId="0" borderId="43" xfId="1" applyBorder="1" applyAlignment="1">
      <alignment horizontal="center" vertical="center" wrapText="1"/>
    </xf>
    <xf numFmtId="0" fontId="39" fillId="0" borderId="48" xfId="1" applyFont="1" applyBorder="1" applyAlignment="1">
      <alignment horizontal="center" vertical="center" wrapText="1"/>
    </xf>
    <xf numFmtId="0" fontId="37" fillId="0" borderId="47" xfId="1" applyBorder="1" applyAlignment="1">
      <alignment horizontal="center" vertical="center" wrapText="1"/>
    </xf>
    <xf numFmtId="1" fontId="39" fillId="0" borderId="37" xfId="1" applyNumberFormat="1" applyFont="1" applyBorder="1" applyAlignment="1">
      <alignment horizontal="center" vertical="center" wrapText="1"/>
    </xf>
    <xf numFmtId="0" fontId="38" fillId="0" borderId="60" xfId="1" applyFont="1" applyBorder="1" applyAlignment="1">
      <alignment horizontal="center" vertical="center" wrapText="1"/>
    </xf>
    <xf numFmtId="0" fontId="38" fillId="0" borderId="48" xfId="1" applyFont="1" applyBorder="1" applyAlignment="1">
      <alignment horizontal="center" vertical="center" wrapText="1"/>
    </xf>
    <xf numFmtId="0" fontId="38" fillId="0" borderId="57" xfId="1" applyFont="1" applyBorder="1" applyAlignment="1">
      <alignment horizontal="center" vertical="center" wrapText="1"/>
    </xf>
    <xf numFmtId="0" fontId="38" fillId="0" borderId="43" xfId="1" applyFont="1" applyBorder="1" applyAlignment="1">
      <alignment horizontal="center" vertical="center" wrapText="1"/>
    </xf>
    <xf numFmtId="0" fontId="38" fillId="0" borderId="35" xfId="1" applyFont="1" applyBorder="1" applyAlignment="1">
      <alignment horizontal="center" vertical="center" wrapText="1"/>
    </xf>
    <xf numFmtId="0" fontId="38" fillId="0" borderId="44" xfId="1" applyFont="1" applyBorder="1" applyAlignment="1">
      <alignment horizontal="center" vertical="center" wrapText="1"/>
    </xf>
    <xf numFmtId="0" fontId="38" fillId="0" borderId="47" xfId="1" applyFont="1" applyBorder="1" applyAlignment="1">
      <alignment horizontal="center" vertical="center" wrapText="1"/>
    </xf>
    <xf numFmtId="0" fontId="40" fillId="0" borderId="30" xfId="1" applyFont="1" applyBorder="1" applyAlignment="1">
      <alignment horizontal="center" vertical="center" wrapText="1"/>
    </xf>
    <xf numFmtId="0" fontId="37" fillId="0" borderId="30" xfId="1" applyBorder="1" applyAlignment="1"/>
    <xf numFmtId="0" fontId="37" fillId="0" borderId="29" xfId="1" applyBorder="1" applyAlignment="1"/>
    <xf numFmtId="0" fontId="39" fillId="2" borderId="16" xfId="1" applyFont="1" applyFill="1" applyBorder="1" applyAlignment="1">
      <alignment horizontal="center" vertical="center" wrapText="1"/>
    </xf>
    <xf numFmtId="0" fontId="37" fillId="2" borderId="21" xfId="1" applyFont="1" applyFill="1" applyBorder="1" applyAlignment="1">
      <alignment horizontal="center" vertical="center" wrapText="1"/>
    </xf>
    <xf numFmtId="0" fontId="39" fillId="0" borderId="36" xfId="1" applyFont="1" applyBorder="1" applyAlignment="1">
      <alignment horizontal="center" vertical="center"/>
    </xf>
    <xf numFmtId="0" fontId="37" fillId="0" borderId="31" xfId="1" applyBorder="1" applyAlignment="1">
      <alignment horizontal="center" vertical="center"/>
    </xf>
    <xf numFmtId="0" fontId="39" fillId="0" borderId="37" xfId="1" applyFont="1" applyBorder="1" applyAlignment="1">
      <alignment horizontal="center" vertical="center"/>
    </xf>
    <xf numFmtId="0" fontId="37" fillId="0" borderId="32" xfId="1" applyBorder="1" applyAlignment="1">
      <alignment horizontal="center" vertical="center"/>
    </xf>
    <xf numFmtId="0" fontId="37" fillId="0" borderId="33" xfId="1" applyBorder="1" applyAlignment="1">
      <alignment horizontal="center" vertical="center" wrapText="1"/>
    </xf>
    <xf numFmtId="0" fontId="39" fillId="2" borderId="37" xfId="1" applyFont="1" applyFill="1" applyBorder="1" applyAlignment="1">
      <alignment horizontal="center" vertical="center" wrapText="1"/>
    </xf>
    <xf numFmtId="0" fontId="37" fillId="2" borderId="32" xfId="1" applyFill="1" applyBorder="1" applyAlignment="1">
      <alignment horizontal="center" vertical="center" wrapText="1"/>
    </xf>
    <xf numFmtId="0" fontId="39" fillId="2" borderId="38" xfId="1" applyFont="1" applyFill="1" applyBorder="1" applyAlignment="1">
      <alignment horizontal="center" vertical="center" wrapText="1"/>
    </xf>
    <xf numFmtId="0" fontId="37" fillId="2" borderId="33" xfId="1" applyFill="1" applyBorder="1" applyAlignment="1">
      <alignment horizontal="center" vertical="center" wrapText="1"/>
    </xf>
    <xf numFmtId="0" fontId="39" fillId="2" borderId="15" xfId="1" applyFont="1" applyFill="1" applyBorder="1" applyAlignment="1">
      <alignment horizontal="center" vertical="center" wrapText="1"/>
    </xf>
    <xf numFmtId="0" fontId="37" fillId="2" borderId="20" xfId="1" applyFont="1" applyFill="1" applyBorder="1" applyAlignment="1">
      <alignment horizontal="center" vertical="center" wrapText="1"/>
    </xf>
    <xf numFmtId="0" fontId="37" fillId="0" borderId="31" xfId="1" applyBorder="1" applyAlignment="1">
      <alignment horizontal="center" vertical="center" wrapText="1"/>
    </xf>
    <xf numFmtId="0" fontId="39" fillId="0" borderId="38" xfId="1" applyFont="1" applyBorder="1" applyAlignment="1">
      <alignment horizontal="center" vertical="center"/>
    </xf>
    <xf numFmtId="0" fontId="37" fillId="0" borderId="33" xfId="1" applyBorder="1" applyAlignment="1">
      <alignment horizontal="center" vertical="center"/>
    </xf>
    <xf numFmtId="0" fontId="39" fillId="0" borderId="16" xfId="1" applyFont="1" applyFill="1" applyBorder="1" applyAlignment="1">
      <alignment horizontal="center" vertical="center" wrapText="1"/>
    </xf>
    <xf numFmtId="0" fontId="37" fillId="0" borderId="21" xfId="1" applyFont="1" applyFill="1" applyBorder="1" applyAlignment="1">
      <alignment horizontal="center" vertical="center" wrapText="1"/>
    </xf>
    <xf numFmtId="0" fontId="39" fillId="2" borderId="36" xfId="1" applyFont="1" applyFill="1" applyBorder="1" applyAlignment="1">
      <alignment horizontal="center" vertical="center" wrapText="1"/>
    </xf>
    <xf numFmtId="0" fontId="37" fillId="2" borderId="31" xfId="1" applyFill="1" applyBorder="1" applyAlignment="1">
      <alignment horizontal="center" vertical="center" wrapText="1"/>
    </xf>
    <xf numFmtId="0" fontId="39" fillId="0" borderId="15" xfId="1" applyFont="1" applyFill="1" applyBorder="1" applyAlignment="1">
      <alignment horizontal="center" vertical="center" wrapText="1"/>
    </xf>
    <xf numFmtId="0" fontId="37" fillId="0" borderId="20" xfId="1" applyFont="1" applyFill="1" applyBorder="1" applyAlignment="1">
      <alignment horizontal="center" vertical="center" wrapText="1"/>
    </xf>
    <xf numFmtId="0" fontId="39" fillId="0" borderId="17" xfId="1" applyFont="1" applyFill="1" applyBorder="1" applyAlignment="1">
      <alignment horizontal="center" vertical="center" wrapText="1"/>
    </xf>
    <xf numFmtId="0" fontId="37" fillId="0" borderId="22" xfId="1" applyFont="1" applyFill="1" applyBorder="1" applyAlignment="1">
      <alignment horizontal="center" vertical="center" wrapText="1"/>
    </xf>
    <xf numFmtId="0" fontId="39" fillId="2" borderId="17" xfId="1" applyFont="1" applyFill="1" applyBorder="1" applyAlignment="1">
      <alignment horizontal="center" vertical="center" wrapText="1"/>
    </xf>
    <xf numFmtId="0" fontId="37" fillId="2" borderId="22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5" fillId="0" borderId="35" xfId="2" applyFont="1" applyBorder="1" applyAlignment="1">
      <alignment horizontal="center"/>
    </xf>
    <xf numFmtId="0" fontId="45" fillId="0" borderId="47" xfId="2" applyFont="1" applyBorder="1" applyAlignment="1">
      <alignment horizontal="center"/>
    </xf>
    <xf numFmtId="0" fontId="45" fillId="0" borderId="61" xfId="2" applyFont="1" applyBorder="1" applyAlignment="1">
      <alignment horizontal="center" wrapText="1"/>
    </xf>
    <xf numFmtId="0" fontId="45" fillId="0" borderId="64" xfId="2" applyFont="1" applyBorder="1" applyAlignment="1">
      <alignment horizontal="center" wrapText="1"/>
    </xf>
    <xf numFmtId="0" fontId="45" fillId="0" borderId="61" xfId="2" applyFont="1" applyBorder="1" applyAlignment="1">
      <alignment horizontal="center" vertical="center"/>
    </xf>
    <xf numFmtId="0" fontId="45" fillId="0" borderId="64" xfId="2" applyFont="1" applyBorder="1" applyAlignment="1">
      <alignment horizontal="center" vertical="center"/>
    </xf>
    <xf numFmtId="0" fontId="45" fillId="0" borderId="42" xfId="2" applyFont="1" applyBorder="1" applyAlignment="1">
      <alignment horizontal="center"/>
    </xf>
    <xf numFmtId="0" fontId="45" fillId="0" borderId="48" xfId="2" applyFont="1" applyBorder="1" applyAlignment="1">
      <alignment horizontal="center"/>
    </xf>
    <xf numFmtId="1" fontId="87" fillId="36" borderId="6" xfId="0" applyNumberFormat="1" applyFon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0" fontId="88" fillId="36" borderId="76" xfId="0" applyFont="1" applyFill="1" applyBorder="1" applyAlignment="1">
      <alignment horizontal="center" vertical="center" wrapText="1"/>
    </xf>
    <xf numFmtId="0" fontId="88" fillId="36" borderId="35" xfId="0" applyFont="1" applyFill="1" applyBorder="1" applyAlignment="1">
      <alignment horizontal="center" vertical="center" wrapText="1"/>
    </xf>
    <xf numFmtId="0" fontId="90" fillId="36" borderId="76" xfId="0" applyFont="1" applyFill="1" applyBorder="1" applyAlignment="1">
      <alignment horizontal="center" vertical="center" wrapText="1"/>
    </xf>
    <xf numFmtId="0" fontId="90" fillId="36" borderId="7" xfId="0" applyFont="1" applyFill="1" applyBorder="1" applyAlignment="1">
      <alignment horizontal="center" vertical="center" wrapText="1"/>
    </xf>
    <xf numFmtId="0" fontId="90" fillId="36" borderId="35" xfId="0" applyFont="1" applyFill="1" applyBorder="1" applyAlignment="1">
      <alignment horizontal="center" vertical="center" wrapText="1"/>
    </xf>
    <xf numFmtId="0" fontId="90" fillId="36" borderId="44" xfId="0" applyFont="1" applyFill="1" applyBorder="1" applyAlignment="1">
      <alignment horizontal="center" vertical="center" wrapText="1"/>
    </xf>
    <xf numFmtId="0" fontId="91" fillId="36" borderId="6" xfId="0" applyNumberFormat="1" applyFont="1" applyFill="1" applyBorder="1" applyAlignment="1">
      <alignment horizontal="center"/>
    </xf>
    <xf numFmtId="0" fontId="91" fillId="36" borderId="1" xfId="0" applyNumberFormat="1" applyFont="1" applyFill="1" applyBorder="1" applyAlignment="1">
      <alignment horizontal="center"/>
    </xf>
    <xf numFmtId="2" fontId="91" fillId="36" borderId="1" xfId="0" applyNumberFormat="1" applyFont="1" applyFill="1" applyBorder="1" applyAlignment="1">
      <alignment horizontal="center"/>
    </xf>
  </cellXfs>
  <cellStyles count="88">
    <cellStyle name="20% — акцент1" xfId="22" builtinId="30" customBuiltin="1"/>
    <cellStyle name="20% — акцент1 2" xfId="67"/>
    <cellStyle name="20% — акцент2" xfId="26" builtinId="34" customBuiltin="1"/>
    <cellStyle name="20% — акцент2 2" xfId="70"/>
    <cellStyle name="20% — акцент3" xfId="30" builtinId="38" customBuiltin="1"/>
    <cellStyle name="20% — акцент3 2" xfId="73"/>
    <cellStyle name="20% — акцент4" xfId="34" builtinId="42" customBuiltin="1"/>
    <cellStyle name="20% — акцент4 2" xfId="76"/>
    <cellStyle name="20% — акцент5" xfId="38" builtinId="46" customBuiltin="1"/>
    <cellStyle name="20% — акцент5 2" xfId="79"/>
    <cellStyle name="20% — акцент6" xfId="42" builtinId="50" customBuiltin="1"/>
    <cellStyle name="20% — акцент6 2" xfId="82"/>
    <cellStyle name="40% — акцент1" xfId="23" builtinId="31" customBuiltin="1"/>
    <cellStyle name="40% — акцент1 2" xfId="68"/>
    <cellStyle name="40% — акцент2" xfId="27" builtinId="35" customBuiltin="1"/>
    <cellStyle name="40% — акцент2 2" xfId="71"/>
    <cellStyle name="40% — акцент3" xfId="31" builtinId="39" customBuiltin="1"/>
    <cellStyle name="40% — акцент3 2" xfId="74"/>
    <cellStyle name="40% — акцент4" xfId="35" builtinId="43" customBuiltin="1"/>
    <cellStyle name="40% — акцент4 2" xfId="77"/>
    <cellStyle name="40% — акцент5" xfId="39" builtinId="47" customBuiltin="1"/>
    <cellStyle name="40% — акцент5 2" xfId="80"/>
    <cellStyle name="40% — акцент6" xfId="43" builtinId="51" customBuiltin="1"/>
    <cellStyle name="40% — акцент6 2" xfId="83"/>
    <cellStyle name="60% — акцент1" xfId="24" builtinId="32" customBuiltin="1"/>
    <cellStyle name="60% — акцент1 2" xfId="69"/>
    <cellStyle name="60% — акцент2" xfId="28" builtinId="36" customBuiltin="1"/>
    <cellStyle name="60% — акцент2 2" xfId="72"/>
    <cellStyle name="60% — акцент3" xfId="32" builtinId="40" customBuiltin="1"/>
    <cellStyle name="60% — акцент3 2" xfId="75"/>
    <cellStyle name="60% — акцент4" xfId="36" builtinId="44" customBuiltin="1"/>
    <cellStyle name="60% — акцент4 2" xfId="78"/>
    <cellStyle name="60% — акцент5" xfId="40" builtinId="48" customBuiltin="1"/>
    <cellStyle name="60% — акцент5 2" xfId="81"/>
    <cellStyle name="60% — акцент6" xfId="44" builtinId="52" customBuiltin="1"/>
    <cellStyle name="60% — акцент6 2" xfId="84"/>
    <cellStyle name="Normal - Style1" xfId="3"/>
    <cellStyle name="Normal_0298BILL" xfId="4"/>
    <cellStyle name="Акцент1" xfId="21" builtinId="29" customBuiltin="1"/>
    <cellStyle name="Акцент1 2" xfId="47"/>
    <cellStyle name="Акцент2" xfId="25" builtinId="33" customBuiltin="1"/>
    <cellStyle name="Акцент2 2" xfId="48"/>
    <cellStyle name="Акцент3" xfId="29" builtinId="37" customBuiltin="1"/>
    <cellStyle name="Акцент3 2" xfId="49"/>
    <cellStyle name="Акцент4" xfId="33" builtinId="41" customBuiltin="1"/>
    <cellStyle name="Акцент4 2" xfId="50"/>
    <cellStyle name="Акцент5" xfId="37" builtinId="45" customBuiltin="1"/>
    <cellStyle name="Акцент5 2" xfId="51"/>
    <cellStyle name="Акцент6" xfId="41" builtinId="49" customBuiltin="1"/>
    <cellStyle name="Акцент6 2" xfId="52"/>
    <cellStyle name="Ввод " xfId="13" builtinId="20" customBuiltin="1"/>
    <cellStyle name="Ввод  2" xfId="53"/>
    <cellStyle name="Вывод" xfId="14" builtinId="21" customBuiltin="1"/>
    <cellStyle name="Вывод 2" xfId="54"/>
    <cellStyle name="Вычисление" xfId="15" builtinId="22" customBuiltin="1"/>
    <cellStyle name="Вычисление 2" xfId="55"/>
    <cellStyle name="Заголовок 1" xfId="6" builtinId="16" customBuiltin="1"/>
    <cellStyle name="Заголовок 2" xfId="7" builtinId="17" customBuiltin="1"/>
    <cellStyle name="Заголовок 3" xfId="8" builtinId="18" customBuiltin="1"/>
    <cellStyle name="Заголовок 4" xfId="9" builtinId="19" customBuiltin="1"/>
    <cellStyle name="Итог" xfId="20" builtinId="25" customBuiltin="1"/>
    <cellStyle name="Итог 2" xfId="56"/>
    <cellStyle name="Контрольная ячейка" xfId="17" builtinId="23" customBuiltin="1"/>
    <cellStyle name="Контрольная ячейка 2" xfId="57"/>
    <cellStyle name="Название" xfId="5" builtinId="15" customBuiltin="1"/>
    <cellStyle name="Название 2" xfId="58"/>
    <cellStyle name="Нейтральный" xfId="12" builtinId="28" customBuiltin="1"/>
    <cellStyle name="Нейтральный 2" xfId="59"/>
    <cellStyle name="Обычный" xfId="0" builtinId="0"/>
    <cellStyle name="Обычный 2" xfId="1"/>
    <cellStyle name="Обычный 2 3" xfId="87"/>
    <cellStyle name="Обычный 3" xfId="2"/>
    <cellStyle name="Обычный 3 2" xfId="85"/>
    <cellStyle name="Обычный 4" xfId="45"/>
    <cellStyle name="Обычный 4 2" xfId="86"/>
    <cellStyle name="Обычный 5" xfId="66"/>
    <cellStyle name="Плохой" xfId="11" builtinId="27" customBuiltin="1"/>
    <cellStyle name="Плохой 2" xfId="60"/>
    <cellStyle name="Пояснение" xfId="19" builtinId="53" customBuiltin="1"/>
    <cellStyle name="Пояснение 2" xfId="61"/>
    <cellStyle name="Примечание" xfId="65" builtinId="10" customBuiltin="1"/>
    <cellStyle name="Примечание 2" xfId="46"/>
    <cellStyle name="Связанная ячейка" xfId="16" builtinId="24" customBuiltin="1"/>
    <cellStyle name="Связанная ячейка 2" xfId="62"/>
    <cellStyle name="Текст предупреждения" xfId="18" builtinId="11" customBuiltin="1"/>
    <cellStyle name="Текст предупреждения 2" xfId="63"/>
    <cellStyle name="Хороший" xfId="10" builtinId="26" customBuiltin="1"/>
    <cellStyle name="Хороший 2" xfId="64"/>
  </cellStyles>
  <dxfs count="0"/>
  <tableStyles count="0" defaultTableStyle="TableStyleMedium2" defaultPivotStyle="PivotStyleLight16"/>
  <colors>
    <mruColors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6" Type="http://schemas.openxmlformats.org/officeDocument/2006/relationships/image" Target="../media/image7.wmf"/><Relationship Id="rId5" Type="http://schemas.openxmlformats.org/officeDocument/2006/relationships/image" Target="../media/image6.wmf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158</xdr:row>
      <xdr:rowOff>0</xdr:rowOff>
    </xdr:from>
    <xdr:to>
      <xdr:col>14</xdr:col>
      <xdr:colOff>159192</xdr:colOff>
      <xdr:row>159</xdr:row>
      <xdr:rowOff>203200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34404300"/>
          <a:ext cx="217849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254000</xdr:colOff>
      <xdr:row>162</xdr:row>
      <xdr:rowOff>968375</xdr:rowOff>
    </xdr:from>
    <xdr:to>
      <xdr:col>12</xdr:col>
      <xdr:colOff>9110</xdr:colOff>
      <xdr:row>164</xdr:row>
      <xdr:rowOff>57150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6100" y="37049075"/>
          <a:ext cx="134896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111125</xdr:colOff>
      <xdr:row>169</xdr:row>
      <xdr:rowOff>203200</xdr:rowOff>
    </xdr:from>
    <xdr:to>
      <xdr:col>12</xdr:col>
      <xdr:colOff>106073</xdr:colOff>
      <xdr:row>171</xdr:row>
      <xdr:rowOff>6349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925" y="38684200"/>
          <a:ext cx="1068098" cy="234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66675</xdr:colOff>
      <xdr:row>178</xdr:row>
      <xdr:rowOff>146050</xdr:rowOff>
    </xdr:from>
    <xdr:to>
      <xdr:col>12</xdr:col>
      <xdr:colOff>226281</xdr:colOff>
      <xdr:row>179</xdr:row>
      <xdr:rowOff>103477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41154350"/>
          <a:ext cx="1753456" cy="173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206375</xdr:colOff>
      <xdr:row>164</xdr:row>
      <xdr:rowOff>250825</xdr:rowOff>
    </xdr:from>
    <xdr:to>
      <xdr:col>15</xdr:col>
      <xdr:colOff>2234</xdr:colOff>
      <xdr:row>167</xdr:row>
      <xdr:rowOff>96703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475" y="37538025"/>
          <a:ext cx="2221559" cy="607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153</xdr:row>
      <xdr:rowOff>152400</xdr:rowOff>
    </xdr:from>
    <xdr:to>
      <xdr:col>14</xdr:col>
      <xdr:colOff>101600</xdr:colOff>
      <xdr:row>155</xdr:row>
      <xdr:rowOff>158750</xdr:rowOff>
    </xdr:to>
    <xdr:sp macro="" textlink="">
      <xdr:nvSpPr>
        <xdr:cNvPr id="9" name="AutoShape 4"/>
        <xdr:cNvSpPr>
          <a:spLocks noChangeAspect="1" noChangeArrowheads="1"/>
        </xdr:cNvSpPr>
      </xdr:nvSpPr>
      <xdr:spPr bwMode="auto">
        <a:xfrm>
          <a:off x="1562100" y="33147000"/>
          <a:ext cx="21971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241300</xdr:colOff>
      <xdr:row>157</xdr:row>
      <xdr:rowOff>266700</xdr:rowOff>
    </xdr:from>
    <xdr:to>
      <xdr:col>15</xdr:col>
      <xdr:colOff>50800</xdr:colOff>
      <xdr:row>158</xdr:row>
      <xdr:rowOff>203200</xdr:rowOff>
    </xdr:to>
    <xdr:sp macro="" textlink="">
      <xdr:nvSpPr>
        <xdr:cNvPr id="10" name="AutoShape 30"/>
        <xdr:cNvSpPr>
          <a:spLocks noChangeAspect="1" noChangeArrowheads="1"/>
        </xdr:cNvSpPr>
      </xdr:nvSpPr>
      <xdr:spPr bwMode="auto">
        <a:xfrm>
          <a:off x="1803400" y="34124900"/>
          <a:ext cx="2235200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152400</xdr:colOff>
      <xdr:row>184</xdr:row>
      <xdr:rowOff>146050</xdr:rowOff>
    </xdr:from>
    <xdr:to>
      <xdr:col>13</xdr:col>
      <xdr:colOff>57150</xdr:colOff>
      <xdr:row>185</xdr:row>
      <xdr:rowOff>177800</xdr:rowOff>
    </xdr:to>
    <xdr:pic>
      <xdr:nvPicPr>
        <xdr:cNvPr id="12" name="Рисунок 11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5200" y="43738800"/>
          <a:ext cx="1219200" cy="247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95250</xdr:colOff>
      <xdr:row>184</xdr:row>
      <xdr:rowOff>50800</xdr:rowOff>
    </xdr:from>
    <xdr:to>
      <xdr:col>6</xdr:col>
      <xdr:colOff>12700</xdr:colOff>
      <xdr:row>185</xdr:row>
      <xdr:rowOff>82550</xdr:rowOff>
    </xdr:to>
    <xdr:sp macro="" textlink="">
      <xdr:nvSpPr>
        <xdr:cNvPr id="16395" name="AutoShape 11"/>
        <xdr:cNvSpPr>
          <a:spLocks noChangeAspect="1" noChangeArrowheads="1"/>
        </xdr:cNvSpPr>
      </xdr:nvSpPr>
      <xdr:spPr bwMode="auto">
        <a:xfrm>
          <a:off x="355600" y="43643550"/>
          <a:ext cx="12192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</xdr:colOff>
          <xdr:row>168</xdr:row>
          <xdr:rowOff>47625</xdr:rowOff>
        </xdr:from>
        <xdr:to>
          <xdr:col>11</xdr:col>
          <xdr:colOff>209550</xdr:colOff>
          <xdr:row>169</xdr:row>
          <xdr:rowOff>114300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261"/>
  <sheetViews>
    <sheetView view="pageBreakPreview" topLeftCell="A228" zoomScaleSheetLayoutView="100" zoomScalePageLayoutView="85" workbookViewId="0">
      <selection activeCell="AA257" sqref="AA257"/>
    </sheetView>
  </sheetViews>
  <sheetFormatPr defaultColWidth="3.7109375" defaultRowHeight="17.100000000000001" customHeight="1" x14ac:dyDescent="0.25"/>
  <cols>
    <col min="1" max="1" width="3.7109375" style="111" customWidth="1"/>
    <col min="2" max="8" width="3.7109375" style="111"/>
    <col min="9" max="9" width="4.7109375" style="111" bestFit="1" customWidth="1"/>
    <col min="10" max="10" width="2.140625" style="111" bestFit="1" customWidth="1"/>
    <col min="11" max="11" width="4.7109375" style="111" customWidth="1"/>
    <col min="12" max="12" width="3.7109375" style="111"/>
    <col min="13" max="13" width="3.42578125" style="111" bestFit="1" customWidth="1"/>
    <col min="14" max="14" width="3.7109375" style="111" customWidth="1"/>
    <col min="15" max="17" width="4.7109375" style="111" customWidth="1"/>
    <col min="18" max="18" width="4.28515625" style="111" bestFit="1" customWidth="1"/>
    <col min="19" max="28" width="3.7109375" style="111"/>
    <col min="29" max="29" width="5.7109375" style="111" bestFit="1" customWidth="1"/>
    <col min="30" max="31" width="3.7109375" style="111"/>
    <col min="32" max="32" width="8.140625" style="111" bestFit="1" customWidth="1"/>
    <col min="33" max="16384" width="3.7109375" style="111"/>
  </cols>
  <sheetData>
    <row r="2" spans="1:24" ht="17.100000000000001" customHeight="1" x14ac:dyDescent="0.25">
      <c r="I2" s="165" t="s">
        <v>206</v>
      </c>
      <c r="J2" s="165"/>
      <c r="K2" s="165"/>
      <c r="L2" s="165"/>
      <c r="M2" s="165"/>
      <c r="N2" s="165"/>
      <c r="O2" s="165"/>
      <c r="P2" s="165"/>
      <c r="Q2" s="165"/>
      <c r="R2" s="165"/>
    </row>
    <row r="5" spans="1:24" ht="17.100000000000001" customHeight="1" x14ac:dyDescent="0.25">
      <c r="A5" s="275" t="s">
        <v>200</v>
      </c>
      <c r="B5" s="275"/>
      <c r="C5" s="275"/>
      <c r="D5" s="275"/>
      <c r="E5" s="275"/>
      <c r="F5" s="275"/>
      <c r="G5" s="275"/>
      <c r="H5" s="275"/>
      <c r="I5" s="115"/>
      <c r="P5" s="115"/>
      <c r="Q5" s="152" t="s">
        <v>0</v>
      </c>
      <c r="R5" s="152"/>
      <c r="S5" s="152"/>
      <c r="T5" s="152"/>
      <c r="U5" s="152"/>
      <c r="V5" s="152"/>
      <c r="W5" s="152"/>
      <c r="X5" s="152"/>
    </row>
    <row r="6" spans="1:24" ht="17.100000000000001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  <c r="P6" s="157"/>
      <c r="Q6" s="157"/>
      <c r="R6" s="157"/>
      <c r="S6" s="157"/>
      <c r="T6" s="157"/>
      <c r="U6" s="157"/>
      <c r="V6" s="157"/>
      <c r="W6" s="157"/>
    </row>
    <row r="7" spans="1:24" ht="17.100000000000001" customHeight="1" x14ac:dyDescent="0.25">
      <c r="A7" s="270" t="s">
        <v>230</v>
      </c>
      <c r="B7" s="270"/>
      <c r="C7" s="270"/>
      <c r="D7" s="270"/>
      <c r="E7" s="270"/>
      <c r="F7" s="270"/>
      <c r="G7" s="270"/>
      <c r="H7" s="270"/>
      <c r="I7" s="270"/>
      <c r="P7" s="270" t="s">
        <v>212</v>
      </c>
      <c r="Q7" s="270"/>
      <c r="R7" s="270"/>
      <c r="S7" s="270"/>
      <c r="T7" s="270"/>
      <c r="U7" s="270"/>
      <c r="V7" s="270"/>
      <c r="W7" s="270"/>
      <c r="X7" s="270"/>
    </row>
    <row r="8" spans="1:24" ht="17.100000000000001" customHeight="1" x14ac:dyDescent="0.25">
      <c r="A8" s="270"/>
      <c r="B8" s="270"/>
      <c r="C8" s="270"/>
      <c r="D8" s="270"/>
      <c r="E8" s="270"/>
      <c r="F8" s="270"/>
      <c r="G8" s="270"/>
      <c r="H8" s="270"/>
      <c r="I8" s="270"/>
      <c r="P8" s="270"/>
      <c r="Q8" s="270"/>
      <c r="R8" s="270"/>
      <c r="S8" s="270"/>
      <c r="T8" s="270"/>
      <c r="U8" s="270"/>
      <c r="V8" s="270"/>
      <c r="W8" s="270"/>
      <c r="X8" s="270"/>
    </row>
    <row r="9" spans="1:24" ht="17.100000000000001" customHeight="1" x14ac:dyDescent="0.25">
      <c r="P9" s="159"/>
      <c r="Q9" s="159"/>
      <c r="R9" s="159"/>
      <c r="S9" s="159"/>
      <c r="T9" s="159"/>
      <c r="U9" s="159"/>
      <c r="V9" s="159"/>
      <c r="W9" s="159"/>
    </row>
    <row r="10" spans="1:24" ht="17.100000000000001" customHeight="1" x14ac:dyDescent="0.25">
      <c r="A10" s="155" t="s">
        <v>264</v>
      </c>
      <c r="B10" s="155"/>
      <c r="C10" s="155"/>
      <c r="D10" s="155"/>
      <c r="E10" s="155"/>
      <c r="F10" s="155"/>
      <c r="G10" s="155"/>
      <c r="H10" s="155"/>
      <c r="I10" s="155"/>
      <c r="J10" s="155"/>
      <c r="P10" s="155" t="s">
        <v>201</v>
      </c>
      <c r="Q10" s="155"/>
      <c r="R10" s="155"/>
      <c r="S10" s="155"/>
      <c r="T10" s="155"/>
      <c r="U10" s="155"/>
      <c r="V10" s="155"/>
      <c r="W10" s="155"/>
      <c r="X10" s="155"/>
    </row>
    <row r="11" spans="1:24" ht="17.100000000000001" customHeight="1" x14ac:dyDescent="0.25">
      <c r="P11" s="159"/>
      <c r="Q11" s="159"/>
      <c r="R11" s="159"/>
      <c r="S11" s="159"/>
      <c r="T11" s="159"/>
      <c r="U11" s="159"/>
      <c r="V11" s="159"/>
      <c r="W11" s="159"/>
    </row>
    <row r="12" spans="1:24" ht="17.100000000000001" customHeight="1" x14ac:dyDescent="0.25">
      <c r="A12" s="155" t="s">
        <v>216</v>
      </c>
      <c r="B12" s="155"/>
      <c r="C12" s="155"/>
      <c r="D12" s="155"/>
      <c r="E12" s="155"/>
      <c r="F12" s="155"/>
      <c r="G12" s="155"/>
      <c r="H12" s="155"/>
      <c r="I12" s="155"/>
      <c r="P12" s="155" t="s">
        <v>216</v>
      </c>
      <c r="Q12" s="155"/>
      <c r="R12" s="155"/>
      <c r="S12" s="155"/>
      <c r="T12" s="155"/>
      <c r="U12" s="155"/>
      <c r="V12" s="155"/>
      <c r="W12" s="155"/>
      <c r="X12" s="155"/>
    </row>
    <row r="14" spans="1:24" ht="17.100000000000001" customHeight="1" x14ac:dyDescent="0.25">
      <c r="A14" s="231"/>
      <c r="B14" s="231"/>
      <c r="C14" s="231"/>
      <c r="D14" s="231"/>
      <c r="E14" s="231"/>
      <c r="F14" s="231"/>
      <c r="G14" s="231"/>
      <c r="H14" s="231"/>
      <c r="I14" s="114"/>
      <c r="P14" s="152"/>
      <c r="Q14" s="152"/>
      <c r="R14" s="152"/>
      <c r="S14" s="152"/>
      <c r="T14" s="152"/>
      <c r="U14" s="152"/>
      <c r="V14" s="152"/>
      <c r="W14" s="152"/>
      <c r="X14" s="115"/>
    </row>
    <row r="15" spans="1:24" ht="17.100000000000001" customHeight="1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P15" s="115"/>
      <c r="Q15" s="115"/>
      <c r="R15" s="115"/>
      <c r="S15" s="115"/>
      <c r="T15" s="115"/>
      <c r="U15" s="115"/>
      <c r="V15" s="115"/>
      <c r="W15" s="115"/>
      <c r="X15" s="115"/>
    </row>
    <row r="16" spans="1:24" ht="17.100000000000001" customHeight="1" x14ac:dyDescent="0.25">
      <c r="A16" s="230"/>
      <c r="B16" s="230"/>
      <c r="C16" s="230"/>
      <c r="D16" s="230"/>
      <c r="E16" s="230"/>
      <c r="F16" s="230"/>
      <c r="G16" s="230"/>
      <c r="H16" s="230"/>
      <c r="P16" s="153"/>
      <c r="Q16" s="154"/>
      <c r="R16" s="154"/>
      <c r="S16" s="154"/>
      <c r="T16" s="154"/>
      <c r="U16" s="154"/>
      <c r="V16" s="154"/>
      <c r="W16" s="154"/>
      <c r="X16" s="154"/>
    </row>
    <row r="17" spans="1:25" ht="17.100000000000001" customHeight="1" x14ac:dyDescent="0.25">
      <c r="A17" s="230"/>
      <c r="B17" s="230"/>
      <c r="C17" s="230"/>
      <c r="D17" s="230"/>
      <c r="E17" s="230"/>
      <c r="F17" s="230"/>
      <c r="G17" s="230"/>
      <c r="H17" s="230"/>
      <c r="I17" s="122"/>
      <c r="J17" s="122"/>
      <c r="P17" s="154"/>
      <c r="Q17" s="154"/>
      <c r="R17" s="154"/>
      <c r="S17" s="154"/>
      <c r="T17" s="154"/>
      <c r="U17" s="154"/>
      <c r="V17" s="154"/>
      <c r="W17" s="154"/>
      <c r="X17" s="154"/>
    </row>
    <row r="19" spans="1:25" ht="17.100000000000001" customHeight="1" x14ac:dyDescent="0.25">
      <c r="A19" s="155"/>
      <c r="B19" s="155"/>
      <c r="C19" s="155"/>
      <c r="D19" s="155"/>
      <c r="E19" s="155"/>
      <c r="F19" s="155"/>
      <c r="G19" s="155"/>
      <c r="H19" s="155"/>
      <c r="I19" s="155"/>
      <c r="P19" s="159"/>
      <c r="Q19" s="159"/>
      <c r="R19" s="159"/>
      <c r="S19" s="159"/>
      <c r="T19" s="159"/>
      <c r="U19" s="159"/>
      <c r="V19" s="159"/>
      <c r="W19" s="159"/>
      <c r="X19" s="159"/>
      <c r="Y19" s="159"/>
    </row>
    <row r="21" spans="1:25" ht="17.100000000000001" customHeight="1" x14ac:dyDescent="0.25">
      <c r="A21" s="155"/>
      <c r="B21" s="155"/>
      <c r="C21" s="155"/>
      <c r="D21" s="155"/>
      <c r="E21" s="155"/>
      <c r="F21" s="155"/>
      <c r="G21" s="155"/>
      <c r="H21" s="155"/>
      <c r="I21" s="155"/>
      <c r="P21" s="155"/>
      <c r="Q21" s="155"/>
      <c r="R21" s="155"/>
      <c r="S21" s="155"/>
      <c r="T21" s="155"/>
      <c r="U21" s="155"/>
      <c r="V21" s="155"/>
      <c r="W21" s="155"/>
      <c r="X21" s="155"/>
    </row>
    <row r="24" spans="1:25" ht="17.100000000000001" customHeight="1" x14ac:dyDescent="0.25">
      <c r="G24" s="160" t="s">
        <v>1</v>
      </c>
      <c r="H24" s="271"/>
      <c r="I24" s="271"/>
      <c r="J24" s="271"/>
      <c r="K24" s="271"/>
      <c r="L24" s="271"/>
      <c r="M24" s="271"/>
      <c r="N24" s="271"/>
      <c r="O24" s="271"/>
      <c r="P24" s="271"/>
      <c r="Q24" s="271"/>
    </row>
    <row r="25" spans="1:25" ht="17.100000000000001" customHeight="1" x14ac:dyDescent="0.25">
      <c r="G25" s="271"/>
      <c r="H25" s="271"/>
      <c r="I25" s="271"/>
      <c r="J25" s="271"/>
      <c r="K25" s="271"/>
      <c r="L25" s="271"/>
      <c r="M25" s="271"/>
      <c r="N25" s="271"/>
      <c r="O25" s="271"/>
      <c r="P25" s="271"/>
      <c r="Q25" s="271"/>
    </row>
    <row r="27" spans="1:25" ht="17.100000000000001" customHeight="1" x14ac:dyDescent="0.25">
      <c r="A27" s="161" t="s">
        <v>2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</row>
    <row r="30" spans="1:25" ht="17.100000000000001" customHeight="1" x14ac:dyDescent="0.3">
      <c r="A30" s="94"/>
      <c r="B30" s="94"/>
      <c r="C30" s="94"/>
      <c r="D30" s="91"/>
      <c r="E30" s="91"/>
      <c r="F30" s="91"/>
      <c r="G30" s="91"/>
      <c r="H30" s="91"/>
      <c r="I30" s="273" t="e">
        <f>#REF!</f>
        <v>#REF!</v>
      </c>
      <c r="J30" s="273"/>
      <c r="K30" s="273"/>
      <c r="L30" s="273"/>
      <c r="M30" s="273"/>
      <c r="N30" s="273"/>
      <c r="O30" s="274"/>
      <c r="P30" s="91"/>
      <c r="Q30" s="91"/>
      <c r="R30" s="91"/>
      <c r="S30" s="91"/>
      <c r="T30" s="91"/>
      <c r="U30" s="91"/>
      <c r="V30" s="91"/>
      <c r="W30" s="91"/>
      <c r="X30" s="91"/>
    </row>
    <row r="31" spans="1:25" ht="17.100000000000001" customHeight="1" x14ac:dyDescent="0.25">
      <c r="A31" s="94"/>
      <c r="B31" s="94"/>
      <c r="C31" s="94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</row>
    <row r="32" spans="1:25" ht="17.100000000000001" customHeight="1" x14ac:dyDescent="0.25">
      <c r="A32" s="92"/>
      <c r="B32" s="92"/>
      <c r="C32" s="92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</row>
    <row r="35" spans="1:24" ht="17.100000000000001" customHeight="1" x14ac:dyDescent="0.3">
      <c r="F35" s="1"/>
      <c r="G35" s="2"/>
      <c r="H35" s="2"/>
      <c r="O35" s="80"/>
    </row>
    <row r="38" spans="1:24" ht="17.100000000000001" customHeight="1" x14ac:dyDescent="0.25">
      <c r="A38" s="159" t="s">
        <v>229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</row>
    <row r="40" spans="1:24" ht="17.100000000000001" customHeight="1" x14ac:dyDescent="0.25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</row>
    <row r="43" spans="1:24" ht="17.100000000000001" customHeight="1" x14ac:dyDescent="0.25">
      <c r="A43" s="156" t="s">
        <v>217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</row>
    <row r="44" spans="1:24" ht="17.100000000000001" customHeight="1" x14ac:dyDescent="0.25">
      <c r="A44" s="152"/>
      <c r="B44" s="152"/>
      <c r="C44" s="152"/>
      <c r="D44" s="152"/>
      <c r="E44" s="152"/>
      <c r="F44" s="152"/>
      <c r="G44" s="152"/>
      <c r="H44" s="152"/>
      <c r="I44" s="115"/>
      <c r="P44" s="115"/>
      <c r="Q44" s="152" t="s">
        <v>0</v>
      </c>
      <c r="R44" s="152"/>
      <c r="S44" s="152"/>
      <c r="T44" s="152"/>
      <c r="U44" s="152"/>
      <c r="V44" s="152"/>
      <c r="W44" s="152"/>
      <c r="X44" s="152"/>
    </row>
    <row r="45" spans="1:24" ht="17.100000000000001" customHeight="1" x14ac:dyDescent="0.25">
      <c r="A45" s="115"/>
      <c r="B45" s="115"/>
      <c r="C45" s="115"/>
      <c r="D45" s="115"/>
      <c r="E45" s="115"/>
      <c r="F45" s="115"/>
      <c r="G45" s="115"/>
      <c r="H45" s="115"/>
      <c r="I45" s="115"/>
      <c r="P45" s="157"/>
      <c r="Q45" s="157"/>
      <c r="R45" s="157"/>
      <c r="S45" s="157"/>
      <c r="T45" s="157"/>
      <c r="U45" s="157"/>
      <c r="V45" s="157"/>
      <c r="W45" s="157"/>
    </row>
    <row r="46" spans="1:24" ht="17.100000000000001" customHeight="1" x14ac:dyDescent="0.25">
      <c r="A46" s="153"/>
      <c r="B46" s="154"/>
      <c r="C46" s="154"/>
      <c r="D46" s="154"/>
      <c r="E46" s="154"/>
      <c r="F46" s="154"/>
      <c r="G46" s="154"/>
      <c r="H46" s="154"/>
      <c r="I46" s="154"/>
      <c r="P46" s="270" t="str">
        <f>P7</f>
        <v>Главный инженер                                ЗАО "Колымавзрывпром"</v>
      </c>
      <c r="Q46" s="270"/>
      <c r="R46" s="270"/>
      <c r="S46" s="270"/>
      <c r="T46" s="270"/>
      <c r="U46" s="270"/>
      <c r="V46" s="270"/>
      <c r="W46" s="270"/>
      <c r="X46" s="270"/>
    </row>
    <row r="47" spans="1:24" ht="17.100000000000001" customHeight="1" x14ac:dyDescent="0.25">
      <c r="A47" s="154"/>
      <c r="B47" s="154"/>
      <c r="C47" s="154"/>
      <c r="D47" s="154"/>
      <c r="E47" s="154"/>
      <c r="F47" s="154"/>
      <c r="G47" s="154"/>
      <c r="H47" s="154"/>
      <c r="I47" s="154"/>
      <c r="P47" s="270"/>
      <c r="Q47" s="270"/>
      <c r="R47" s="270"/>
      <c r="S47" s="270"/>
      <c r="T47" s="270"/>
      <c r="U47" s="270"/>
      <c r="V47" s="270"/>
      <c r="W47" s="270"/>
      <c r="X47" s="270"/>
    </row>
    <row r="48" spans="1:24" ht="17.100000000000001" customHeight="1" x14ac:dyDescent="0.25">
      <c r="P48" s="159"/>
      <c r="Q48" s="159"/>
      <c r="R48" s="159"/>
      <c r="S48" s="159"/>
      <c r="T48" s="159"/>
      <c r="U48" s="159"/>
      <c r="V48" s="159"/>
      <c r="W48" s="159"/>
    </row>
    <row r="49" spans="1:25" ht="16.5" customHeight="1" x14ac:dyDescent="0.25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P49" s="155" t="str">
        <f>P10</f>
        <v>Ю.В. Лазарев</v>
      </c>
      <c r="Q49" s="155"/>
      <c r="R49" s="155"/>
      <c r="S49" s="155"/>
      <c r="T49" s="155"/>
      <c r="U49" s="155"/>
      <c r="V49" s="155"/>
      <c r="W49" s="155"/>
      <c r="X49" s="155"/>
    </row>
    <row r="50" spans="1:25" ht="16.5" customHeight="1" x14ac:dyDescent="0.25">
      <c r="P50" s="159"/>
      <c r="Q50" s="159"/>
      <c r="R50" s="159"/>
      <c r="S50" s="159"/>
      <c r="T50" s="159"/>
      <c r="U50" s="159"/>
      <c r="V50" s="159"/>
      <c r="W50" s="159"/>
    </row>
    <row r="51" spans="1:25" ht="16.5" customHeight="1" x14ac:dyDescent="0.25">
      <c r="A51" s="155"/>
      <c r="B51" s="155"/>
      <c r="C51" s="155"/>
      <c r="D51" s="155"/>
      <c r="E51" s="155"/>
      <c r="F51" s="155"/>
      <c r="G51" s="155"/>
      <c r="H51" s="155"/>
      <c r="I51" s="155"/>
      <c r="P51" s="155" t="s">
        <v>216</v>
      </c>
      <c r="Q51" s="155"/>
      <c r="R51" s="155"/>
      <c r="S51" s="155"/>
      <c r="T51" s="155"/>
      <c r="U51" s="155"/>
      <c r="V51" s="155"/>
      <c r="W51" s="155"/>
      <c r="X51" s="155"/>
    </row>
    <row r="53" spans="1:25" ht="66" customHeight="1" x14ac:dyDescent="0.25"/>
    <row r="54" spans="1:25" ht="16.5" customHeight="1" x14ac:dyDescent="0.25">
      <c r="A54" s="165" t="s">
        <v>4</v>
      </c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</row>
    <row r="55" spans="1:25" ht="42.75" customHeight="1" x14ac:dyDescent="0.25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</row>
    <row r="56" spans="1:25" ht="16.5" customHeight="1" x14ac:dyDescent="0.25">
      <c r="A56" s="158" t="e">
        <f>#REF!</f>
        <v>#REF!</v>
      </c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</row>
    <row r="57" spans="1:25" ht="16.5" customHeight="1" x14ac:dyDescent="0.25">
      <c r="A57" s="269" t="e">
        <f>#REF!</f>
        <v>#REF!</v>
      </c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  <c r="R57" s="269"/>
      <c r="S57" s="269"/>
      <c r="T57" s="269"/>
      <c r="U57" s="269"/>
      <c r="V57" s="269"/>
      <c r="W57" s="269"/>
      <c r="X57" s="269"/>
      <c r="Y57" s="87"/>
    </row>
    <row r="58" spans="1:25" ht="17.100000000000001" customHeight="1" x14ac:dyDescent="0.25">
      <c r="A58" s="101" t="s">
        <v>190</v>
      </c>
    </row>
    <row r="59" spans="1:25" ht="17.100000000000001" customHeight="1" x14ac:dyDescent="0.25">
      <c r="A59" s="115" t="s">
        <v>191</v>
      </c>
      <c r="K59" s="225" t="e">
        <f>#REF!</f>
        <v>#REF!</v>
      </c>
      <c r="L59" s="225"/>
      <c r="M59" s="5" t="s">
        <v>6</v>
      </c>
    </row>
    <row r="60" spans="1:25" ht="17.100000000000001" customHeight="1" x14ac:dyDescent="0.25">
      <c r="A60" s="115" t="s">
        <v>192</v>
      </c>
    </row>
    <row r="61" spans="1:25" ht="17.100000000000001" customHeight="1" x14ac:dyDescent="0.3">
      <c r="I61" s="238" t="s">
        <v>7</v>
      </c>
      <c r="J61" s="144"/>
      <c r="K61" s="144"/>
      <c r="L61" s="144"/>
      <c r="M61" s="144"/>
      <c r="N61" s="144"/>
    </row>
    <row r="62" spans="1:25" ht="17.100000000000001" customHeight="1" x14ac:dyDescent="0.25">
      <c r="A62" s="111" t="s">
        <v>8</v>
      </c>
    </row>
    <row r="63" spans="1:25" ht="17.100000000000001" customHeight="1" x14ac:dyDescent="0.3">
      <c r="B63" s="4" t="s">
        <v>9</v>
      </c>
      <c r="C63" s="4"/>
      <c r="D63" s="4"/>
      <c r="E63" s="4"/>
      <c r="F63" s="4"/>
      <c r="G63" s="4"/>
      <c r="H63" s="4"/>
      <c r="I63" s="4"/>
    </row>
    <row r="64" spans="1:25" ht="17.100000000000001" customHeight="1" x14ac:dyDescent="0.3">
      <c r="B64" s="4" t="s">
        <v>10</v>
      </c>
      <c r="C64" s="4"/>
      <c r="D64" s="4"/>
      <c r="E64" s="4"/>
      <c r="F64" s="4"/>
      <c r="G64" s="4"/>
      <c r="H64" s="4"/>
      <c r="I64" s="4"/>
    </row>
    <row r="65" spans="1:19" ht="17.100000000000001" customHeight="1" x14ac:dyDescent="0.25">
      <c r="B65" s="4"/>
      <c r="C65" s="4"/>
      <c r="D65" s="4"/>
      <c r="E65" s="111" t="s">
        <v>189</v>
      </c>
      <c r="F65" s="4"/>
      <c r="G65" s="4"/>
      <c r="H65" s="4"/>
      <c r="I65" s="4"/>
      <c r="R65" s="110" t="e">
        <f>#REF!</f>
        <v>#REF!</v>
      </c>
      <c r="S65" s="111" t="s">
        <v>6</v>
      </c>
    </row>
    <row r="66" spans="1:19" ht="17.100000000000001" customHeight="1" x14ac:dyDescent="0.25">
      <c r="A66" s="115" t="s">
        <v>193</v>
      </c>
    </row>
    <row r="67" spans="1:19" ht="17.100000000000001" customHeight="1" x14ac:dyDescent="0.3">
      <c r="C67" s="4" t="s">
        <v>11</v>
      </c>
      <c r="D67" s="4"/>
      <c r="E67" s="4"/>
      <c r="F67" s="4"/>
      <c r="G67" s="4"/>
      <c r="H67" s="4"/>
      <c r="I67" s="4"/>
      <c r="J67" s="144" t="s">
        <v>12</v>
      </c>
      <c r="K67" s="171"/>
      <c r="L67" s="171"/>
      <c r="M67" s="171"/>
      <c r="N67" s="171"/>
      <c r="O67" s="171"/>
      <c r="P67" s="171"/>
    </row>
    <row r="69" spans="1:19" ht="17.100000000000001" customHeight="1" x14ac:dyDescent="0.4">
      <c r="C69" s="3" t="s">
        <v>13</v>
      </c>
      <c r="D69" s="3"/>
      <c r="E69" s="3"/>
      <c r="F69" s="3"/>
      <c r="G69" s="3"/>
      <c r="H69" s="3"/>
      <c r="I69" s="3"/>
      <c r="J69" s="170" t="s">
        <v>14</v>
      </c>
      <c r="K69" s="127"/>
      <c r="L69" s="127"/>
      <c r="M69" s="127"/>
      <c r="N69" s="127"/>
      <c r="O69" s="127"/>
      <c r="P69" s="127"/>
    </row>
    <row r="70" spans="1:19" ht="17.100000000000001" customHeight="1" x14ac:dyDescent="0.25">
      <c r="A70" s="111" t="s">
        <v>8</v>
      </c>
    </row>
    <row r="71" spans="1:19" ht="17.100000000000001" customHeight="1" x14ac:dyDescent="0.3">
      <c r="B71" s="4" t="s">
        <v>16</v>
      </c>
      <c r="C71" s="4"/>
      <c r="D71" s="4"/>
      <c r="E71" s="4"/>
      <c r="F71" s="4"/>
      <c r="G71" s="4"/>
      <c r="H71" s="4"/>
      <c r="I71" s="4"/>
      <c r="J71" s="4"/>
    </row>
    <row r="72" spans="1:19" ht="17.100000000000001" customHeight="1" x14ac:dyDescent="0.3">
      <c r="B72" s="4" t="s">
        <v>17</v>
      </c>
      <c r="C72" s="4"/>
      <c r="D72" s="4"/>
      <c r="E72" s="4"/>
      <c r="F72" s="4"/>
      <c r="G72" s="4"/>
      <c r="H72" s="4"/>
      <c r="I72" s="4"/>
      <c r="J72" s="4"/>
    </row>
    <row r="73" spans="1:19" ht="17.100000000000001" customHeight="1" x14ac:dyDescent="0.25">
      <c r="B73" s="4" t="s">
        <v>15</v>
      </c>
      <c r="C73" s="4"/>
      <c r="D73" s="4"/>
      <c r="E73" s="4"/>
      <c r="F73" s="4"/>
      <c r="G73" s="4"/>
      <c r="H73" s="4"/>
      <c r="I73" s="4"/>
      <c r="J73" s="4"/>
    </row>
    <row r="74" spans="1:19" ht="17.100000000000001" customHeight="1" x14ac:dyDescent="0.3">
      <c r="B74" s="4" t="s">
        <v>18</v>
      </c>
      <c r="C74" s="4"/>
      <c r="D74" s="4"/>
      <c r="E74" s="4"/>
      <c r="F74" s="4"/>
      <c r="G74" s="4"/>
      <c r="H74" s="4"/>
      <c r="I74" s="4"/>
      <c r="J74" s="4"/>
    </row>
    <row r="75" spans="1:19" ht="17.100000000000001" customHeight="1" x14ac:dyDescent="0.3">
      <c r="B75" s="121"/>
      <c r="I75" s="226" t="s">
        <v>165</v>
      </c>
      <c r="J75" s="226"/>
      <c r="K75" s="79" t="e">
        <f>O75-M75</f>
        <v>#REF!</v>
      </c>
      <c r="L75" s="116" t="s">
        <v>166</v>
      </c>
      <c r="M75" s="79" t="e">
        <f>#REF!</f>
        <v>#REF!</v>
      </c>
      <c r="N75" s="113" t="s">
        <v>24</v>
      </c>
      <c r="O75" s="82" t="e">
        <f>#REF!</f>
        <v>#REF!</v>
      </c>
      <c r="P75" s="111" t="s">
        <v>6</v>
      </c>
    </row>
    <row r="76" spans="1:19" ht="17.100000000000001" customHeight="1" x14ac:dyDescent="0.25">
      <c r="A76" s="115" t="s">
        <v>194</v>
      </c>
      <c r="B76" s="5"/>
      <c r="J76" s="5"/>
      <c r="K76" s="5"/>
      <c r="L76" s="5"/>
      <c r="M76" s="5"/>
    </row>
    <row r="77" spans="1:19" ht="17.100000000000001" customHeight="1" x14ac:dyDescent="0.3">
      <c r="J77" s="144" t="s">
        <v>19</v>
      </c>
      <c r="K77" s="171"/>
      <c r="L77" s="171"/>
      <c r="M77" s="171"/>
      <c r="N77" s="171"/>
      <c r="O77" s="171"/>
    </row>
    <row r="78" spans="1:19" ht="17.100000000000001" customHeight="1" x14ac:dyDescent="0.25">
      <c r="A78" s="111" t="s">
        <v>8</v>
      </c>
    </row>
    <row r="79" spans="1:19" ht="17.100000000000001" customHeight="1" x14ac:dyDescent="0.3">
      <c r="B79" s="4" t="s">
        <v>20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9" ht="17.100000000000001" customHeight="1" x14ac:dyDescent="0.25">
      <c r="B80" s="4" t="s">
        <v>22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24" ht="17.100000000000001" customHeight="1" x14ac:dyDescent="0.3">
      <c r="B81" s="4" t="s">
        <v>21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24" ht="17.100000000000001" customHeight="1" x14ac:dyDescent="0.25">
      <c r="K82" s="42"/>
      <c r="L82" s="42"/>
      <c r="M82" s="42"/>
      <c r="N82" s="42"/>
      <c r="O82" s="42"/>
    </row>
    <row r="83" spans="1:24" ht="17.100000000000001" customHeight="1" x14ac:dyDescent="0.25">
      <c r="J83" s="226" t="s">
        <v>167</v>
      </c>
      <c r="K83" s="226"/>
      <c r="L83" s="224" t="e">
        <f>#REF!</f>
        <v>#REF!</v>
      </c>
      <c r="M83" s="224"/>
      <c r="N83" s="43" t="s">
        <v>25</v>
      </c>
      <c r="O83" s="117" t="e">
        <f>#REF!</f>
        <v>#REF!</v>
      </c>
      <c r="P83" s="111" t="s">
        <v>24</v>
      </c>
      <c r="Q83" s="82" t="e">
        <f>'ТР №2'!L83/'ТР №2'!O83</f>
        <v>#REF!</v>
      </c>
      <c r="R83" s="111" t="s">
        <v>6</v>
      </c>
    </row>
    <row r="84" spans="1:24" ht="17.100000000000001" customHeight="1" x14ac:dyDescent="0.25">
      <c r="A84" s="268" t="s">
        <v>261</v>
      </c>
      <c r="B84" s="268"/>
      <c r="C84" s="268"/>
      <c r="D84" s="268"/>
      <c r="E84" s="268"/>
      <c r="F84" s="268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  <c r="X84" s="268"/>
    </row>
    <row r="85" spans="1:24" ht="17.100000000000001" customHeight="1" x14ac:dyDescent="0.25">
      <c r="A85" s="151" t="s">
        <v>259</v>
      </c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</row>
    <row r="86" spans="1:24" ht="17.100000000000001" customHeight="1" x14ac:dyDescent="0.25">
      <c r="A86" s="151"/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</row>
    <row r="87" spans="1:24" ht="17.100000000000001" customHeight="1" x14ac:dyDescent="0.25">
      <c r="A87" s="154" t="s">
        <v>202</v>
      </c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</row>
    <row r="88" spans="1:24" ht="17.100000000000001" customHeight="1" x14ac:dyDescent="0.25">
      <c r="A88" s="154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</row>
    <row r="89" spans="1:24" ht="17.100000000000001" customHeight="1" x14ac:dyDescent="0.25">
      <c r="A89" s="111" t="s">
        <v>26</v>
      </c>
      <c r="L89" s="218" t="e">
        <f>#REF!</f>
        <v>#REF!</v>
      </c>
      <c r="M89" s="218"/>
      <c r="N89" s="219" t="s">
        <v>27</v>
      </c>
      <c r="O89" s="219"/>
      <c r="P89" s="118"/>
      <c r="Q89" s="218" t="e">
        <f>#REF!</f>
        <v>#REF!</v>
      </c>
      <c r="R89" s="218"/>
      <c r="S89" s="219" t="s">
        <v>28</v>
      </c>
      <c r="T89" s="219"/>
    </row>
    <row r="90" spans="1:24" ht="17.100000000000001" customHeight="1" x14ac:dyDescent="0.25">
      <c r="A90" s="115" t="s">
        <v>195</v>
      </c>
    </row>
    <row r="91" spans="1:24" ht="10.5" customHeight="1" x14ac:dyDescent="0.25">
      <c r="I91" s="166" t="s">
        <v>29</v>
      </c>
      <c r="J91" s="167"/>
      <c r="K91" s="167"/>
      <c r="L91" s="167"/>
      <c r="M91" s="167"/>
    </row>
    <row r="92" spans="1:24" ht="17.100000000000001" customHeight="1" x14ac:dyDescent="0.25">
      <c r="I92" s="167"/>
      <c r="J92" s="167"/>
      <c r="K92" s="167"/>
      <c r="L92" s="167"/>
      <c r="M92" s="167"/>
    </row>
    <row r="93" spans="1:24" ht="17.100000000000001" customHeight="1" x14ac:dyDescent="0.25">
      <c r="A93" s="111" t="s">
        <v>8</v>
      </c>
    </row>
    <row r="94" spans="1:24" ht="17.100000000000001" customHeight="1" x14ac:dyDescent="0.25">
      <c r="B94" s="6" t="s">
        <v>30</v>
      </c>
      <c r="C94" s="4"/>
      <c r="D94" s="4"/>
      <c r="E94" s="4"/>
      <c r="F94" s="4"/>
      <c r="G94" s="7"/>
      <c r="H94" s="7"/>
      <c r="I94" s="7"/>
      <c r="J94" s="7"/>
      <c r="K94" s="7"/>
      <c r="L94" s="7"/>
    </row>
    <row r="95" spans="1:24" ht="17.100000000000001" customHeight="1" x14ac:dyDescent="0.25">
      <c r="B95" s="6" t="s">
        <v>31</v>
      </c>
      <c r="C95" s="4"/>
      <c r="D95" s="4"/>
      <c r="E95" s="4"/>
      <c r="F95" s="4"/>
      <c r="G95" s="7"/>
      <c r="H95" s="7"/>
      <c r="I95" s="7"/>
      <c r="J95" s="7"/>
      <c r="K95" s="7"/>
      <c r="L95" s="7"/>
    </row>
    <row r="96" spans="1:24" ht="17.100000000000001" customHeight="1" x14ac:dyDescent="0.25">
      <c r="B96" s="6" t="s">
        <v>32</v>
      </c>
      <c r="C96" s="4"/>
      <c r="D96" s="4"/>
      <c r="E96" s="4"/>
      <c r="F96" s="4"/>
      <c r="G96" s="7"/>
      <c r="H96" s="7"/>
      <c r="I96" s="7"/>
      <c r="J96" s="7"/>
      <c r="K96" s="7"/>
      <c r="L96" s="7"/>
    </row>
    <row r="98" spans="1:24" ht="17.100000000000001" customHeight="1" x14ac:dyDescent="0.3">
      <c r="A98" s="168"/>
      <c r="B98" s="169"/>
      <c r="C98" s="169"/>
      <c r="D98" s="169"/>
      <c r="E98" s="169"/>
      <c r="G98" s="229" t="s">
        <v>168</v>
      </c>
      <c r="H98" s="229"/>
      <c r="I98" s="103" t="e">
        <f>N108</f>
        <v>#REF!</v>
      </c>
      <c r="J98" s="109" t="s">
        <v>118</v>
      </c>
      <c r="K98" s="104" t="e">
        <f>N109</f>
        <v>#REF!</v>
      </c>
      <c r="L98" s="109" t="s">
        <v>118</v>
      </c>
      <c r="M98" s="266" t="e">
        <f>Q89</f>
        <v>#REF!</v>
      </c>
      <c r="N98" s="266"/>
      <c r="O98" s="109" t="s">
        <v>118</v>
      </c>
      <c r="P98" s="100" t="e">
        <f>K75</f>
        <v>#REF!</v>
      </c>
      <c r="Q98" s="109" t="s">
        <v>24</v>
      </c>
      <c r="R98" s="267" t="e">
        <f>L83</f>
        <v>#REF!</v>
      </c>
      <c r="S98" s="267"/>
      <c r="T98" s="78" t="s">
        <v>33</v>
      </c>
      <c r="U98" s="78"/>
    </row>
    <row r="99" spans="1:24" ht="17.100000000000001" customHeight="1" x14ac:dyDescent="0.25">
      <c r="M99" s="113"/>
      <c r="N99" s="113"/>
      <c r="P99" s="81"/>
    </row>
    <row r="100" spans="1:24" ht="17.100000000000001" customHeight="1" x14ac:dyDescent="0.25">
      <c r="A100" s="115" t="s">
        <v>196</v>
      </c>
    </row>
    <row r="101" spans="1:24" ht="17.100000000000001" customHeight="1" x14ac:dyDescent="0.25">
      <c r="K101" s="232" t="s">
        <v>34</v>
      </c>
      <c r="L101" s="233"/>
      <c r="M101" s="233"/>
      <c r="N101" s="233"/>
    </row>
    <row r="102" spans="1:24" ht="17.100000000000001" customHeight="1" x14ac:dyDescent="0.25">
      <c r="K102" s="233"/>
      <c r="L102" s="233"/>
      <c r="M102" s="233"/>
      <c r="N102" s="233"/>
    </row>
    <row r="103" spans="1:24" ht="17.100000000000001" customHeight="1" x14ac:dyDescent="0.25">
      <c r="A103" s="111" t="s">
        <v>8</v>
      </c>
    </row>
    <row r="104" spans="1:24" ht="17.100000000000001" customHeight="1" x14ac:dyDescent="0.3">
      <c r="B104" s="4" t="s">
        <v>20</v>
      </c>
      <c r="C104" s="4"/>
      <c r="D104" s="4"/>
      <c r="E104" s="4"/>
      <c r="F104" s="4"/>
      <c r="G104" s="7"/>
      <c r="H104" s="7"/>
      <c r="I104" s="7"/>
      <c r="J104" s="7"/>
      <c r="K104" s="7"/>
      <c r="M104" s="234" t="e">
        <f>R98</f>
        <v>#REF!</v>
      </c>
      <c r="N104" s="234"/>
      <c r="O104" s="111" t="s">
        <v>33</v>
      </c>
    </row>
    <row r="105" spans="1:24" ht="17.100000000000001" customHeight="1" x14ac:dyDescent="0.25">
      <c r="B105" s="4" t="s">
        <v>35</v>
      </c>
      <c r="C105" s="4"/>
      <c r="D105" s="4"/>
      <c r="E105" s="4"/>
      <c r="F105" s="4"/>
      <c r="G105" s="7"/>
      <c r="H105" s="7"/>
      <c r="I105" s="7"/>
      <c r="J105" s="7"/>
      <c r="K105" s="7"/>
      <c r="M105" s="159" t="e">
        <f>#REF!</f>
        <v>#REF!</v>
      </c>
      <c r="N105" s="159"/>
      <c r="O105" s="111" t="s">
        <v>36</v>
      </c>
    </row>
    <row r="107" spans="1:24" ht="17.100000000000001" customHeight="1" x14ac:dyDescent="0.3">
      <c r="G107" s="155" t="s">
        <v>37</v>
      </c>
      <c r="H107" s="155"/>
      <c r="I107" s="220" t="e">
        <f>M104</f>
        <v>#REF!</v>
      </c>
      <c r="J107" s="220"/>
      <c r="K107" s="119" t="s">
        <v>38</v>
      </c>
      <c r="L107" s="171" t="e">
        <f>M105</f>
        <v>#REF!</v>
      </c>
      <c r="M107" s="235"/>
      <c r="N107" s="113" t="s">
        <v>24</v>
      </c>
      <c r="O107" s="217" t="e">
        <f>M104*M105</f>
        <v>#REF!</v>
      </c>
      <c r="P107" s="217"/>
      <c r="Q107" s="111" t="s">
        <v>33</v>
      </c>
    </row>
    <row r="108" spans="1:24" ht="17.100000000000001" customHeight="1" x14ac:dyDescent="0.25">
      <c r="A108" s="115" t="s">
        <v>197</v>
      </c>
      <c r="N108" s="236" t="e">
        <f>#REF!</f>
        <v>#REF!</v>
      </c>
      <c r="O108" s="237"/>
      <c r="P108" s="111" t="s">
        <v>6</v>
      </c>
    </row>
    <row r="109" spans="1:24" ht="17.100000000000001" customHeight="1" x14ac:dyDescent="0.25">
      <c r="A109" s="115" t="s">
        <v>198</v>
      </c>
      <c r="N109" s="234" t="e">
        <f>#REF!</f>
        <v>#REF!</v>
      </c>
      <c r="O109" s="234"/>
      <c r="P109" s="111" t="s">
        <v>6</v>
      </c>
    </row>
    <row r="110" spans="1:24" ht="17.100000000000001" customHeight="1" x14ac:dyDescent="0.25">
      <c r="A110" s="221" t="s">
        <v>260</v>
      </c>
      <c r="B110" s="221"/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</row>
    <row r="111" spans="1:24" ht="17.100000000000001" customHeight="1" x14ac:dyDescent="0.25">
      <c r="A111" s="221"/>
      <c r="B111" s="221"/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</row>
    <row r="112" spans="1:24" ht="17.100000000000001" customHeight="1" x14ac:dyDescent="0.25">
      <c r="A112" s="263" t="s">
        <v>262</v>
      </c>
      <c r="B112" s="263"/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</row>
    <row r="113" spans="1:24" ht="17.100000000000001" customHeight="1" x14ac:dyDescent="0.25">
      <c r="A113" s="263"/>
      <c r="B113" s="263"/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</row>
    <row r="114" spans="1:24" ht="17.100000000000001" customHeight="1" x14ac:dyDescent="0.25">
      <c r="A114" s="263"/>
      <c r="B114" s="263"/>
      <c r="C114" s="263"/>
      <c r="D114" s="263"/>
      <c r="E114" s="263"/>
      <c r="F114" s="263"/>
      <c r="G114" s="263"/>
      <c r="H114" s="263"/>
      <c r="I114" s="263"/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3"/>
      <c r="X114" s="263"/>
    </row>
    <row r="115" spans="1:24" ht="17.100000000000001" customHeight="1" x14ac:dyDescent="0.25">
      <c r="A115" s="263"/>
      <c r="B115" s="263"/>
      <c r="C115" s="263"/>
      <c r="D115" s="263"/>
      <c r="E115" s="263"/>
      <c r="F115" s="263"/>
      <c r="G115" s="263"/>
      <c r="H115" s="263"/>
      <c r="I115" s="263"/>
      <c r="J115" s="263"/>
      <c r="K115" s="263"/>
      <c r="L115" s="263"/>
      <c r="M115" s="263"/>
      <c r="N115" s="263"/>
      <c r="O115" s="263"/>
      <c r="P115" s="263"/>
      <c r="Q115" s="263"/>
      <c r="R115" s="263"/>
      <c r="S115" s="263"/>
      <c r="T115" s="263"/>
      <c r="U115" s="263"/>
      <c r="V115" s="263"/>
      <c r="W115" s="263"/>
      <c r="X115" s="263"/>
    </row>
    <row r="116" spans="1:24" ht="17.100000000000001" customHeight="1" x14ac:dyDescent="0.25">
      <c r="A116" s="263"/>
      <c r="B116" s="263"/>
      <c r="C116" s="263"/>
      <c r="D116" s="263"/>
      <c r="E116" s="263"/>
      <c r="F116" s="263"/>
      <c r="G116" s="263"/>
      <c r="H116" s="263"/>
      <c r="I116" s="263"/>
      <c r="J116" s="263"/>
      <c r="K116" s="263"/>
      <c r="L116" s="263"/>
      <c r="M116" s="263"/>
      <c r="N116" s="263"/>
      <c r="O116" s="263"/>
      <c r="P116" s="263"/>
      <c r="Q116" s="263"/>
      <c r="R116" s="263"/>
      <c r="S116" s="263"/>
      <c r="T116" s="263"/>
      <c r="U116" s="263"/>
      <c r="V116" s="263"/>
      <c r="W116" s="263"/>
      <c r="X116" s="263"/>
    </row>
    <row r="117" spans="1:24" ht="17.100000000000001" customHeight="1" x14ac:dyDescent="0.25">
      <c r="A117" s="263"/>
      <c r="B117" s="263"/>
      <c r="C117" s="263"/>
      <c r="D117" s="263"/>
      <c r="E117" s="263"/>
      <c r="F117" s="263"/>
      <c r="G117" s="263"/>
      <c r="H117" s="263"/>
      <c r="I117" s="263"/>
      <c r="J117" s="263"/>
      <c r="K117" s="263"/>
      <c r="L117" s="263"/>
      <c r="M117" s="263"/>
      <c r="N117" s="263"/>
      <c r="O117" s="263"/>
      <c r="P117" s="263"/>
      <c r="Q117" s="263"/>
      <c r="R117" s="263"/>
      <c r="S117" s="263"/>
      <c r="T117" s="263"/>
      <c r="U117" s="263"/>
      <c r="V117" s="263"/>
      <c r="W117" s="263"/>
      <c r="X117" s="263"/>
    </row>
    <row r="118" spans="1:24" ht="17.100000000000001" customHeight="1" x14ac:dyDescent="0.25">
      <c r="A118" s="263"/>
      <c r="B118" s="263"/>
      <c r="C118" s="263"/>
      <c r="D118" s="263"/>
      <c r="E118" s="263"/>
      <c r="F118" s="263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</row>
    <row r="119" spans="1:24" ht="17.100000000000001" customHeight="1" x14ac:dyDescent="0.25">
      <c r="A119" s="263"/>
      <c r="B119" s="263"/>
      <c r="C119" s="263"/>
      <c r="D119" s="263"/>
      <c r="E119" s="263"/>
      <c r="F119" s="263"/>
      <c r="G119" s="263"/>
      <c r="H119" s="263"/>
      <c r="I119" s="263"/>
      <c r="J119" s="263"/>
      <c r="K119" s="263"/>
      <c r="L119" s="263"/>
      <c r="M119" s="263"/>
      <c r="N119" s="263"/>
      <c r="O119" s="263"/>
      <c r="P119" s="263"/>
      <c r="Q119" s="263"/>
      <c r="R119" s="263"/>
      <c r="S119" s="263"/>
      <c r="T119" s="263"/>
      <c r="U119" s="263"/>
      <c r="V119" s="263"/>
      <c r="W119" s="263"/>
      <c r="X119" s="263"/>
    </row>
    <row r="120" spans="1:24" ht="17.100000000000001" customHeight="1" x14ac:dyDescent="0.25">
      <c r="A120" s="263"/>
      <c r="B120" s="263"/>
      <c r="C120" s="263"/>
      <c r="D120" s="263"/>
      <c r="E120" s="263"/>
      <c r="F120" s="263"/>
      <c r="G120" s="263"/>
      <c r="H120" s="263"/>
      <c r="I120" s="263"/>
      <c r="J120" s="263"/>
      <c r="K120" s="263"/>
      <c r="L120" s="263"/>
      <c r="M120" s="263"/>
      <c r="N120" s="263"/>
      <c r="O120" s="263"/>
      <c r="P120" s="263"/>
      <c r="Q120" s="263"/>
      <c r="R120" s="263"/>
      <c r="S120" s="263"/>
      <c r="T120" s="263"/>
      <c r="U120" s="263"/>
      <c r="V120" s="263"/>
      <c r="W120" s="263"/>
      <c r="X120" s="263"/>
    </row>
    <row r="121" spans="1:24" ht="17.100000000000001" customHeight="1" x14ac:dyDescent="0.25">
      <c r="A121" s="264" t="s">
        <v>231</v>
      </c>
      <c r="B121" s="265"/>
      <c r="C121" s="265"/>
      <c r="D121" s="265"/>
      <c r="E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5"/>
      <c r="W121" s="265"/>
      <c r="X121" s="265"/>
    </row>
    <row r="122" spans="1:24" ht="17.100000000000001" customHeight="1" x14ac:dyDescent="0.25">
      <c r="A122" s="265"/>
      <c r="B122" s="265"/>
      <c r="C122" s="265"/>
      <c r="D122" s="265"/>
      <c r="E122" s="265"/>
      <c r="F122" s="265"/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  <c r="W122" s="265"/>
      <c r="X122" s="265"/>
    </row>
    <row r="123" spans="1:24" ht="17.100000000000001" customHeight="1" x14ac:dyDescent="0.25">
      <c r="A123" s="265"/>
      <c r="B123" s="265"/>
      <c r="C123" s="265"/>
      <c r="D123" s="265"/>
      <c r="E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5"/>
      <c r="W123" s="265"/>
      <c r="X123" s="265"/>
    </row>
    <row r="124" spans="1:24" ht="17.100000000000001" customHeight="1" x14ac:dyDescent="0.25">
      <c r="A124" s="265"/>
      <c r="B124" s="265"/>
      <c r="C124" s="265"/>
      <c r="D124" s="265"/>
      <c r="E124" s="265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</row>
    <row r="125" spans="1:24" ht="17.100000000000001" customHeight="1" x14ac:dyDescent="0.25">
      <c r="A125" s="265"/>
      <c r="B125" s="265"/>
      <c r="C125" s="265"/>
      <c r="D125" s="265"/>
      <c r="E125" s="265"/>
      <c r="F125" s="265"/>
      <c r="G125" s="265"/>
      <c r="H125" s="265"/>
      <c r="I125" s="265"/>
      <c r="J125" s="265"/>
      <c r="K125" s="265"/>
      <c r="L125" s="265"/>
      <c r="M125" s="265"/>
      <c r="N125" s="265"/>
      <c r="O125" s="265"/>
      <c r="P125" s="265"/>
      <c r="Q125" s="265"/>
      <c r="R125" s="265"/>
      <c r="S125" s="265"/>
      <c r="T125" s="265"/>
      <c r="U125" s="265"/>
      <c r="V125" s="265"/>
      <c r="W125" s="265"/>
      <c r="X125" s="265"/>
    </row>
    <row r="126" spans="1:24" ht="17.100000000000001" customHeight="1" x14ac:dyDescent="0.25">
      <c r="A126" s="265"/>
      <c r="B126" s="265"/>
      <c r="C126" s="265"/>
      <c r="D126" s="265"/>
      <c r="E126" s="265"/>
      <c r="F126" s="265"/>
      <c r="G126" s="265"/>
      <c r="H126" s="265"/>
      <c r="I126" s="265"/>
      <c r="J126" s="265"/>
      <c r="K126" s="265"/>
      <c r="L126" s="265"/>
      <c r="M126" s="265"/>
      <c r="N126" s="265"/>
      <c r="O126" s="265"/>
      <c r="P126" s="265"/>
      <c r="Q126" s="265"/>
      <c r="R126" s="265"/>
      <c r="S126" s="265"/>
      <c r="T126" s="265"/>
      <c r="U126" s="265"/>
      <c r="V126" s="265"/>
      <c r="W126" s="265"/>
      <c r="X126" s="265"/>
    </row>
    <row r="127" spans="1:24" ht="17.100000000000001" customHeight="1" x14ac:dyDescent="0.25">
      <c r="A127" s="265"/>
      <c r="B127" s="265"/>
      <c r="C127" s="265"/>
      <c r="D127" s="265"/>
      <c r="E127" s="265"/>
      <c r="F127" s="265"/>
      <c r="G127" s="265"/>
      <c r="H127" s="265"/>
      <c r="I127" s="265"/>
      <c r="J127" s="265"/>
      <c r="K127" s="265"/>
      <c r="L127" s="265"/>
      <c r="M127" s="265"/>
      <c r="N127" s="265"/>
      <c r="O127" s="265"/>
      <c r="P127" s="265"/>
      <c r="Q127" s="265"/>
      <c r="R127" s="265"/>
      <c r="S127" s="265"/>
      <c r="T127" s="265"/>
      <c r="U127" s="265"/>
      <c r="V127" s="265"/>
      <c r="W127" s="265"/>
      <c r="X127" s="265"/>
    </row>
    <row r="128" spans="1:24" ht="17.100000000000001" customHeight="1" x14ac:dyDescent="0.25">
      <c r="B128" s="111" t="s">
        <v>39</v>
      </c>
      <c r="J128" s="170" t="s">
        <v>40</v>
      </c>
      <c r="K128" s="170"/>
      <c r="L128" s="170"/>
      <c r="M128" s="170"/>
      <c r="N128" s="170"/>
    </row>
    <row r="129" spans="1:24" ht="17.100000000000001" customHeight="1" x14ac:dyDescent="0.25">
      <c r="J129" s="170"/>
      <c r="K129" s="170"/>
      <c r="L129" s="170"/>
      <c r="M129" s="170"/>
      <c r="N129" s="170"/>
    </row>
    <row r="130" spans="1:24" ht="17.100000000000001" customHeight="1" x14ac:dyDescent="0.25">
      <c r="A130" s="111" t="s">
        <v>8</v>
      </c>
      <c r="J130" s="119"/>
      <c r="K130" s="119"/>
      <c r="L130" s="119"/>
      <c r="M130" s="119"/>
      <c r="N130" s="119"/>
    </row>
    <row r="131" spans="1:24" ht="17.100000000000001" customHeight="1" x14ac:dyDescent="0.3">
      <c r="B131" s="4" t="s">
        <v>41</v>
      </c>
      <c r="C131" s="4"/>
      <c r="D131" s="4"/>
      <c r="E131" s="4"/>
      <c r="F131" s="4"/>
      <c r="G131" s="4"/>
      <c r="H131" s="4"/>
      <c r="I131" s="4"/>
    </row>
    <row r="132" spans="1:24" ht="17.100000000000001" customHeight="1" x14ac:dyDescent="0.3">
      <c r="B132" s="4" t="s">
        <v>199</v>
      </c>
      <c r="C132" s="4"/>
      <c r="D132" s="4"/>
      <c r="E132" s="4"/>
      <c r="F132" s="4"/>
      <c r="G132" s="4"/>
      <c r="H132" s="4"/>
      <c r="I132" s="3"/>
    </row>
    <row r="133" spans="1:24" ht="17.100000000000001" customHeight="1" x14ac:dyDescent="0.3">
      <c r="A133" s="110"/>
      <c r="B133" s="110"/>
      <c r="C133" s="110"/>
      <c r="D133" s="110"/>
      <c r="E133" s="110"/>
      <c r="F133" s="110"/>
      <c r="G133" s="110"/>
      <c r="H133" s="110"/>
      <c r="I133" s="84" t="s">
        <v>170</v>
      </c>
      <c r="J133" s="85" t="s">
        <v>24</v>
      </c>
      <c r="K133" s="117" t="e">
        <f>O75</f>
        <v>#REF!</v>
      </c>
      <c r="L133" s="86" t="s">
        <v>5</v>
      </c>
      <c r="M133" s="117" t="e">
        <f>Q83</f>
        <v>#REF!</v>
      </c>
      <c r="N133" s="85" t="s">
        <v>24</v>
      </c>
      <c r="O133" s="217" t="e">
        <f>ROUNDUP(K133-M133,2)</f>
        <v>#REF!</v>
      </c>
      <c r="P133" s="261"/>
      <c r="Q133" s="110" t="s">
        <v>6</v>
      </c>
      <c r="R133" s="110"/>
      <c r="S133" s="110"/>
      <c r="T133" s="110"/>
      <c r="U133" s="110"/>
      <c r="V133" s="110"/>
      <c r="W133" s="110"/>
      <c r="X133" s="110"/>
    </row>
    <row r="134" spans="1:24" ht="17.100000000000001" customHeight="1" x14ac:dyDescent="0.25">
      <c r="A134" s="262" t="s">
        <v>42</v>
      </c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</row>
    <row r="135" spans="1:24" ht="17.100000000000001" customHeight="1" x14ac:dyDescent="0.25">
      <c r="A135" s="262"/>
      <c r="B135" s="262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262"/>
    </row>
    <row r="136" spans="1:24" ht="17.100000000000001" customHeight="1" x14ac:dyDescent="0.25">
      <c r="A136" s="262"/>
      <c r="B136" s="262"/>
      <c r="C136" s="262"/>
      <c r="D136" s="262"/>
      <c r="E136" s="262"/>
      <c r="F136" s="262"/>
      <c r="G136" s="262"/>
      <c r="H136" s="262"/>
      <c r="I136" s="262"/>
      <c r="J136" s="262"/>
      <c r="K136" s="262"/>
      <c r="L136" s="262"/>
      <c r="M136" s="262"/>
      <c r="N136" s="262"/>
      <c r="O136" s="262"/>
      <c r="P136" s="262"/>
      <c r="Q136" s="262"/>
      <c r="R136" s="262"/>
      <c r="S136" s="262"/>
      <c r="T136" s="262"/>
      <c r="U136" s="262"/>
      <c r="V136" s="262"/>
      <c r="W136" s="262"/>
      <c r="X136" s="262"/>
    </row>
    <row r="137" spans="1:24" ht="17.100000000000001" customHeight="1" x14ac:dyDescent="0.25">
      <c r="A137" s="262"/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2"/>
      <c r="O137" s="262"/>
      <c r="P137" s="262"/>
      <c r="Q137" s="262"/>
      <c r="R137" s="262"/>
      <c r="S137" s="262"/>
      <c r="T137" s="262"/>
      <c r="U137" s="262"/>
      <c r="V137" s="262"/>
      <c r="W137" s="262"/>
      <c r="X137" s="262"/>
    </row>
    <row r="138" spans="1:24" ht="17.100000000000001" customHeight="1" x14ac:dyDescent="0.25">
      <c r="A138" s="262"/>
      <c r="B138" s="262"/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  <c r="M138" s="262"/>
      <c r="N138" s="262"/>
      <c r="O138" s="262"/>
      <c r="P138" s="262"/>
      <c r="Q138" s="262"/>
      <c r="R138" s="262"/>
      <c r="S138" s="262"/>
      <c r="T138" s="262"/>
      <c r="U138" s="262"/>
      <c r="V138" s="262"/>
      <c r="W138" s="262"/>
      <c r="X138" s="262"/>
    </row>
    <row r="139" spans="1:24" ht="17.100000000000001" customHeight="1" x14ac:dyDescent="0.25">
      <c r="A139" s="101" t="s">
        <v>232</v>
      </c>
    </row>
    <row r="140" spans="1:24" ht="17.100000000000001" customHeight="1" x14ac:dyDescent="0.25">
      <c r="A140" s="78" t="e">
        <f>#REF!</f>
        <v>#REF!</v>
      </c>
      <c r="B140" s="78"/>
      <c r="C140" s="78"/>
      <c r="D140" s="78"/>
      <c r="E140" s="78"/>
      <c r="F140" s="78"/>
      <c r="G140" s="78"/>
      <c r="H140" s="78"/>
      <c r="I140" s="78"/>
      <c r="J140" s="78"/>
      <c r="K140" s="222" t="e">
        <f>#REF!</f>
        <v>#REF!</v>
      </c>
      <c r="L140" s="222"/>
      <c r="M140" s="78" t="s">
        <v>33</v>
      </c>
      <c r="N140" s="78"/>
      <c r="O140" s="78"/>
      <c r="P140" s="78"/>
      <c r="Q140" s="78"/>
      <c r="R140" s="78"/>
    </row>
    <row r="141" spans="1:24" ht="17.100000000000001" customHeight="1" x14ac:dyDescent="0.25">
      <c r="A141" s="78" t="e">
        <f>#REF!</f>
        <v>#REF!</v>
      </c>
      <c r="B141" s="78"/>
      <c r="C141" s="78"/>
      <c r="D141" s="78"/>
      <c r="E141" s="78"/>
      <c r="F141" s="78"/>
      <c r="G141" s="78"/>
      <c r="H141" s="78"/>
      <c r="I141" s="78"/>
      <c r="J141" s="102"/>
      <c r="K141" s="222" t="e">
        <f>#REF!</f>
        <v>#REF!</v>
      </c>
      <c r="L141" s="222"/>
      <c r="M141" s="78" t="s">
        <v>33</v>
      </c>
      <c r="N141" s="78"/>
      <c r="O141" s="78"/>
      <c r="P141" s="78"/>
      <c r="Q141" s="78"/>
      <c r="R141" s="78"/>
    </row>
    <row r="142" spans="1:24" ht="17.100000000000001" customHeight="1" x14ac:dyDescent="0.25">
      <c r="A142" s="78" t="e">
        <f>#REF!</f>
        <v>#REF!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222" t="e">
        <f>#REF!</f>
        <v>#REF!</v>
      </c>
      <c r="L142" s="222"/>
      <c r="M142" s="78" t="s">
        <v>33</v>
      </c>
      <c r="N142" s="78"/>
      <c r="O142" s="78"/>
      <c r="P142" s="78"/>
      <c r="Q142" s="78"/>
      <c r="R142" s="78"/>
    </row>
    <row r="143" spans="1:24" ht="17.100000000000001" customHeight="1" x14ac:dyDescent="0.25">
      <c r="K143" s="158"/>
      <c r="L143" s="158"/>
    </row>
    <row r="144" spans="1:24" ht="17.100000000000001" customHeight="1" x14ac:dyDescent="0.25">
      <c r="A144" s="101" t="s">
        <v>233</v>
      </c>
    </row>
    <row r="145" spans="1:24" ht="17.100000000000001" customHeight="1" x14ac:dyDescent="0.25">
      <c r="A145" s="101" t="s">
        <v>43</v>
      </c>
    </row>
    <row r="146" spans="1:24" ht="17.100000000000001" hidden="1" customHeight="1" x14ac:dyDescent="0.25">
      <c r="A146" s="111" t="s">
        <v>44</v>
      </c>
      <c r="M146" s="158" t="e">
        <f>#REF!</f>
        <v>#REF!</v>
      </c>
      <c r="N146" s="158"/>
      <c r="O146" s="111" t="s">
        <v>33</v>
      </c>
    </row>
    <row r="147" spans="1:24" ht="17.100000000000001" hidden="1" customHeight="1" x14ac:dyDescent="0.25">
      <c r="A147" s="111" t="s">
        <v>45</v>
      </c>
      <c r="M147" s="158" t="e">
        <f>#REF!</f>
        <v>#REF!</v>
      </c>
      <c r="N147" s="158"/>
      <c r="O147" s="111" t="s">
        <v>33</v>
      </c>
    </row>
    <row r="148" spans="1:24" ht="17.100000000000001" hidden="1" customHeight="1" x14ac:dyDescent="0.25">
      <c r="A148" s="111" t="s">
        <v>46</v>
      </c>
      <c r="M148" s="158"/>
      <c r="N148" s="158"/>
      <c r="O148" s="111" t="s">
        <v>33</v>
      </c>
    </row>
    <row r="149" spans="1:24" ht="17.100000000000001" hidden="1" customHeight="1" x14ac:dyDescent="0.25">
      <c r="A149" s="111" t="s">
        <v>47</v>
      </c>
      <c r="M149" s="158"/>
      <c r="N149" s="158"/>
      <c r="O149" s="111" t="s">
        <v>33</v>
      </c>
    </row>
    <row r="150" spans="1:24" ht="17.100000000000001" customHeight="1" x14ac:dyDescent="0.25">
      <c r="A150" s="147" t="s">
        <v>203</v>
      </c>
      <c r="B150" s="147"/>
      <c r="C150" s="147"/>
      <c r="D150" s="147"/>
      <c r="E150" s="147"/>
      <c r="F150" s="147"/>
      <c r="G150" s="147"/>
      <c r="H150" s="147"/>
      <c r="I150" s="147"/>
      <c r="J150" s="147"/>
      <c r="K150" s="147"/>
      <c r="L150" s="147"/>
      <c r="M150" s="158" t="e">
        <f>#REF!</f>
        <v>#REF!</v>
      </c>
      <c r="N150" s="158"/>
      <c r="O150" s="111" t="s">
        <v>33</v>
      </c>
    </row>
    <row r="151" spans="1:24" ht="17.100000000000001" customHeight="1" x14ac:dyDescent="0.25">
      <c r="A151" s="105" t="s">
        <v>234</v>
      </c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</row>
    <row r="152" spans="1:24" ht="17.100000000000001" customHeight="1" x14ac:dyDescent="0.25">
      <c r="A152" s="78"/>
      <c r="B152" s="78"/>
      <c r="C152" s="78"/>
      <c r="D152" s="78"/>
      <c r="E152" s="106"/>
      <c r="F152" s="162"/>
      <c r="G152" s="162"/>
      <c r="H152" s="260"/>
      <c r="I152" s="260"/>
      <c r="J152" s="78"/>
      <c r="K152" s="78"/>
      <c r="L152" s="260" t="s">
        <v>263</v>
      </c>
      <c r="M152" s="260"/>
      <c r="N152" s="260"/>
      <c r="O152" s="260"/>
      <c r="P152" s="162">
        <v>170</v>
      </c>
      <c r="Q152" s="162"/>
      <c r="R152" s="78" t="s">
        <v>36</v>
      </c>
      <c r="S152" s="78"/>
      <c r="T152" s="78"/>
      <c r="U152" s="78"/>
      <c r="V152" s="78"/>
      <c r="W152" s="78"/>
      <c r="X152" s="78"/>
    </row>
    <row r="153" spans="1:24" ht="17.100000000000001" customHeight="1" x14ac:dyDescent="0.25">
      <c r="A153" s="78" t="s">
        <v>227</v>
      </c>
      <c r="B153" s="78"/>
      <c r="C153" s="78"/>
      <c r="D153" s="78"/>
      <c r="E153" s="106"/>
      <c r="F153" s="162">
        <v>170</v>
      </c>
      <c r="G153" s="162"/>
      <c r="H153" s="260" t="s">
        <v>36</v>
      </c>
      <c r="I153" s="260"/>
      <c r="J153" s="78"/>
      <c r="K153" s="78"/>
      <c r="L153" s="260" t="s">
        <v>204</v>
      </c>
      <c r="M153" s="260"/>
      <c r="N153" s="260"/>
      <c r="O153" s="260"/>
      <c r="P153" s="162">
        <v>1</v>
      </c>
      <c r="Q153" s="162"/>
      <c r="R153" s="78" t="s">
        <v>36</v>
      </c>
      <c r="S153" s="78"/>
      <c r="T153" s="78"/>
      <c r="U153" s="78"/>
      <c r="V153" s="78"/>
      <c r="W153" s="78"/>
      <c r="X153" s="78"/>
    </row>
    <row r="154" spans="1:24" ht="17.100000000000001" customHeight="1" x14ac:dyDescent="0.25">
      <c r="A154" s="78"/>
      <c r="B154" s="78"/>
      <c r="C154" s="78"/>
      <c r="D154" s="78"/>
      <c r="E154" s="109"/>
      <c r="F154" s="109"/>
      <c r="G154" s="78"/>
      <c r="H154" s="78"/>
      <c r="I154" s="78"/>
      <c r="J154" s="78"/>
      <c r="K154" s="78"/>
      <c r="L154" s="260"/>
      <c r="M154" s="260"/>
      <c r="N154" s="260"/>
      <c r="O154" s="260"/>
      <c r="P154" s="162"/>
      <c r="Q154" s="162"/>
      <c r="R154" s="78"/>
    </row>
    <row r="155" spans="1:24" ht="17.100000000000001" customHeight="1" x14ac:dyDescent="0.25">
      <c r="A155" s="78"/>
      <c r="B155" s="78"/>
      <c r="C155" s="78"/>
      <c r="D155" s="78"/>
      <c r="E155" s="109"/>
      <c r="F155" s="109"/>
      <c r="G155" s="78"/>
      <c r="H155" s="78"/>
      <c r="I155" s="78"/>
      <c r="J155" s="78"/>
      <c r="K155" s="78"/>
    </row>
    <row r="156" spans="1:24" ht="17.100000000000001" customHeight="1" x14ac:dyDescent="0.25">
      <c r="A156" s="101" t="s">
        <v>235</v>
      </c>
    </row>
    <row r="157" spans="1:24" ht="17.100000000000001" customHeight="1" x14ac:dyDescent="0.25">
      <c r="A157" s="8" t="s">
        <v>239</v>
      </c>
    </row>
    <row r="158" spans="1:24" ht="42.95" customHeight="1" x14ac:dyDescent="0.25">
      <c r="A158" s="164" t="s">
        <v>236</v>
      </c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</row>
    <row r="159" spans="1:24" ht="17.100000000000001" customHeight="1" x14ac:dyDescent="0.25">
      <c r="P159" s="172" t="s">
        <v>218</v>
      </c>
      <c r="Q159" s="172"/>
      <c r="R159" s="172"/>
      <c r="S159" s="172"/>
      <c r="T159" s="172"/>
      <c r="U159" s="172"/>
      <c r="V159" s="172"/>
      <c r="W159" s="172"/>
    </row>
    <row r="160" spans="1:24" ht="17.100000000000001" customHeight="1" x14ac:dyDescent="0.25">
      <c r="P160" s="172"/>
      <c r="Q160" s="172"/>
      <c r="R160" s="172"/>
      <c r="S160" s="172"/>
      <c r="T160" s="172"/>
      <c r="U160" s="172"/>
      <c r="V160" s="172"/>
      <c r="W160" s="172"/>
    </row>
    <row r="161" spans="1:24" ht="17.100000000000001" customHeight="1" x14ac:dyDescent="0.25">
      <c r="A161" s="111" t="s">
        <v>8</v>
      </c>
      <c r="P161" s="107"/>
      <c r="Q161" s="107"/>
      <c r="R161" s="107"/>
      <c r="S161" s="107"/>
      <c r="T161" s="107"/>
      <c r="U161" s="107"/>
      <c r="V161" s="107"/>
      <c r="W161" s="107"/>
    </row>
    <row r="162" spans="1:24" ht="81" customHeight="1" x14ac:dyDescent="0.25">
      <c r="A162" s="132" t="s">
        <v>256</v>
      </c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</row>
    <row r="163" spans="1:24" ht="78" customHeight="1" x14ac:dyDescent="0.25">
      <c r="A163" s="132" t="s">
        <v>237</v>
      </c>
      <c r="B163" s="132"/>
      <c r="C163" s="132"/>
      <c r="D163" s="132"/>
      <c r="E163" s="132"/>
      <c r="F163" s="132"/>
      <c r="G163" s="132"/>
      <c r="H163" s="132"/>
      <c r="I163" s="132"/>
      <c r="J163" s="132"/>
      <c r="K163" s="132"/>
      <c r="L163" s="132"/>
      <c r="M163" s="132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</row>
    <row r="164" spans="1:24" ht="17.100000000000001" customHeight="1" x14ac:dyDescent="0.25">
      <c r="N164" s="128" t="s">
        <v>226</v>
      </c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</row>
    <row r="165" spans="1:24" ht="26.1" customHeight="1" x14ac:dyDescent="0.25">
      <c r="A165" s="132" t="s">
        <v>238</v>
      </c>
      <c r="B165" s="132"/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</row>
    <row r="166" spans="1:24" ht="17.100000000000001" customHeight="1" x14ac:dyDescent="0.25">
      <c r="P166" s="172" t="s">
        <v>219</v>
      </c>
      <c r="Q166" s="172"/>
      <c r="R166" s="172"/>
      <c r="S166" s="172"/>
      <c r="T166" s="172"/>
      <c r="U166" s="172"/>
      <c r="V166" s="172"/>
      <c r="W166" s="172"/>
    </row>
    <row r="167" spans="1:24" ht="17.100000000000001" customHeight="1" x14ac:dyDescent="0.25">
      <c r="P167" s="172"/>
      <c r="Q167" s="172"/>
      <c r="R167" s="172"/>
      <c r="S167" s="172"/>
      <c r="T167" s="172"/>
      <c r="U167" s="172"/>
      <c r="V167" s="172"/>
      <c r="W167" s="172"/>
    </row>
    <row r="168" spans="1:24" ht="17.100000000000001" customHeight="1" x14ac:dyDescent="0.25">
      <c r="A168" s="115" t="s">
        <v>240</v>
      </c>
    </row>
    <row r="169" spans="1:24" ht="17.100000000000001" customHeight="1" x14ac:dyDescent="0.25">
      <c r="A169" s="258" t="s">
        <v>48</v>
      </c>
      <c r="B169" s="258"/>
      <c r="C169" s="258"/>
      <c r="D169" s="258"/>
      <c r="E169" s="258"/>
      <c r="F169" s="258"/>
      <c r="G169" s="258"/>
      <c r="H169" s="258"/>
      <c r="I169" s="258"/>
      <c r="J169" s="258"/>
      <c r="K169" s="258"/>
      <c r="L169" s="258"/>
      <c r="M169" s="258"/>
      <c r="N169" s="258"/>
      <c r="O169" s="258"/>
      <c r="P169" s="258"/>
      <c r="Q169" s="258"/>
      <c r="R169" s="258"/>
      <c r="S169" s="258"/>
      <c r="T169" s="258"/>
      <c r="U169" s="258"/>
      <c r="V169" s="258"/>
      <c r="W169" s="258"/>
      <c r="X169" s="258"/>
    </row>
    <row r="170" spans="1:24" ht="17.100000000000001" customHeight="1" x14ac:dyDescent="0.25">
      <c r="A170" s="258"/>
      <c r="B170" s="258"/>
      <c r="C170" s="258"/>
      <c r="D170" s="258"/>
      <c r="E170" s="258"/>
      <c r="F170" s="258"/>
      <c r="G170" s="258"/>
      <c r="H170" s="258"/>
      <c r="I170" s="258"/>
      <c r="J170" s="258"/>
      <c r="K170" s="258"/>
      <c r="L170" s="258"/>
      <c r="M170" s="258"/>
      <c r="N170" s="258"/>
      <c r="O170" s="258"/>
      <c r="P170" s="258"/>
      <c r="Q170" s="258"/>
      <c r="R170" s="258"/>
      <c r="S170" s="258"/>
      <c r="T170" s="258"/>
      <c r="U170" s="258"/>
      <c r="V170" s="258"/>
      <c r="W170" s="258"/>
      <c r="X170" s="258"/>
    </row>
    <row r="171" spans="1:24" ht="17.100000000000001" customHeight="1" x14ac:dyDescent="0.25">
      <c r="N171" s="111" t="s">
        <v>220</v>
      </c>
    </row>
    <row r="172" spans="1:24" ht="17.100000000000001" customHeight="1" x14ac:dyDescent="0.25">
      <c r="A172" s="147" t="s">
        <v>241</v>
      </c>
      <c r="B172" s="147"/>
      <c r="C172" s="147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47"/>
      <c r="P172" s="147"/>
      <c r="Q172" s="147"/>
      <c r="R172" s="147"/>
      <c r="S172" s="147"/>
      <c r="T172" s="147"/>
      <c r="U172" s="147"/>
      <c r="V172" s="147"/>
      <c r="W172" s="147"/>
    </row>
    <row r="173" spans="1:24" ht="47.45" customHeight="1" x14ac:dyDescent="0.25">
      <c r="A173" s="164" t="s">
        <v>242</v>
      </c>
      <c r="B173" s="259"/>
      <c r="C173" s="259"/>
      <c r="D173" s="259"/>
      <c r="E173" s="259"/>
      <c r="F173" s="259"/>
      <c r="G173" s="259"/>
      <c r="H173" s="259"/>
      <c r="I173" s="259"/>
      <c r="J173" s="259"/>
      <c r="K173" s="259"/>
      <c r="L173" s="259"/>
      <c r="M173" s="259"/>
      <c r="N173" s="259"/>
      <c r="O173" s="259"/>
      <c r="P173" s="259"/>
      <c r="Q173" s="259"/>
      <c r="R173" s="259"/>
      <c r="S173" s="259"/>
      <c r="T173" s="259"/>
      <c r="U173" s="259"/>
      <c r="V173" s="259"/>
      <c r="W173" s="259"/>
      <c r="X173" s="259"/>
    </row>
    <row r="174" spans="1:24" ht="17.100000000000001" customHeight="1" x14ac:dyDescent="0.25">
      <c r="B174" s="9" t="s">
        <v>49</v>
      </c>
    </row>
    <row r="175" spans="1:24" ht="17.100000000000001" customHeight="1" x14ac:dyDescent="0.25">
      <c r="M175" s="128" t="s">
        <v>221</v>
      </c>
      <c r="N175" s="227"/>
      <c r="O175" s="227"/>
      <c r="P175" s="227"/>
      <c r="Q175" s="227"/>
      <c r="R175" s="227"/>
      <c r="S175" s="227"/>
      <c r="T175" s="227"/>
    </row>
    <row r="176" spans="1:24" ht="17.100000000000001" customHeight="1" x14ac:dyDescent="0.25">
      <c r="M176" s="227"/>
      <c r="N176" s="227"/>
      <c r="O176" s="227"/>
      <c r="P176" s="227"/>
      <c r="Q176" s="227"/>
      <c r="R176" s="227"/>
      <c r="S176" s="227"/>
      <c r="T176" s="227"/>
    </row>
    <row r="177" spans="1:27" ht="17.100000000000001" customHeight="1" x14ac:dyDescent="0.25">
      <c r="A177" s="147" t="s">
        <v>243</v>
      </c>
      <c r="B177" s="147"/>
      <c r="C177" s="147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47"/>
      <c r="P177" s="147"/>
      <c r="Q177" s="147"/>
      <c r="R177" s="147"/>
      <c r="S177" s="147"/>
      <c r="T177" s="147"/>
      <c r="U177" s="147"/>
      <c r="V177" s="147"/>
      <c r="W177" s="147"/>
      <c r="X177" s="147"/>
    </row>
    <row r="178" spans="1:27" ht="32.450000000000003" customHeight="1" x14ac:dyDescent="0.25">
      <c r="A178" s="164" t="s">
        <v>244</v>
      </c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</row>
    <row r="179" spans="1:27" ht="17.100000000000001" customHeight="1" x14ac:dyDescent="0.25">
      <c r="M179"/>
      <c r="O179" s="163" t="s">
        <v>222</v>
      </c>
      <c r="P179" s="163"/>
      <c r="Q179" s="163"/>
      <c r="R179" s="163"/>
      <c r="S179" s="163"/>
      <c r="T179" s="163"/>
      <c r="U179" s="163"/>
      <c r="V179" s="163"/>
    </row>
    <row r="180" spans="1:27" ht="17.100000000000001" customHeight="1" x14ac:dyDescent="0.25">
      <c r="M180"/>
      <c r="O180" s="163"/>
      <c r="P180" s="163"/>
      <c r="Q180" s="163"/>
      <c r="R180" s="163"/>
      <c r="S180" s="163"/>
      <c r="T180" s="163"/>
      <c r="U180" s="163"/>
      <c r="V180" s="163"/>
    </row>
    <row r="181" spans="1:27" ht="17.100000000000001" customHeight="1" x14ac:dyDescent="0.25">
      <c r="A181" s="111" t="s">
        <v>8</v>
      </c>
      <c r="M181"/>
      <c r="O181" s="108"/>
      <c r="P181" s="108"/>
      <c r="Q181" s="108"/>
      <c r="R181" s="108"/>
      <c r="S181" s="108"/>
      <c r="T181" s="108"/>
      <c r="U181" s="108"/>
      <c r="V181" s="108"/>
    </row>
    <row r="182" spans="1:27" ht="76.5" customHeight="1" x14ac:dyDescent="0.25">
      <c r="A182" s="164" t="s">
        <v>252</v>
      </c>
      <c r="B182" s="147"/>
      <c r="C182" s="147"/>
      <c r="D182" s="147"/>
      <c r="E182" s="147"/>
      <c r="F182" s="147"/>
      <c r="G182" s="147"/>
      <c r="H182" s="147"/>
      <c r="I182" s="147"/>
      <c r="J182" s="147"/>
      <c r="K182" s="147"/>
      <c r="L182" s="147"/>
      <c r="M182" s="147"/>
      <c r="N182" s="147"/>
      <c r="O182" s="147"/>
      <c r="P182" s="147"/>
      <c r="Q182" s="147"/>
      <c r="R182" s="147"/>
      <c r="S182" s="147"/>
      <c r="T182" s="147"/>
      <c r="U182" s="147"/>
      <c r="V182" s="147"/>
      <c r="W182" s="147"/>
      <c r="X182" s="147"/>
    </row>
    <row r="183" spans="1:27" ht="17.100000000000001" customHeight="1" x14ac:dyDescent="0.25">
      <c r="A183" s="115" t="s">
        <v>245</v>
      </c>
    </row>
    <row r="184" spans="1:27" ht="59.1" customHeight="1" x14ac:dyDescent="0.25">
      <c r="A184" s="164" t="s">
        <v>266</v>
      </c>
      <c r="B184" s="257"/>
      <c r="C184" s="257"/>
      <c r="D184" s="257"/>
      <c r="E184" s="257"/>
      <c r="F184" s="257"/>
      <c r="G184" s="257"/>
      <c r="H184" s="257"/>
      <c r="I184" s="257"/>
      <c r="J184" s="257"/>
      <c r="K184" s="257"/>
      <c r="L184" s="257"/>
      <c r="M184" s="257"/>
      <c r="N184" s="257"/>
      <c r="O184" s="257"/>
      <c r="P184" s="257"/>
      <c r="Q184" s="257"/>
      <c r="R184" s="257"/>
      <c r="S184" s="257"/>
      <c r="T184" s="257"/>
      <c r="U184" s="257"/>
      <c r="V184" s="257"/>
      <c r="W184" s="257"/>
      <c r="X184" s="257"/>
    </row>
    <row r="185" spans="1:27" ht="17.100000000000001" customHeight="1" x14ac:dyDescent="0.25">
      <c r="O185" s="163" t="s">
        <v>267</v>
      </c>
      <c r="P185" s="163"/>
      <c r="Q185" s="163"/>
      <c r="R185" s="163"/>
      <c r="S185" s="163"/>
      <c r="T185" s="163"/>
      <c r="U185" s="163"/>
      <c r="V185" s="163"/>
    </row>
    <row r="186" spans="1:27" ht="17.100000000000001" customHeight="1" x14ac:dyDescent="0.25">
      <c r="O186" s="163"/>
      <c r="P186" s="163"/>
      <c r="Q186" s="163"/>
      <c r="R186" s="163"/>
      <c r="S186" s="163"/>
      <c r="T186" s="163"/>
      <c r="U186" s="163"/>
      <c r="V186" s="163"/>
    </row>
    <row r="187" spans="1:27" ht="17.100000000000001" hidden="1" customHeight="1" x14ac:dyDescent="0.25">
      <c r="A187" s="228" t="s">
        <v>50</v>
      </c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120"/>
      <c r="Z187" s="120"/>
      <c r="AA187" s="120"/>
    </row>
    <row r="188" spans="1:27" ht="17.100000000000001" hidden="1" customHeight="1" x14ac:dyDescent="0.25">
      <c r="A188" s="120"/>
      <c r="B188" s="150" t="s">
        <v>51</v>
      </c>
      <c r="C188" s="150"/>
      <c r="D188" s="150"/>
      <c r="E188" s="150"/>
      <c r="F188" s="150"/>
      <c r="G188" s="150"/>
      <c r="H188" s="149" t="s">
        <v>52</v>
      </c>
      <c r="I188" s="149"/>
      <c r="J188" s="149"/>
      <c r="K188" s="149"/>
      <c r="L188" s="149"/>
      <c r="M188" s="149"/>
      <c r="N188" s="149"/>
      <c r="O188" s="151" t="s">
        <v>53</v>
      </c>
      <c r="P188" s="256"/>
      <c r="Q188" s="256"/>
      <c r="R188" s="256"/>
      <c r="S188" s="256"/>
      <c r="T188" s="256"/>
      <c r="U188" s="256"/>
      <c r="V188" s="256"/>
      <c r="W188" s="256"/>
      <c r="X188" s="120"/>
      <c r="Y188" s="120"/>
      <c r="Z188" s="120"/>
      <c r="AA188" s="120"/>
    </row>
    <row r="189" spans="1:27" ht="17.100000000000001" hidden="1" customHeight="1" x14ac:dyDescent="0.25">
      <c r="B189" s="150"/>
      <c r="C189" s="150"/>
      <c r="D189" s="150"/>
      <c r="E189" s="150"/>
      <c r="F189" s="150"/>
      <c r="G189" s="150"/>
      <c r="H189" s="149"/>
      <c r="I189" s="149"/>
      <c r="J189" s="149"/>
      <c r="K189" s="149"/>
      <c r="L189" s="149"/>
      <c r="M189" s="149"/>
      <c r="N189" s="149"/>
      <c r="O189" s="256"/>
      <c r="P189" s="256"/>
      <c r="Q189" s="256"/>
      <c r="R189" s="256"/>
      <c r="S189" s="256"/>
      <c r="T189" s="256"/>
      <c r="U189" s="256"/>
      <c r="V189" s="256"/>
      <c r="W189" s="256"/>
    </row>
    <row r="190" spans="1:27" ht="17.100000000000001" hidden="1" customHeight="1" x14ac:dyDescent="0.25">
      <c r="H190" s="119"/>
      <c r="I190" s="119"/>
      <c r="J190" s="119"/>
      <c r="K190" s="119"/>
      <c r="L190" s="119"/>
      <c r="M190" s="119"/>
      <c r="N190" s="119"/>
    </row>
    <row r="191" spans="1:27" ht="17.100000000000001" hidden="1" customHeight="1" x14ac:dyDescent="0.4">
      <c r="C191" s="111" t="s">
        <v>54</v>
      </c>
      <c r="H191" s="3" t="s">
        <v>55</v>
      </c>
      <c r="O191" s="111" t="s">
        <v>56</v>
      </c>
    </row>
    <row r="192" spans="1:27" ht="17.100000000000001" hidden="1" customHeight="1" x14ac:dyDescent="0.25"/>
    <row r="193" spans="1:24" ht="17.100000000000001" hidden="1" customHeight="1" x14ac:dyDescent="0.4">
      <c r="F193" s="115"/>
      <c r="G193" s="3" t="s">
        <v>109</v>
      </c>
      <c r="J193" s="147" t="e">
        <f>K140+K141+K142+M146</f>
        <v>#REF!</v>
      </c>
      <c r="K193" s="147"/>
      <c r="L193" s="111" t="s">
        <v>24</v>
      </c>
      <c r="M193" s="148" t="e">
        <f>(160*(POWER(J193,1/3)))/10</f>
        <v>#REF!</v>
      </c>
      <c r="N193" s="148"/>
      <c r="O193" s="111" t="s">
        <v>6</v>
      </c>
    </row>
    <row r="194" spans="1:24" ht="17.100000000000001" hidden="1" customHeight="1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24" ht="17.100000000000001" hidden="1" customHeight="1" x14ac:dyDescent="0.4">
      <c r="B195" s="4"/>
      <c r="C195" s="4"/>
      <c r="D195" s="4"/>
      <c r="E195" s="4"/>
      <c r="F195" s="4"/>
      <c r="G195" s="3" t="s">
        <v>109</v>
      </c>
      <c r="H195" s="4"/>
      <c r="I195" s="4"/>
      <c r="J195" s="144" t="e">
        <f>J193</f>
        <v>#REF!</v>
      </c>
      <c r="K195" s="144"/>
      <c r="L195" s="111" t="s">
        <v>110</v>
      </c>
      <c r="M195" s="112"/>
      <c r="N195" s="111" t="s">
        <v>24</v>
      </c>
      <c r="O195" s="148" t="e">
        <f>2.5*M193</f>
        <v>#REF!</v>
      </c>
      <c r="P195" s="148"/>
      <c r="Q195" s="111" t="s">
        <v>6</v>
      </c>
    </row>
    <row r="196" spans="1:24" ht="17.100000000000001" hidden="1" customHeight="1" x14ac:dyDescent="0.25"/>
    <row r="197" spans="1:24" ht="17.100000000000001" hidden="1" customHeight="1" x14ac:dyDescent="0.25">
      <c r="B197" s="111" t="s">
        <v>111</v>
      </c>
    </row>
    <row r="198" spans="1:24" ht="17.100000000000001" customHeight="1" x14ac:dyDescent="0.25">
      <c r="A198" s="111" t="s">
        <v>8</v>
      </c>
    </row>
    <row r="199" spans="1:24" ht="102" customHeight="1" x14ac:dyDescent="0.25">
      <c r="A199" s="230" t="s">
        <v>268</v>
      </c>
      <c r="B199" s="254"/>
      <c r="C199" s="254"/>
      <c r="D199" s="254"/>
      <c r="E199" s="254"/>
      <c r="F199" s="254"/>
      <c r="G199" s="254"/>
      <c r="H199" s="254"/>
      <c r="I199" s="254"/>
      <c r="J199" s="254"/>
      <c r="K199" s="254"/>
      <c r="L199" s="254"/>
      <c r="M199" s="254"/>
      <c r="N199" s="254"/>
      <c r="O199" s="254"/>
      <c r="P199" s="254"/>
      <c r="Q199" s="254"/>
      <c r="R199" s="254"/>
      <c r="S199" s="254"/>
      <c r="T199" s="254"/>
      <c r="U199" s="254"/>
      <c r="V199" s="254"/>
      <c r="W199" s="254"/>
      <c r="X199" s="254"/>
    </row>
    <row r="200" spans="1:24" ht="17.100000000000001" customHeight="1" x14ac:dyDescent="0.25">
      <c r="A200" s="133" t="s">
        <v>247</v>
      </c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</row>
    <row r="201" spans="1:24" ht="34.5" customHeight="1" x14ac:dyDescent="0.25">
      <c r="A201" s="132" t="s">
        <v>246</v>
      </c>
      <c r="B201" s="255"/>
      <c r="C201" s="255"/>
      <c r="D201" s="255"/>
      <c r="E201" s="255"/>
      <c r="F201" s="255"/>
      <c r="G201" s="255"/>
      <c r="H201" s="255"/>
      <c r="I201" s="255"/>
      <c r="J201" s="255"/>
      <c r="K201" s="255"/>
      <c r="L201" s="255"/>
      <c r="M201" s="255"/>
      <c r="N201" s="255"/>
      <c r="O201" s="255"/>
      <c r="P201" s="255"/>
      <c r="Q201" s="255"/>
      <c r="R201" s="255"/>
      <c r="S201" s="255"/>
      <c r="T201" s="255"/>
      <c r="U201" s="255"/>
      <c r="V201" s="255"/>
    </row>
    <row r="202" spans="1:24" ht="18.95" customHeight="1" x14ac:dyDescent="0.25">
      <c r="A202" s="132" t="s">
        <v>186</v>
      </c>
      <c r="B202" s="132"/>
      <c r="C202" s="132"/>
      <c r="D202" s="132"/>
      <c r="E202" s="132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2"/>
    </row>
    <row r="203" spans="1:24" ht="17.100000000000001" customHeight="1" x14ac:dyDescent="0.25">
      <c r="B203" s="111" t="s">
        <v>112</v>
      </c>
      <c r="J203" s="148" t="e">
        <f>V231</f>
        <v>#REF!</v>
      </c>
      <c r="K203" s="158"/>
      <c r="L203" s="111" t="s">
        <v>6</v>
      </c>
    </row>
    <row r="204" spans="1:24" ht="17.100000000000001" customHeight="1" x14ac:dyDescent="0.25">
      <c r="B204" s="111" t="s">
        <v>187</v>
      </c>
      <c r="J204" s="148" t="e">
        <f>J203</f>
        <v>#REF!</v>
      </c>
      <c r="K204" s="158"/>
      <c r="L204" s="111" t="s">
        <v>6</v>
      </c>
    </row>
    <row r="205" spans="1:24" ht="17.100000000000001" customHeight="1" x14ac:dyDescent="0.25">
      <c r="A205" s="253" t="s">
        <v>248</v>
      </c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  <c r="L205" s="253"/>
      <c r="M205" s="253"/>
      <c r="N205" s="253"/>
      <c r="O205" s="253"/>
      <c r="P205" s="253"/>
      <c r="Q205" s="253"/>
      <c r="R205" s="253"/>
      <c r="S205" s="253"/>
      <c r="T205" s="253"/>
      <c r="U205" s="253"/>
      <c r="V205" s="253"/>
      <c r="W205" s="253"/>
      <c r="X205" s="253"/>
    </row>
    <row r="206" spans="1:24" ht="17.100000000000001" customHeight="1" x14ac:dyDescent="0.2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  <c r="L206" s="253"/>
      <c r="M206" s="253"/>
      <c r="N206" s="253"/>
      <c r="O206" s="253"/>
      <c r="P206" s="253"/>
      <c r="Q206" s="253"/>
      <c r="R206" s="253"/>
      <c r="S206" s="253"/>
      <c r="T206" s="253"/>
      <c r="U206" s="253"/>
      <c r="V206" s="253"/>
      <c r="W206" s="253"/>
      <c r="X206" s="253"/>
    </row>
    <row r="207" spans="1:24" ht="17.100000000000001" customHeight="1" x14ac:dyDescent="0.2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  <c r="L207" s="253"/>
      <c r="M207" s="253"/>
      <c r="N207" s="253"/>
      <c r="O207" s="253"/>
      <c r="P207" s="253"/>
      <c r="Q207" s="253"/>
      <c r="R207" s="253"/>
      <c r="S207" s="253"/>
      <c r="T207" s="253"/>
      <c r="U207" s="253"/>
      <c r="V207" s="253"/>
      <c r="W207" s="253"/>
      <c r="X207" s="253"/>
    </row>
    <row r="208" spans="1:24" ht="17.100000000000001" customHeight="1" x14ac:dyDescent="0.25">
      <c r="A208" s="253"/>
      <c r="B208" s="253"/>
      <c r="C208" s="253"/>
      <c r="D208" s="253"/>
      <c r="E208" s="253"/>
      <c r="F208" s="253"/>
      <c r="G208" s="253"/>
      <c r="H208" s="253"/>
      <c r="I208" s="253"/>
      <c r="J208" s="253"/>
      <c r="K208" s="253"/>
      <c r="L208" s="253"/>
      <c r="M208" s="253"/>
      <c r="N208" s="253"/>
      <c r="O208" s="253"/>
      <c r="P208" s="253"/>
      <c r="Q208" s="253"/>
      <c r="R208" s="253"/>
      <c r="S208" s="253"/>
      <c r="T208" s="253"/>
      <c r="U208" s="253"/>
      <c r="V208" s="253"/>
      <c r="W208" s="253"/>
      <c r="X208" s="253"/>
    </row>
    <row r="209" spans="1:24" ht="17.100000000000001" customHeight="1" x14ac:dyDescent="0.25">
      <c r="A209" s="253"/>
      <c r="B209" s="253"/>
      <c r="C209" s="253"/>
      <c r="D209" s="253"/>
      <c r="E209" s="253"/>
      <c r="F209" s="253"/>
      <c r="G209" s="253"/>
      <c r="H209" s="253"/>
      <c r="I209" s="253"/>
      <c r="J209" s="253"/>
      <c r="K209" s="253"/>
      <c r="L209" s="253"/>
      <c r="M209" s="253"/>
      <c r="N209" s="253"/>
      <c r="O209" s="253"/>
      <c r="P209" s="253"/>
      <c r="Q209" s="253"/>
      <c r="R209" s="253"/>
      <c r="S209" s="253"/>
      <c r="T209" s="253"/>
      <c r="U209" s="253"/>
      <c r="V209" s="253"/>
      <c r="W209" s="253"/>
      <c r="X209" s="253"/>
    </row>
    <row r="210" spans="1:24" ht="17.100000000000001" customHeight="1" x14ac:dyDescent="0.25">
      <c r="A210" s="253"/>
      <c r="B210" s="253"/>
      <c r="C210" s="253"/>
      <c r="D210" s="253"/>
      <c r="E210" s="253"/>
      <c r="F210" s="253"/>
      <c r="G210" s="253"/>
      <c r="H210" s="253"/>
      <c r="I210" s="253"/>
      <c r="J210" s="253"/>
      <c r="K210" s="253"/>
      <c r="L210" s="253"/>
      <c r="M210" s="253"/>
      <c r="N210" s="253"/>
      <c r="O210" s="253"/>
      <c r="P210" s="253"/>
      <c r="Q210" s="253"/>
      <c r="R210" s="253"/>
      <c r="S210" s="253"/>
      <c r="T210" s="253"/>
      <c r="U210" s="253"/>
      <c r="V210" s="253"/>
      <c r="W210" s="253"/>
      <c r="X210" s="253"/>
    </row>
    <row r="211" spans="1:24" ht="17.100000000000001" customHeight="1" x14ac:dyDescent="0.25">
      <c r="A211" s="253"/>
      <c r="B211" s="253"/>
      <c r="C211" s="253"/>
      <c r="D211" s="253"/>
      <c r="E211" s="253"/>
      <c r="F211" s="253"/>
      <c r="G211" s="253"/>
      <c r="H211" s="253"/>
      <c r="I211" s="253"/>
      <c r="J211" s="253"/>
      <c r="K211" s="253"/>
      <c r="L211" s="253"/>
      <c r="M211" s="253"/>
      <c r="N211" s="253"/>
      <c r="O211" s="253"/>
      <c r="P211" s="253"/>
      <c r="Q211" s="253"/>
      <c r="R211" s="253"/>
      <c r="S211" s="253"/>
      <c r="T211" s="253"/>
      <c r="U211" s="253"/>
      <c r="V211" s="253"/>
      <c r="W211" s="253"/>
      <c r="X211" s="253"/>
    </row>
    <row r="212" spans="1:24" ht="17.100000000000001" customHeight="1" x14ac:dyDescent="0.25">
      <c r="A212" s="253"/>
      <c r="B212" s="253"/>
      <c r="C212" s="253"/>
      <c r="D212" s="253"/>
      <c r="E212" s="253"/>
      <c r="F212" s="253"/>
      <c r="G212" s="253"/>
      <c r="H212" s="253"/>
      <c r="I212" s="253"/>
      <c r="J212" s="253"/>
      <c r="K212" s="253"/>
      <c r="L212" s="253"/>
      <c r="M212" s="253"/>
      <c r="N212" s="253"/>
      <c r="O212" s="253"/>
      <c r="P212" s="253"/>
      <c r="Q212" s="253"/>
      <c r="R212" s="253"/>
      <c r="S212" s="253"/>
      <c r="T212" s="253"/>
      <c r="U212" s="253"/>
      <c r="V212" s="253"/>
      <c r="W212" s="253"/>
      <c r="X212" s="253"/>
    </row>
    <row r="213" spans="1:24" ht="17.100000000000001" customHeight="1" x14ac:dyDescent="0.25">
      <c r="A213" s="253"/>
      <c r="B213" s="253"/>
      <c r="C213" s="253"/>
      <c r="D213" s="253"/>
      <c r="E213" s="253"/>
      <c r="F213" s="253"/>
      <c r="G213" s="253"/>
      <c r="H213" s="253"/>
      <c r="I213" s="253"/>
      <c r="J213" s="253"/>
      <c r="K213" s="253"/>
      <c r="L213" s="253"/>
      <c r="M213" s="253"/>
      <c r="N213" s="253"/>
      <c r="O213" s="253"/>
      <c r="P213" s="253"/>
      <c r="Q213" s="253"/>
      <c r="R213" s="253"/>
      <c r="S213" s="253"/>
      <c r="T213" s="253"/>
      <c r="U213" s="253"/>
      <c r="V213" s="253"/>
      <c r="W213" s="253"/>
      <c r="X213" s="253"/>
    </row>
    <row r="214" spans="1:24" ht="17.100000000000001" customHeight="1" x14ac:dyDescent="0.25">
      <c r="A214" s="253"/>
      <c r="B214" s="253"/>
      <c r="C214" s="253"/>
      <c r="D214" s="253"/>
      <c r="E214" s="253"/>
      <c r="F214" s="253"/>
      <c r="G214" s="253"/>
      <c r="H214" s="253"/>
      <c r="I214" s="253"/>
      <c r="J214" s="253"/>
      <c r="K214" s="253"/>
      <c r="L214" s="253"/>
      <c r="M214" s="253"/>
      <c r="N214" s="253"/>
      <c r="O214" s="253"/>
      <c r="P214" s="253"/>
      <c r="Q214" s="253"/>
      <c r="R214" s="253"/>
      <c r="S214" s="253"/>
      <c r="T214" s="253"/>
      <c r="U214" s="253"/>
      <c r="V214" s="253"/>
      <c r="W214" s="253"/>
      <c r="X214" s="253"/>
    </row>
    <row r="215" spans="1:24" ht="17.100000000000001" customHeight="1" x14ac:dyDescent="0.25">
      <c r="A215" s="88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</row>
    <row r="216" spans="1:24" ht="17.100000000000001" customHeight="1" x14ac:dyDescent="0.25">
      <c r="A216" s="115" t="s">
        <v>223</v>
      </c>
      <c r="B216" s="115"/>
    </row>
    <row r="217" spans="1:24" ht="17.100000000000001" customHeight="1" x14ac:dyDescent="0.25">
      <c r="A217" s="137" t="s">
        <v>80</v>
      </c>
      <c r="B217" s="138"/>
      <c r="C217" s="134" t="s">
        <v>59</v>
      </c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6"/>
      <c r="S217" s="137" t="s">
        <v>58</v>
      </c>
      <c r="T217" s="223"/>
      <c r="U217" s="138"/>
      <c r="V217" s="137" t="s">
        <v>57</v>
      </c>
      <c r="W217" s="223"/>
      <c r="X217" s="138"/>
    </row>
    <row r="218" spans="1:24" ht="15.4" customHeight="1" x14ac:dyDescent="0.25">
      <c r="A218" s="141">
        <v>1</v>
      </c>
      <c r="B218" s="141"/>
      <c r="C218" s="252" t="s">
        <v>60</v>
      </c>
      <c r="D218" s="252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  <c r="R218" s="252"/>
      <c r="S218" s="141" t="s">
        <v>61</v>
      </c>
      <c r="T218" s="141"/>
      <c r="U218" s="141"/>
      <c r="V218" s="141" t="e">
        <f>#REF!</f>
        <v>#REF!</v>
      </c>
      <c r="W218" s="141"/>
      <c r="X218" s="141"/>
    </row>
    <row r="219" spans="1:24" ht="15.4" customHeight="1" x14ac:dyDescent="0.25">
      <c r="A219" s="140">
        <v>2</v>
      </c>
      <c r="B219" s="140"/>
      <c r="C219" s="240" t="s">
        <v>62</v>
      </c>
      <c r="D219" s="240"/>
      <c r="E219" s="240"/>
      <c r="F219" s="240"/>
      <c r="G219" s="240"/>
      <c r="H219" s="240"/>
      <c r="I219" s="240"/>
      <c r="J219" s="240"/>
      <c r="K219" s="240"/>
      <c r="L219" s="240"/>
      <c r="M219" s="240"/>
      <c r="N219" s="240"/>
      <c r="O219" s="240"/>
      <c r="P219" s="240"/>
      <c r="Q219" s="240"/>
      <c r="R219" s="240"/>
      <c r="S219" s="140" t="s">
        <v>63</v>
      </c>
      <c r="T219" s="140"/>
      <c r="U219" s="140"/>
      <c r="V219" s="140" t="e">
        <f>#REF!</f>
        <v>#REF!</v>
      </c>
      <c r="W219" s="140"/>
      <c r="X219" s="140"/>
    </row>
    <row r="220" spans="1:24" ht="15.4" customHeight="1" x14ac:dyDescent="0.25">
      <c r="A220" s="140">
        <v>3</v>
      </c>
      <c r="B220" s="140"/>
      <c r="C220" s="240" t="s">
        <v>64</v>
      </c>
      <c r="D220" s="240"/>
      <c r="E220" s="240"/>
      <c r="F220" s="240"/>
      <c r="G220" s="240"/>
      <c r="H220" s="240"/>
      <c r="I220" s="240"/>
      <c r="J220" s="240"/>
      <c r="K220" s="240"/>
      <c r="L220" s="240"/>
      <c r="M220" s="240"/>
      <c r="N220" s="240"/>
      <c r="O220" s="240"/>
      <c r="P220" s="240"/>
      <c r="Q220" s="240"/>
      <c r="R220" s="240"/>
      <c r="S220" s="140" t="s">
        <v>65</v>
      </c>
      <c r="T220" s="140"/>
      <c r="U220" s="140"/>
      <c r="V220" s="140">
        <v>5</v>
      </c>
      <c r="W220" s="140"/>
      <c r="X220" s="140"/>
    </row>
    <row r="221" spans="1:24" ht="15.4" customHeight="1" x14ac:dyDescent="0.25">
      <c r="A221" s="140">
        <v>4</v>
      </c>
      <c r="B221" s="140"/>
      <c r="C221" s="240" t="s">
        <v>66</v>
      </c>
      <c r="D221" s="240"/>
      <c r="E221" s="240"/>
      <c r="F221" s="240"/>
      <c r="G221" s="240"/>
      <c r="H221" s="240"/>
      <c r="I221" s="240"/>
      <c r="J221" s="240"/>
      <c r="K221" s="240"/>
      <c r="L221" s="240"/>
      <c r="M221" s="240"/>
      <c r="N221" s="240"/>
      <c r="O221" s="240"/>
      <c r="P221" s="240"/>
      <c r="Q221" s="240"/>
      <c r="R221" s="240"/>
      <c r="S221" s="139" t="s">
        <v>67</v>
      </c>
      <c r="T221" s="139"/>
      <c r="U221" s="139"/>
      <c r="V221" s="142" t="e">
        <f>O75</f>
        <v>#REF!</v>
      </c>
      <c r="W221" s="140"/>
      <c r="X221" s="140"/>
    </row>
    <row r="222" spans="1:24" ht="15.4" customHeight="1" x14ac:dyDescent="0.25">
      <c r="A222" s="140">
        <v>5</v>
      </c>
      <c r="B222" s="140"/>
      <c r="C222" s="240" t="s">
        <v>68</v>
      </c>
      <c r="D222" s="240"/>
      <c r="E222" s="240"/>
      <c r="F222" s="240"/>
      <c r="G222" s="240"/>
      <c r="H222" s="240"/>
      <c r="I222" s="240"/>
      <c r="J222" s="240"/>
      <c r="K222" s="240"/>
      <c r="L222" s="240"/>
      <c r="M222" s="240"/>
      <c r="N222" s="240"/>
      <c r="O222" s="240"/>
      <c r="P222" s="240"/>
      <c r="Q222" s="240"/>
      <c r="R222" s="240"/>
      <c r="S222" s="139" t="s">
        <v>23</v>
      </c>
      <c r="T222" s="139"/>
      <c r="U222" s="139"/>
      <c r="V222" s="142" t="e">
        <f>Q83</f>
        <v>#REF!</v>
      </c>
      <c r="W222" s="140"/>
      <c r="X222" s="140"/>
    </row>
    <row r="223" spans="1:24" ht="15.4" customHeight="1" x14ac:dyDescent="0.25">
      <c r="A223" s="140">
        <v>6</v>
      </c>
      <c r="B223" s="140"/>
      <c r="C223" s="240" t="s">
        <v>69</v>
      </c>
      <c r="D223" s="240"/>
      <c r="E223" s="240"/>
      <c r="F223" s="240"/>
      <c r="G223" s="240"/>
      <c r="H223" s="240"/>
      <c r="I223" s="240"/>
      <c r="J223" s="240"/>
      <c r="K223" s="240"/>
      <c r="L223" s="240"/>
      <c r="M223" s="240"/>
      <c r="N223" s="240"/>
      <c r="O223" s="240"/>
      <c r="P223" s="240"/>
      <c r="Q223" s="240"/>
      <c r="R223" s="240"/>
      <c r="S223" s="139" t="s">
        <v>70</v>
      </c>
      <c r="T223" s="139"/>
      <c r="U223" s="139"/>
      <c r="V223" s="142" t="e">
        <f>O133</f>
        <v>#REF!</v>
      </c>
      <c r="W223" s="140"/>
      <c r="X223" s="140"/>
    </row>
    <row r="224" spans="1:24" ht="15.4" customHeight="1" x14ac:dyDescent="0.25">
      <c r="A224" s="200">
        <v>7</v>
      </c>
      <c r="B224" s="200"/>
      <c r="C224" s="250" t="s">
        <v>72</v>
      </c>
      <c r="D224" s="250"/>
      <c r="E224" s="250"/>
      <c r="F224" s="250"/>
      <c r="G224" s="250"/>
      <c r="H224" s="250"/>
      <c r="I224" s="250"/>
      <c r="J224" s="250"/>
      <c r="K224" s="250"/>
      <c r="L224" s="250"/>
      <c r="M224" s="250"/>
      <c r="N224" s="250"/>
      <c r="O224" s="250"/>
      <c r="P224" s="250"/>
      <c r="Q224" s="250"/>
      <c r="R224" s="250"/>
      <c r="S224" s="201" t="s">
        <v>71</v>
      </c>
      <c r="T224" s="201"/>
      <c r="U224" s="201"/>
      <c r="V224" s="142" t="e">
        <f>V223</f>
        <v>#REF!</v>
      </c>
      <c r="W224" s="140"/>
      <c r="X224" s="140"/>
    </row>
    <row r="225" spans="1:24" ht="15.4" customHeight="1" x14ac:dyDescent="0.25">
      <c r="A225" s="140">
        <v>8</v>
      </c>
      <c r="B225" s="140"/>
      <c r="C225" s="240" t="s">
        <v>73</v>
      </c>
      <c r="D225" s="240"/>
      <c r="E225" s="240"/>
      <c r="F225" s="240"/>
      <c r="G225" s="240"/>
      <c r="H225" s="240"/>
      <c r="I225" s="240"/>
      <c r="J225" s="240"/>
      <c r="K225" s="240"/>
      <c r="L225" s="240"/>
      <c r="M225" s="240"/>
      <c r="N225" s="240"/>
      <c r="O225" s="240"/>
      <c r="P225" s="240"/>
      <c r="Q225" s="240"/>
      <c r="R225" s="240"/>
      <c r="S225" s="140" t="s">
        <v>249</v>
      </c>
      <c r="T225" s="140"/>
      <c r="U225" s="140"/>
      <c r="V225" s="251" t="e">
        <f>V222/V221</f>
        <v>#REF!</v>
      </c>
      <c r="W225" s="251"/>
      <c r="X225" s="251"/>
    </row>
    <row r="226" spans="1:24" ht="15.4" customHeight="1" x14ac:dyDescent="0.25">
      <c r="A226" s="140">
        <v>9</v>
      </c>
      <c r="B226" s="185"/>
      <c r="C226" s="249" t="s">
        <v>74</v>
      </c>
      <c r="D226" s="249"/>
      <c r="E226" s="249"/>
      <c r="F226" s="249"/>
      <c r="G226" s="249"/>
      <c r="H226" s="249"/>
      <c r="I226" s="249"/>
      <c r="J226" s="249"/>
      <c r="K226" s="249"/>
      <c r="L226" s="249"/>
      <c r="M226" s="249"/>
      <c r="N226" s="249"/>
      <c r="O226" s="249"/>
      <c r="P226" s="249"/>
      <c r="Q226" s="249"/>
      <c r="R226" s="249"/>
      <c r="S226" s="140" t="s">
        <v>250</v>
      </c>
      <c r="T226" s="140"/>
      <c r="U226" s="140"/>
      <c r="V226" s="140" t="e">
        <f>V223/V224</f>
        <v>#REF!</v>
      </c>
      <c r="W226" s="140"/>
      <c r="X226" s="140"/>
    </row>
    <row r="227" spans="1:24" ht="15.4" customHeight="1" x14ac:dyDescent="0.3">
      <c r="A227" s="140">
        <v>10</v>
      </c>
      <c r="B227" s="140"/>
      <c r="C227" s="240" t="s">
        <v>79</v>
      </c>
      <c r="D227" s="240"/>
      <c r="E227" s="240"/>
      <c r="F227" s="240"/>
      <c r="G227" s="240"/>
      <c r="H227" s="240"/>
      <c r="I227" s="240"/>
      <c r="J227" s="240"/>
      <c r="K227" s="240"/>
      <c r="L227" s="240"/>
      <c r="M227" s="240"/>
      <c r="N227" s="240"/>
      <c r="O227" s="240"/>
      <c r="P227" s="240"/>
      <c r="Q227" s="240"/>
      <c r="R227" s="240"/>
      <c r="S227" s="139" t="s">
        <v>78</v>
      </c>
      <c r="T227" s="139"/>
      <c r="U227" s="139"/>
      <c r="V227" s="206" t="e">
        <f>1250*V225*((V218/(1+V226))*(V219/V220))^(1/2)</f>
        <v>#REF!</v>
      </c>
      <c r="W227" s="206"/>
      <c r="X227" s="206"/>
    </row>
    <row r="228" spans="1:24" ht="15.4" customHeight="1" x14ac:dyDescent="0.25">
      <c r="A228" s="140">
        <v>12</v>
      </c>
      <c r="B228" s="140"/>
      <c r="C228" s="240" t="s">
        <v>75</v>
      </c>
      <c r="D228" s="240"/>
      <c r="E228" s="240"/>
      <c r="F228" s="240"/>
      <c r="G228" s="240"/>
      <c r="H228" s="240"/>
      <c r="I228" s="240"/>
      <c r="J228" s="240"/>
      <c r="K228" s="240"/>
      <c r="L228" s="240"/>
      <c r="M228" s="240"/>
      <c r="N228" s="240"/>
      <c r="O228" s="240"/>
      <c r="P228" s="240"/>
      <c r="Q228" s="240"/>
      <c r="R228" s="240"/>
      <c r="S228" s="202" t="s">
        <v>5</v>
      </c>
      <c r="T228" s="140"/>
      <c r="U228" s="140"/>
      <c r="V228" s="146">
        <v>60</v>
      </c>
      <c r="W228" s="146"/>
      <c r="X228" s="146"/>
    </row>
    <row r="229" spans="1:24" ht="15.4" customHeight="1" x14ac:dyDescent="0.3">
      <c r="A229" s="140">
        <v>13</v>
      </c>
      <c r="B229" s="140"/>
      <c r="C229" s="249" t="s">
        <v>76</v>
      </c>
      <c r="D229" s="249"/>
      <c r="E229" s="249"/>
      <c r="F229" s="249"/>
      <c r="G229" s="249"/>
      <c r="H229" s="249"/>
      <c r="I229" s="249"/>
      <c r="J229" s="249"/>
      <c r="K229" s="249"/>
      <c r="L229" s="249"/>
      <c r="M229" s="249"/>
      <c r="N229" s="249"/>
      <c r="O229" s="249"/>
      <c r="P229" s="249"/>
      <c r="Q229" s="249"/>
      <c r="R229" s="249"/>
      <c r="S229" s="139" t="s">
        <v>77</v>
      </c>
      <c r="T229" s="139"/>
      <c r="U229" s="139"/>
      <c r="V229" s="142" t="e">
        <f>0.5*(1+(1+4*V228/V227)^(1/2))</f>
        <v>#REF!</v>
      </c>
      <c r="W229" s="142"/>
      <c r="X229" s="142"/>
    </row>
    <row r="230" spans="1:24" ht="17.100000000000001" customHeight="1" x14ac:dyDescent="0.3">
      <c r="A230" s="129" t="s">
        <v>99</v>
      </c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1"/>
      <c r="S230" s="187" t="s">
        <v>100</v>
      </c>
      <c r="T230" s="187"/>
      <c r="U230" s="187"/>
      <c r="V230" s="145" t="e">
        <f>V227*V229</f>
        <v>#REF!</v>
      </c>
      <c r="W230" s="145"/>
      <c r="X230" s="145"/>
    </row>
    <row r="231" spans="1:24" ht="17.100000000000001" customHeight="1" x14ac:dyDescent="0.25">
      <c r="A231" s="182" t="s">
        <v>105</v>
      </c>
      <c r="B231" s="183"/>
      <c r="C231" s="183"/>
      <c r="D231" s="183"/>
      <c r="E231" s="183"/>
      <c r="F231" s="183"/>
      <c r="G231" s="183"/>
      <c r="H231" s="183"/>
      <c r="I231" s="183"/>
      <c r="J231" s="183"/>
      <c r="K231" s="183"/>
      <c r="L231" s="183"/>
      <c r="M231" s="183"/>
      <c r="N231" s="183"/>
      <c r="O231" s="183"/>
      <c r="P231" s="183"/>
      <c r="Q231" s="183"/>
      <c r="R231" s="183"/>
      <c r="S231" s="183"/>
      <c r="T231" s="183"/>
      <c r="U231" s="184"/>
      <c r="V231" s="186" t="e">
        <f>CEILING(V230,50)</f>
        <v>#REF!</v>
      </c>
      <c r="W231" s="186"/>
      <c r="X231" s="186"/>
    </row>
    <row r="232" spans="1:24" ht="17.100000000000001" customHeight="1" x14ac:dyDescent="0.25">
      <c r="A232" s="115" t="s">
        <v>224</v>
      </c>
    </row>
    <row r="233" spans="1:24" ht="17.100000000000001" customHeight="1" x14ac:dyDescent="0.25">
      <c r="A233" s="143" t="s">
        <v>80</v>
      </c>
      <c r="B233" s="143"/>
      <c r="C233" s="143" t="s">
        <v>59</v>
      </c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 t="s">
        <v>58</v>
      </c>
      <c r="T233" s="143"/>
      <c r="U233" s="143"/>
      <c r="V233" s="143" t="s">
        <v>57</v>
      </c>
      <c r="W233" s="143"/>
      <c r="X233" s="143"/>
    </row>
    <row r="234" spans="1:24" ht="17.100000000000001" customHeight="1" x14ac:dyDescent="0.25">
      <c r="A234" s="140">
        <v>1</v>
      </c>
      <c r="B234" s="140"/>
      <c r="C234" s="240" t="s">
        <v>86</v>
      </c>
      <c r="D234" s="240"/>
      <c r="E234" s="240"/>
      <c r="F234" s="240"/>
      <c r="G234" s="240"/>
      <c r="H234" s="240"/>
      <c r="I234" s="240"/>
      <c r="J234" s="240"/>
      <c r="K234" s="240"/>
      <c r="L234" s="240"/>
      <c r="M234" s="240"/>
      <c r="N234" s="240"/>
      <c r="O234" s="240"/>
      <c r="P234" s="240"/>
      <c r="Q234" s="240"/>
      <c r="R234" s="240"/>
      <c r="S234" s="140" t="s">
        <v>81</v>
      </c>
      <c r="T234" s="140"/>
      <c r="U234" s="140"/>
      <c r="V234" s="146">
        <v>9</v>
      </c>
      <c r="W234" s="146"/>
      <c r="X234" s="146"/>
    </row>
    <row r="235" spans="1:24" ht="17.100000000000001" customHeight="1" x14ac:dyDescent="0.25">
      <c r="A235" s="140">
        <v>2</v>
      </c>
      <c r="B235" s="140"/>
      <c r="C235" s="240" t="s">
        <v>62</v>
      </c>
      <c r="D235" s="240"/>
      <c r="E235" s="240"/>
      <c r="F235" s="240"/>
      <c r="G235" s="240"/>
      <c r="H235" s="240"/>
      <c r="I235" s="240"/>
      <c r="J235" s="240"/>
      <c r="K235" s="240"/>
      <c r="L235" s="240"/>
      <c r="M235" s="240"/>
      <c r="N235" s="240"/>
      <c r="O235" s="240"/>
      <c r="P235" s="240"/>
      <c r="Q235" s="240"/>
      <c r="R235" s="240"/>
      <c r="S235" s="140" t="s">
        <v>63</v>
      </c>
      <c r="T235" s="140"/>
      <c r="U235" s="140"/>
      <c r="V235" s="140" t="e">
        <f>V219</f>
        <v>#REF!</v>
      </c>
      <c r="W235" s="140"/>
      <c r="X235" s="140"/>
    </row>
    <row r="236" spans="1:24" ht="17.100000000000001" customHeight="1" x14ac:dyDescent="0.25">
      <c r="A236" s="140">
        <v>3</v>
      </c>
      <c r="B236" s="140"/>
      <c r="C236" s="240" t="s">
        <v>87</v>
      </c>
      <c r="D236" s="240"/>
      <c r="E236" s="240"/>
      <c r="F236" s="240"/>
      <c r="G236" s="240"/>
      <c r="H236" s="240"/>
      <c r="I236" s="240"/>
      <c r="J236" s="240"/>
      <c r="K236" s="240"/>
      <c r="L236" s="240"/>
      <c r="M236" s="240"/>
      <c r="N236" s="240"/>
      <c r="O236" s="240"/>
      <c r="P236" s="240"/>
      <c r="Q236" s="240"/>
      <c r="R236" s="240"/>
      <c r="S236" s="140" t="s">
        <v>88</v>
      </c>
      <c r="T236" s="140"/>
      <c r="U236" s="140"/>
      <c r="V236" s="142" t="e">
        <f>#REF!</f>
        <v>#REF!</v>
      </c>
      <c r="W236" s="142"/>
      <c r="X236" s="142"/>
    </row>
    <row r="237" spans="1:24" ht="17.100000000000001" customHeight="1" x14ac:dyDescent="0.25">
      <c r="A237" s="140">
        <v>4</v>
      </c>
      <c r="B237" s="140"/>
      <c r="C237" s="240" t="s">
        <v>68</v>
      </c>
      <c r="D237" s="240"/>
      <c r="E237" s="240"/>
      <c r="F237" s="240"/>
      <c r="G237" s="240"/>
      <c r="H237" s="240"/>
      <c r="I237" s="240"/>
      <c r="J237" s="240"/>
      <c r="K237" s="240"/>
      <c r="L237" s="240"/>
      <c r="M237" s="240"/>
      <c r="N237" s="240"/>
      <c r="O237" s="240"/>
      <c r="P237" s="240"/>
      <c r="Q237" s="240"/>
      <c r="R237" s="240"/>
      <c r="S237" s="139" t="s">
        <v>23</v>
      </c>
      <c r="T237" s="139"/>
      <c r="U237" s="139"/>
      <c r="V237" s="142" t="e">
        <f>V222</f>
        <v>#REF!</v>
      </c>
      <c r="W237" s="142"/>
      <c r="X237" s="142"/>
    </row>
    <row r="238" spans="1:24" ht="17.100000000000001" customHeight="1" x14ac:dyDescent="0.25">
      <c r="A238" s="140">
        <v>5</v>
      </c>
      <c r="B238" s="140"/>
      <c r="C238" s="240" t="s">
        <v>89</v>
      </c>
      <c r="D238" s="240"/>
      <c r="E238" s="240"/>
      <c r="F238" s="240"/>
      <c r="G238" s="240"/>
      <c r="H238" s="240"/>
      <c r="I238" s="240"/>
      <c r="J238" s="240"/>
      <c r="K238" s="240"/>
      <c r="L238" s="240"/>
      <c r="M238" s="240"/>
      <c r="N238" s="240"/>
      <c r="O238" s="240"/>
      <c r="P238" s="240"/>
      <c r="Q238" s="240"/>
      <c r="R238" s="240"/>
      <c r="S238" s="139" t="s">
        <v>90</v>
      </c>
      <c r="T238" s="139"/>
      <c r="U238" s="139"/>
      <c r="V238" s="142" t="e">
        <f>V237/V235</f>
        <v>#REF!</v>
      </c>
      <c r="W238" s="142"/>
      <c r="X238" s="142"/>
    </row>
    <row r="239" spans="1:24" ht="17.100000000000001" customHeight="1" x14ac:dyDescent="0.25">
      <c r="A239" s="140">
        <v>6</v>
      </c>
      <c r="B239" s="140"/>
      <c r="C239" s="240" t="s">
        <v>69</v>
      </c>
      <c r="D239" s="240"/>
      <c r="E239" s="240"/>
      <c r="F239" s="240"/>
      <c r="G239" s="240"/>
      <c r="H239" s="240"/>
      <c r="I239" s="240"/>
      <c r="J239" s="240"/>
      <c r="K239" s="240"/>
      <c r="L239" s="240"/>
      <c r="M239" s="240"/>
      <c r="N239" s="240"/>
      <c r="O239" s="240"/>
      <c r="P239" s="240"/>
      <c r="Q239" s="240"/>
      <c r="R239" s="240"/>
      <c r="S239" s="139" t="s">
        <v>70</v>
      </c>
      <c r="T239" s="139"/>
      <c r="U239" s="139"/>
      <c r="V239" s="142" t="e">
        <f>V223</f>
        <v>#REF!</v>
      </c>
      <c r="W239" s="142"/>
      <c r="X239" s="142"/>
    </row>
    <row r="240" spans="1:24" ht="17.100000000000001" customHeight="1" x14ac:dyDescent="0.25">
      <c r="A240" s="140">
        <v>7</v>
      </c>
      <c r="B240" s="140"/>
      <c r="C240" s="240" t="s">
        <v>89</v>
      </c>
      <c r="D240" s="240"/>
      <c r="E240" s="240"/>
      <c r="F240" s="240"/>
      <c r="G240" s="240"/>
      <c r="H240" s="240"/>
      <c r="I240" s="240"/>
      <c r="J240" s="240"/>
      <c r="K240" s="240"/>
      <c r="L240" s="240"/>
      <c r="M240" s="240"/>
      <c r="N240" s="240"/>
      <c r="O240" s="240"/>
      <c r="P240" s="240"/>
      <c r="Q240" s="240"/>
      <c r="R240" s="240"/>
      <c r="S240" s="139" t="s">
        <v>91</v>
      </c>
      <c r="T240" s="139"/>
      <c r="U240" s="139"/>
      <c r="V240" s="206" t="e">
        <f>V239/V235</f>
        <v>#REF!</v>
      </c>
      <c r="W240" s="206"/>
      <c r="X240" s="206"/>
    </row>
    <row r="241" spans="1:24" ht="17.100000000000001" customHeight="1" x14ac:dyDescent="0.3">
      <c r="A241" s="140">
        <v>8</v>
      </c>
      <c r="B241" s="140"/>
      <c r="C241" s="240" t="s">
        <v>251</v>
      </c>
      <c r="D241" s="240"/>
      <c r="E241" s="240"/>
      <c r="F241" s="240"/>
      <c r="G241" s="240"/>
      <c r="H241" s="240"/>
      <c r="I241" s="240"/>
      <c r="J241" s="240"/>
      <c r="K241" s="240"/>
      <c r="L241" s="240"/>
      <c r="M241" s="240"/>
      <c r="N241" s="240"/>
      <c r="O241" s="240"/>
      <c r="P241" s="240"/>
      <c r="Q241" s="240"/>
      <c r="R241" s="240"/>
      <c r="S241" s="139" t="s">
        <v>92</v>
      </c>
      <c r="T241" s="139"/>
      <c r="U241" s="139"/>
      <c r="V241" s="140">
        <v>0.02</v>
      </c>
      <c r="W241" s="140"/>
      <c r="X241" s="140"/>
    </row>
    <row r="242" spans="1:24" ht="17.100000000000001" customHeight="1" x14ac:dyDescent="0.3">
      <c r="A242" s="140">
        <v>9</v>
      </c>
      <c r="B242" s="140"/>
      <c r="C242" s="240" t="s">
        <v>93</v>
      </c>
      <c r="D242" s="240"/>
      <c r="E242" s="240"/>
      <c r="F242" s="240"/>
      <c r="G242" s="240"/>
      <c r="H242" s="240"/>
      <c r="I242" s="240"/>
      <c r="J242" s="240"/>
      <c r="K242" s="240"/>
      <c r="L242" s="240"/>
      <c r="M242" s="240"/>
      <c r="N242" s="240"/>
      <c r="O242" s="240"/>
      <c r="P242" s="240"/>
      <c r="Q242" s="240"/>
      <c r="R242" s="240"/>
      <c r="S242" s="139" t="s">
        <v>95</v>
      </c>
      <c r="T242" s="139"/>
      <c r="U242" s="139"/>
      <c r="V242" s="140">
        <v>1.5</v>
      </c>
      <c r="W242" s="140"/>
      <c r="X242" s="140"/>
    </row>
    <row r="243" spans="1:24" ht="17.100000000000001" customHeight="1" x14ac:dyDescent="0.3">
      <c r="A243" s="140">
        <v>10</v>
      </c>
      <c r="B243" s="140"/>
      <c r="C243" s="240" t="s">
        <v>258</v>
      </c>
      <c r="D243" s="240"/>
      <c r="E243" s="240"/>
      <c r="F243" s="240"/>
      <c r="G243" s="240"/>
      <c r="H243" s="240"/>
      <c r="I243" s="240"/>
      <c r="J243" s="240"/>
      <c r="K243" s="240"/>
      <c r="L243" s="240"/>
      <c r="M243" s="240"/>
      <c r="N243" s="240"/>
      <c r="O243" s="240"/>
      <c r="P243" s="240"/>
      <c r="Q243" s="240"/>
      <c r="R243" s="240"/>
      <c r="S243" s="139" t="s">
        <v>94</v>
      </c>
      <c r="T243" s="139"/>
      <c r="U243" s="139"/>
      <c r="V243" s="146">
        <v>1.5</v>
      </c>
      <c r="W243" s="146"/>
      <c r="X243" s="146"/>
    </row>
    <row r="244" spans="1:24" ht="17.100000000000001" customHeight="1" x14ac:dyDescent="0.3">
      <c r="A244" s="204">
        <v>11</v>
      </c>
      <c r="B244" s="205"/>
      <c r="C244" s="188" t="s">
        <v>183</v>
      </c>
      <c r="D244" s="189"/>
      <c r="E244" s="189"/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90"/>
      <c r="S244" s="191" t="s">
        <v>184</v>
      </c>
      <c r="T244" s="192"/>
      <c r="U244" s="193"/>
      <c r="V244" s="173" t="e">
        <f>50*((O107/1000)^(1/2))</f>
        <v>#REF!</v>
      </c>
      <c r="W244" s="174"/>
      <c r="X244" s="175"/>
    </row>
    <row r="245" spans="1:24" ht="17.100000000000001" customHeight="1" x14ac:dyDescent="0.25">
      <c r="A245" s="140">
        <v>11</v>
      </c>
      <c r="B245" s="140"/>
      <c r="C245" s="240" t="s">
        <v>96</v>
      </c>
      <c r="D245" s="240"/>
      <c r="E245" s="240"/>
      <c r="F245" s="240"/>
      <c r="G245" s="240"/>
      <c r="H245" s="240"/>
      <c r="I245" s="240"/>
      <c r="J245" s="240"/>
      <c r="K245" s="240"/>
      <c r="L245" s="240"/>
      <c r="M245" s="240"/>
      <c r="N245" s="240"/>
      <c r="O245" s="240"/>
      <c r="P245" s="240"/>
      <c r="Q245" s="240"/>
      <c r="R245" s="240"/>
      <c r="S245" s="139" t="s">
        <v>97</v>
      </c>
      <c r="T245" s="139"/>
      <c r="U245" s="139"/>
      <c r="V245" s="203" t="e">
        <f>12*V236*V235*V241*V234</f>
        <v>#REF!</v>
      </c>
      <c r="W245" s="203"/>
      <c r="X245" s="203"/>
    </row>
    <row r="246" spans="1:24" ht="17.100000000000001" customHeight="1" x14ac:dyDescent="0.3">
      <c r="A246" s="146">
        <v>12</v>
      </c>
      <c r="B246" s="146"/>
      <c r="C246" s="241" t="s">
        <v>185</v>
      </c>
      <c r="D246" s="241"/>
      <c r="E246" s="241"/>
      <c r="F246" s="241"/>
      <c r="G246" s="241"/>
      <c r="H246" s="241"/>
      <c r="I246" s="241"/>
      <c r="J246" s="241"/>
      <c r="K246" s="241"/>
      <c r="L246" s="241"/>
      <c r="M246" s="241"/>
      <c r="N246" s="241"/>
      <c r="O246" s="241"/>
      <c r="P246" s="241"/>
      <c r="Q246" s="241"/>
      <c r="R246" s="241"/>
      <c r="S246" s="187" t="s">
        <v>98</v>
      </c>
      <c r="T246" s="187"/>
      <c r="U246" s="187"/>
      <c r="V246" s="145" t="e">
        <f>(63*(POWER(V245*V245,1/3)))</f>
        <v>#REF!</v>
      </c>
      <c r="W246" s="145"/>
      <c r="X246" s="145"/>
    </row>
    <row r="247" spans="1:24" ht="17.100000000000001" customHeight="1" x14ac:dyDescent="0.3">
      <c r="A247" s="176">
        <v>14</v>
      </c>
      <c r="B247" s="177"/>
      <c r="C247" s="209" t="s">
        <v>253</v>
      </c>
      <c r="D247" s="210"/>
      <c r="E247" s="210"/>
      <c r="F247" s="210"/>
      <c r="G247" s="210"/>
      <c r="H247" s="210"/>
      <c r="I247" s="210"/>
      <c r="J247" s="207" t="s">
        <v>101</v>
      </c>
      <c r="K247" s="207"/>
      <c r="L247" s="207"/>
      <c r="M247" s="207"/>
      <c r="N247" s="10"/>
      <c r="O247" s="10"/>
      <c r="P247" s="10"/>
      <c r="Q247" s="198">
        <v>1</v>
      </c>
      <c r="R247" s="199"/>
      <c r="S247" s="194" t="s">
        <v>102</v>
      </c>
      <c r="T247" s="194"/>
      <c r="U247" s="195"/>
      <c r="V247" s="243" t="s">
        <v>205</v>
      </c>
      <c r="W247" s="244"/>
      <c r="X247" s="245"/>
    </row>
    <row r="248" spans="1:24" ht="17.100000000000001" customHeight="1" x14ac:dyDescent="0.3">
      <c r="A248" s="178"/>
      <c r="B248" s="179"/>
      <c r="C248" s="211"/>
      <c r="D248" s="212"/>
      <c r="E248" s="212"/>
      <c r="F248" s="212"/>
      <c r="G248" s="212"/>
      <c r="H248" s="212"/>
      <c r="I248" s="212"/>
      <c r="J248" s="198" t="s">
        <v>103</v>
      </c>
      <c r="K248" s="198"/>
      <c r="L248" s="198"/>
      <c r="M248" s="198"/>
      <c r="N248" s="10"/>
      <c r="O248" s="10"/>
      <c r="P248" s="10"/>
      <c r="Q248" s="198">
        <v>1.2</v>
      </c>
      <c r="R248" s="199"/>
      <c r="S248" s="194" t="s">
        <v>102</v>
      </c>
      <c r="T248" s="194"/>
      <c r="U248" s="195"/>
      <c r="V248" s="243" t="e">
        <f>V246*Q248</f>
        <v>#REF!</v>
      </c>
      <c r="W248" s="244"/>
      <c r="X248" s="245"/>
    </row>
    <row r="249" spans="1:24" ht="17.100000000000001" customHeight="1" x14ac:dyDescent="0.3">
      <c r="A249" s="180"/>
      <c r="B249" s="181"/>
      <c r="C249" s="213"/>
      <c r="D249" s="214"/>
      <c r="E249" s="214"/>
      <c r="F249" s="214"/>
      <c r="G249" s="214"/>
      <c r="H249" s="214"/>
      <c r="I249" s="214"/>
      <c r="J249" s="158" t="s">
        <v>104</v>
      </c>
      <c r="K249" s="158"/>
      <c r="L249" s="158"/>
      <c r="M249" s="158"/>
      <c r="N249" s="122"/>
      <c r="Q249" s="215">
        <v>2</v>
      </c>
      <c r="R249" s="216"/>
      <c r="S249" s="196" t="s">
        <v>102</v>
      </c>
      <c r="T249" s="196"/>
      <c r="U249" s="197"/>
      <c r="V249" s="246" t="e">
        <f>V246*Q249</f>
        <v>#REF!</v>
      </c>
      <c r="W249" s="247"/>
      <c r="X249" s="248"/>
    </row>
    <row r="250" spans="1:24" ht="17.100000000000001" customHeight="1" x14ac:dyDescent="0.25">
      <c r="A250" s="182" t="s">
        <v>188</v>
      </c>
      <c r="B250" s="183"/>
      <c r="C250" s="242"/>
      <c r="D250" s="242"/>
      <c r="E250" s="242"/>
      <c r="F250" s="242"/>
      <c r="G250" s="242"/>
      <c r="H250" s="242"/>
      <c r="I250" s="242"/>
      <c r="J250" s="242"/>
      <c r="K250" s="242"/>
      <c r="L250" s="242"/>
      <c r="M250" s="242"/>
      <c r="N250" s="242"/>
      <c r="O250" s="242"/>
      <c r="P250" s="242"/>
      <c r="Q250" s="242"/>
      <c r="R250" s="242"/>
      <c r="S250" s="242"/>
      <c r="T250" s="242"/>
      <c r="U250" s="242"/>
      <c r="V250" s="208">
        <v>350</v>
      </c>
      <c r="W250" s="208"/>
      <c r="X250" s="208"/>
    </row>
    <row r="251" spans="1:24" ht="17.100000000000001" customHeight="1" x14ac:dyDescent="0.25">
      <c r="A251" s="115" t="s">
        <v>225</v>
      </c>
    </row>
    <row r="252" spans="1:24" ht="17.100000000000001" customHeight="1" x14ac:dyDescent="0.25">
      <c r="A252" s="143" t="s">
        <v>80</v>
      </c>
      <c r="B252" s="143"/>
      <c r="C252" s="143" t="s">
        <v>59</v>
      </c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 t="s">
        <v>58</v>
      </c>
      <c r="T252" s="143"/>
      <c r="U252" s="143"/>
      <c r="V252" s="143" t="s">
        <v>57</v>
      </c>
      <c r="W252" s="143"/>
      <c r="X252" s="143"/>
    </row>
    <row r="253" spans="1:24" ht="17.100000000000001" customHeight="1" x14ac:dyDescent="0.25">
      <c r="A253" s="140">
        <v>1</v>
      </c>
      <c r="B253" s="140"/>
      <c r="C253" s="240" t="s">
        <v>265</v>
      </c>
      <c r="D253" s="240"/>
      <c r="E253" s="240"/>
      <c r="F253" s="240"/>
      <c r="G253" s="240"/>
      <c r="H253" s="240"/>
      <c r="I253" s="240"/>
      <c r="J253" s="240"/>
      <c r="K253" s="240"/>
      <c r="L253" s="240"/>
      <c r="M253" s="240"/>
      <c r="N253" s="240"/>
      <c r="O253" s="240"/>
      <c r="P253" s="240"/>
      <c r="Q253" s="240"/>
      <c r="R253" s="240"/>
      <c r="S253" s="140" t="s">
        <v>81</v>
      </c>
      <c r="T253" s="140"/>
      <c r="U253" s="140"/>
      <c r="V253" s="140">
        <v>9</v>
      </c>
      <c r="W253" s="140"/>
      <c r="X253" s="140"/>
    </row>
    <row r="254" spans="1:24" ht="17.100000000000001" customHeight="1" x14ac:dyDescent="0.25">
      <c r="A254" s="140">
        <v>2</v>
      </c>
      <c r="B254" s="140"/>
      <c r="C254" s="240" t="s">
        <v>82</v>
      </c>
      <c r="D254" s="240"/>
      <c r="E254" s="240"/>
      <c r="F254" s="240"/>
      <c r="G254" s="240"/>
      <c r="H254" s="240"/>
      <c r="I254" s="240"/>
      <c r="J254" s="240"/>
      <c r="K254" s="240"/>
      <c r="L254" s="240"/>
      <c r="M254" s="240"/>
      <c r="N254" s="240"/>
      <c r="O254" s="240"/>
      <c r="P254" s="240"/>
      <c r="Q254" s="240"/>
      <c r="R254" s="240"/>
      <c r="S254" s="140" t="s">
        <v>83</v>
      </c>
      <c r="T254" s="140"/>
      <c r="U254" s="140"/>
      <c r="V254" s="206" t="e">
        <f>R98*V253</f>
        <v>#REF!</v>
      </c>
      <c r="W254" s="206"/>
      <c r="X254" s="206"/>
    </row>
    <row r="255" spans="1:24" ht="17.100000000000001" customHeight="1" x14ac:dyDescent="0.25">
      <c r="A255" s="140">
        <v>3</v>
      </c>
      <c r="B255" s="140"/>
      <c r="C255" s="240" t="s">
        <v>254</v>
      </c>
      <c r="D255" s="240"/>
      <c r="E255" s="240"/>
      <c r="F255" s="240"/>
      <c r="G255" s="240"/>
      <c r="H255" s="240"/>
      <c r="I255" s="240"/>
      <c r="J255" s="240"/>
      <c r="K255" s="240"/>
      <c r="L255" s="240"/>
      <c r="M255" s="240"/>
      <c r="N255" s="240"/>
      <c r="O255" s="240"/>
      <c r="P255" s="240"/>
      <c r="Q255" s="240"/>
      <c r="R255" s="240"/>
      <c r="S255" s="139" t="s">
        <v>269</v>
      </c>
      <c r="T255" s="139"/>
      <c r="U255" s="139"/>
      <c r="V255" s="140">
        <v>8</v>
      </c>
      <c r="W255" s="140"/>
      <c r="X255" s="140"/>
    </row>
    <row r="256" spans="1:24" ht="15.75" customHeight="1" x14ac:dyDescent="0.3">
      <c r="A256" s="140">
        <v>4</v>
      </c>
      <c r="B256" s="140"/>
      <c r="C256" s="240" t="s">
        <v>255</v>
      </c>
      <c r="D256" s="240"/>
      <c r="E256" s="240"/>
      <c r="F256" s="240"/>
      <c r="G256" s="240"/>
      <c r="H256" s="240"/>
      <c r="I256" s="240"/>
      <c r="J256" s="240"/>
      <c r="K256" s="240"/>
      <c r="L256" s="240"/>
      <c r="M256" s="240"/>
      <c r="N256" s="240"/>
      <c r="O256" s="240"/>
      <c r="P256" s="240"/>
      <c r="Q256" s="240"/>
      <c r="R256" s="240"/>
      <c r="S256" s="139" t="s">
        <v>84</v>
      </c>
      <c r="T256" s="139"/>
      <c r="U256" s="139"/>
      <c r="V256" s="140">
        <v>1</v>
      </c>
      <c r="W256" s="140"/>
      <c r="X256" s="140"/>
    </row>
    <row r="257" spans="1:24" ht="15" customHeight="1" x14ac:dyDescent="0.25">
      <c r="A257" s="140">
        <v>5</v>
      </c>
      <c r="B257" s="140"/>
      <c r="C257" s="240" t="s">
        <v>85</v>
      </c>
      <c r="D257" s="240"/>
      <c r="E257" s="240"/>
      <c r="F257" s="240"/>
      <c r="G257" s="240"/>
      <c r="H257" s="240"/>
      <c r="I257" s="240"/>
      <c r="J257" s="240"/>
      <c r="K257" s="240"/>
      <c r="L257" s="240"/>
      <c r="M257" s="240"/>
      <c r="N257" s="240"/>
      <c r="O257" s="240"/>
      <c r="P257" s="240"/>
      <c r="Q257" s="240"/>
      <c r="R257" s="240"/>
      <c r="S257" s="139" t="s">
        <v>270</v>
      </c>
      <c r="T257" s="139"/>
      <c r="U257" s="139"/>
      <c r="V257" s="140">
        <v>2</v>
      </c>
      <c r="W257" s="140"/>
      <c r="X257" s="140"/>
    </row>
    <row r="258" spans="1:24" ht="17.100000000000001" customHeight="1" x14ac:dyDescent="0.3">
      <c r="A258" s="241" t="s">
        <v>106</v>
      </c>
      <c r="B258" s="241"/>
      <c r="C258" s="241"/>
      <c r="D258" s="241"/>
      <c r="E258" s="241"/>
      <c r="F258" s="241"/>
      <c r="G258" s="241"/>
      <c r="H258" s="241"/>
      <c r="I258" s="241"/>
      <c r="J258" s="241"/>
      <c r="K258" s="241"/>
      <c r="L258" s="241"/>
      <c r="M258" s="241"/>
      <c r="N258" s="241"/>
      <c r="O258" s="241"/>
      <c r="P258" s="241"/>
      <c r="Q258" s="241"/>
      <c r="R258" s="241"/>
      <c r="S258" s="187" t="s">
        <v>108</v>
      </c>
      <c r="T258" s="187"/>
      <c r="U258" s="187"/>
      <c r="V258" s="145" t="e">
        <f>(V253^(1/6))*V255*V256*V257*(V254^(1/3))</f>
        <v>#REF!</v>
      </c>
      <c r="W258" s="145"/>
      <c r="X258" s="145"/>
    </row>
    <row r="259" spans="1:24" ht="17.100000000000001" customHeight="1" x14ac:dyDescent="0.25">
      <c r="A259" s="239" t="s">
        <v>107</v>
      </c>
      <c r="B259" s="239"/>
      <c r="C259" s="239"/>
      <c r="D259" s="239"/>
      <c r="E259" s="239"/>
      <c r="F259" s="239"/>
      <c r="G259" s="239"/>
      <c r="H259" s="239"/>
      <c r="I259" s="239"/>
      <c r="J259" s="239"/>
      <c r="K259" s="239"/>
      <c r="L259" s="239"/>
      <c r="M259" s="239"/>
      <c r="N259" s="239"/>
      <c r="O259" s="239"/>
      <c r="P259" s="239"/>
      <c r="Q259" s="239"/>
      <c r="R259" s="239"/>
      <c r="S259" s="239"/>
      <c r="T259" s="239"/>
      <c r="U259" s="239"/>
      <c r="V259" s="208" t="e">
        <f>CEILING(V258,50)</f>
        <v>#REF!</v>
      </c>
      <c r="W259" s="208"/>
      <c r="X259" s="208"/>
    </row>
    <row r="261" spans="1:24" ht="17.100000000000001" customHeight="1" x14ac:dyDescent="0.25">
      <c r="A261" s="115" t="s">
        <v>182</v>
      </c>
      <c r="F261" s="118"/>
      <c r="G261" s="118"/>
      <c r="H261" s="118"/>
      <c r="I261" s="118"/>
      <c r="J261" s="118"/>
      <c r="K261" s="118"/>
      <c r="L261" s="118"/>
      <c r="M261" s="118"/>
      <c r="N261" s="215" t="s">
        <v>228</v>
      </c>
      <c r="O261" s="215"/>
      <c r="P261" s="215"/>
      <c r="Q261" s="215"/>
      <c r="R261" s="215"/>
      <c r="S261" s="215"/>
      <c r="T261" s="215"/>
      <c r="U261" s="215"/>
      <c r="V261" s="215"/>
      <c r="W261" s="215"/>
      <c r="X261" s="215"/>
    </row>
  </sheetData>
  <mergeCells count="287">
    <mergeCell ref="P9:W9"/>
    <mergeCell ref="A10:J10"/>
    <mergeCell ref="P10:X10"/>
    <mergeCell ref="P11:W11"/>
    <mergeCell ref="A12:I12"/>
    <mergeCell ref="P12:X12"/>
    <mergeCell ref="I2:R2"/>
    <mergeCell ref="A5:H5"/>
    <mergeCell ref="Q5:X5"/>
    <mergeCell ref="P6:W6"/>
    <mergeCell ref="A7:I8"/>
    <mergeCell ref="P7:X8"/>
    <mergeCell ref="A21:I21"/>
    <mergeCell ref="P21:X21"/>
    <mergeCell ref="G24:Q25"/>
    <mergeCell ref="A27:W27"/>
    <mergeCell ref="I30:O30"/>
    <mergeCell ref="A38:X38"/>
    <mergeCell ref="A14:H14"/>
    <mergeCell ref="P14:W14"/>
    <mergeCell ref="A16:H17"/>
    <mergeCell ref="P16:X17"/>
    <mergeCell ref="A19:I19"/>
    <mergeCell ref="P19:Y19"/>
    <mergeCell ref="P48:W48"/>
    <mergeCell ref="A49:J49"/>
    <mergeCell ref="P49:X49"/>
    <mergeCell ref="P50:W50"/>
    <mergeCell ref="A51:I51"/>
    <mergeCell ref="P51:X51"/>
    <mergeCell ref="A40:X40"/>
    <mergeCell ref="A43:X43"/>
    <mergeCell ref="A44:H44"/>
    <mergeCell ref="Q44:X44"/>
    <mergeCell ref="P45:W45"/>
    <mergeCell ref="A46:I47"/>
    <mergeCell ref="P46:X47"/>
    <mergeCell ref="J67:P67"/>
    <mergeCell ref="J69:P69"/>
    <mergeCell ref="I75:J75"/>
    <mergeCell ref="J77:O77"/>
    <mergeCell ref="J83:K83"/>
    <mergeCell ref="L83:M83"/>
    <mergeCell ref="A54:X54"/>
    <mergeCell ref="A55:X55"/>
    <mergeCell ref="A56:X56"/>
    <mergeCell ref="A57:X57"/>
    <mergeCell ref="K59:L59"/>
    <mergeCell ref="I61:N61"/>
    <mergeCell ref="R98:S98"/>
    <mergeCell ref="K101:N102"/>
    <mergeCell ref="A84:X84"/>
    <mergeCell ref="A85:X86"/>
    <mergeCell ref="A87:X88"/>
    <mergeCell ref="L89:M89"/>
    <mergeCell ref="N89:O89"/>
    <mergeCell ref="Q89:R89"/>
    <mergeCell ref="S89:T89"/>
    <mergeCell ref="M104:N104"/>
    <mergeCell ref="M105:N105"/>
    <mergeCell ref="G107:H107"/>
    <mergeCell ref="I107:J107"/>
    <mergeCell ref="L107:M107"/>
    <mergeCell ref="O107:P107"/>
    <mergeCell ref="I91:M92"/>
    <mergeCell ref="A98:E98"/>
    <mergeCell ref="G98:H98"/>
    <mergeCell ref="M98:N98"/>
    <mergeCell ref="O133:P133"/>
    <mergeCell ref="A134:X138"/>
    <mergeCell ref="K140:L140"/>
    <mergeCell ref="K141:L141"/>
    <mergeCell ref="K142:L142"/>
    <mergeCell ref="K143:L143"/>
    <mergeCell ref="N108:O108"/>
    <mergeCell ref="N109:O109"/>
    <mergeCell ref="A110:X111"/>
    <mergeCell ref="A112:X120"/>
    <mergeCell ref="A121:X127"/>
    <mergeCell ref="J128:N129"/>
    <mergeCell ref="F152:G152"/>
    <mergeCell ref="H152:I152"/>
    <mergeCell ref="L152:O152"/>
    <mergeCell ref="P152:Q152"/>
    <mergeCell ref="F153:G153"/>
    <mergeCell ref="H153:I153"/>
    <mergeCell ref="L153:O153"/>
    <mergeCell ref="P153:Q153"/>
    <mergeCell ref="M146:N146"/>
    <mergeCell ref="M147:N147"/>
    <mergeCell ref="M148:N148"/>
    <mergeCell ref="M149:N149"/>
    <mergeCell ref="A150:L150"/>
    <mergeCell ref="M150:N150"/>
    <mergeCell ref="N164:X164"/>
    <mergeCell ref="A165:W165"/>
    <mergeCell ref="P166:W167"/>
    <mergeCell ref="A169:X170"/>
    <mergeCell ref="A172:W172"/>
    <mergeCell ref="A173:X173"/>
    <mergeCell ref="L154:O154"/>
    <mergeCell ref="P154:Q154"/>
    <mergeCell ref="A158:W158"/>
    <mergeCell ref="P159:W160"/>
    <mergeCell ref="A162:W162"/>
    <mergeCell ref="A163:W163"/>
    <mergeCell ref="O185:V186"/>
    <mergeCell ref="A187:X187"/>
    <mergeCell ref="B188:G189"/>
    <mergeCell ref="H188:N189"/>
    <mergeCell ref="O188:W189"/>
    <mergeCell ref="J193:K193"/>
    <mergeCell ref="M193:N193"/>
    <mergeCell ref="M175:T176"/>
    <mergeCell ref="A177:X177"/>
    <mergeCell ref="A178:X178"/>
    <mergeCell ref="O179:V180"/>
    <mergeCell ref="A182:X182"/>
    <mergeCell ref="A184:X184"/>
    <mergeCell ref="J203:K203"/>
    <mergeCell ref="J204:K204"/>
    <mergeCell ref="A205:X214"/>
    <mergeCell ref="A217:B217"/>
    <mergeCell ref="C217:R217"/>
    <mergeCell ref="S217:U217"/>
    <mergeCell ref="V217:X217"/>
    <mergeCell ref="J195:K195"/>
    <mergeCell ref="O195:P195"/>
    <mergeCell ref="A199:X199"/>
    <mergeCell ref="A200:V200"/>
    <mergeCell ref="A201:V201"/>
    <mergeCell ref="A202:V202"/>
    <mergeCell ref="A220:B220"/>
    <mergeCell ref="C220:R220"/>
    <mergeCell ref="S220:U220"/>
    <mergeCell ref="V220:X220"/>
    <mergeCell ref="A221:B221"/>
    <mergeCell ref="C221:R221"/>
    <mergeCell ref="S221:U221"/>
    <mergeCell ref="V221:X221"/>
    <mergeCell ref="A218:B218"/>
    <mergeCell ref="C218:R218"/>
    <mergeCell ref="S218:U218"/>
    <mergeCell ref="V218:X218"/>
    <mergeCell ref="A219:B219"/>
    <mergeCell ref="C219:R219"/>
    <mergeCell ref="S219:U219"/>
    <mergeCell ref="V219:X219"/>
    <mergeCell ref="A224:B224"/>
    <mergeCell ref="C224:R224"/>
    <mergeCell ref="S224:U224"/>
    <mergeCell ref="V224:X224"/>
    <mergeCell ref="A225:B225"/>
    <mergeCell ref="C225:R225"/>
    <mergeCell ref="S225:U225"/>
    <mergeCell ref="V225:X225"/>
    <mergeCell ref="A222:B222"/>
    <mergeCell ref="C222:R222"/>
    <mergeCell ref="S222:U222"/>
    <mergeCell ref="V222:X222"/>
    <mergeCell ref="A223:B223"/>
    <mergeCell ref="C223:R223"/>
    <mergeCell ref="S223:U223"/>
    <mergeCell ref="V223:X223"/>
    <mergeCell ref="A228:B228"/>
    <mergeCell ref="C228:R228"/>
    <mergeCell ref="S228:U228"/>
    <mergeCell ref="V228:X228"/>
    <mergeCell ref="A229:B229"/>
    <mergeCell ref="C229:R229"/>
    <mergeCell ref="S229:U229"/>
    <mergeCell ref="V229:X229"/>
    <mergeCell ref="A226:B226"/>
    <mergeCell ref="C226:R226"/>
    <mergeCell ref="S226:U226"/>
    <mergeCell ref="V226:X226"/>
    <mergeCell ref="A227:B227"/>
    <mergeCell ref="C227:R227"/>
    <mergeCell ref="S227:U227"/>
    <mergeCell ref="V227:X227"/>
    <mergeCell ref="A230:R230"/>
    <mergeCell ref="S230:U230"/>
    <mergeCell ref="V230:X230"/>
    <mergeCell ref="A231:U231"/>
    <mergeCell ref="V231:X231"/>
    <mergeCell ref="A233:B233"/>
    <mergeCell ref="C233:R233"/>
    <mergeCell ref="S233:U233"/>
    <mergeCell ref="V233:X233"/>
    <mergeCell ref="A236:B236"/>
    <mergeCell ref="C236:R236"/>
    <mergeCell ref="S236:U236"/>
    <mergeCell ref="V236:X236"/>
    <mergeCell ref="A237:B237"/>
    <mergeCell ref="C237:R237"/>
    <mergeCell ref="S237:U237"/>
    <mergeCell ref="V237:X237"/>
    <mergeCell ref="A234:B234"/>
    <mergeCell ref="C234:R234"/>
    <mergeCell ref="S234:U234"/>
    <mergeCell ref="V234:X234"/>
    <mergeCell ref="A235:B235"/>
    <mergeCell ref="C235:R235"/>
    <mergeCell ref="S235:U235"/>
    <mergeCell ref="V235:X235"/>
    <mergeCell ref="A240:B240"/>
    <mergeCell ref="C240:R240"/>
    <mergeCell ref="S240:U240"/>
    <mergeCell ref="V240:X240"/>
    <mergeCell ref="A241:B241"/>
    <mergeCell ref="C241:R241"/>
    <mergeCell ref="S241:U241"/>
    <mergeCell ref="V241:X241"/>
    <mergeCell ref="A238:B238"/>
    <mergeCell ref="C238:R238"/>
    <mergeCell ref="S238:U238"/>
    <mergeCell ref="V238:X238"/>
    <mergeCell ref="A239:B239"/>
    <mergeCell ref="C239:R239"/>
    <mergeCell ref="S239:U239"/>
    <mergeCell ref="V239:X239"/>
    <mergeCell ref="A244:B244"/>
    <mergeCell ref="C244:R244"/>
    <mergeCell ref="S244:U244"/>
    <mergeCell ref="V244:X244"/>
    <mergeCell ref="A245:B245"/>
    <mergeCell ref="C245:R245"/>
    <mergeCell ref="S245:U245"/>
    <mergeCell ref="V245:X245"/>
    <mergeCell ref="A242:B242"/>
    <mergeCell ref="C242:R242"/>
    <mergeCell ref="S242:U242"/>
    <mergeCell ref="V242:X242"/>
    <mergeCell ref="A243:B243"/>
    <mergeCell ref="C243:R243"/>
    <mergeCell ref="S243:U243"/>
    <mergeCell ref="V243:X243"/>
    <mergeCell ref="A246:B246"/>
    <mergeCell ref="C246:R246"/>
    <mergeCell ref="S246:U246"/>
    <mergeCell ref="V246:X246"/>
    <mergeCell ref="A247:B249"/>
    <mergeCell ref="C247:I249"/>
    <mergeCell ref="J247:M247"/>
    <mergeCell ref="Q247:R247"/>
    <mergeCell ref="S247:U247"/>
    <mergeCell ref="V247:X247"/>
    <mergeCell ref="A250:U250"/>
    <mergeCell ref="V250:X250"/>
    <mergeCell ref="A252:B252"/>
    <mergeCell ref="C252:R252"/>
    <mergeCell ref="S252:U252"/>
    <mergeCell ref="V252:X252"/>
    <mergeCell ref="J248:M248"/>
    <mergeCell ref="Q248:R248"/>
    <mergeCell ref="S248:U248"/>
    <mergeCell ref="V248:X248"/>
    <mergeCell ref="J249:M249"/>
    <mergeCell ref="Q249:R249"/>
    <mergeCell ref="S249:U249"/>
    <mergeCell ref="V249:X249"/>
    <mergeCell ref="A255:B255"/>
    <mergeCell ref="C255:R255"/>
    <mergeCell ref="S255:U255"/>
    <mergeCell ref="V255:X255"/>
    <mergeCell ref="A256:B256"/>
    <mergeCell ref="C256:R256"/>
    <mergeCell ref="S256:U256"/>
    <mergeCell ref="V256:X256"/>
    <mergeCell ref="A253:B253"/>
    <mergeCell ref="C253:R253"/>
    <mergeCell ref="S253:U253"/>
    <mergeCell ref="V253:X253"/>
    <mergeCell ref="A254:B254"/>
    <mergeCell ref="C254:R254"/>
    <mergeCell ref="S254:U254"/>
    <mergeCell ref="V254:X254"/>
    <mergeCell ref="A259:U259"/>
    <mergeCell ref="V259:X259"/>
    <mergeCell ref="N261:X261"/>
    <mergeCell ref="A257:B257"/>
    <mergeCell ref="C257:R257"/>
    <mergeCell ref="S257:U257"/>
    <mergeCell ref="V257:X257"/>
    <mergeCell ref="A258:R258"/>
    <mergeCell ref="S258:U258"/>
    <mergeCell ref="V258:X258"/>
  </mergeCells>
  <pageMargins left="0.25" right="0.25" top="0.75" bottom="0.75" header="0.3" footer="0.3"/>
  <pageSetup paperSize="9" scale="96" fitToHeight="0" orientation="portrait" r:id="rId1"/>
  <headerFooter alignWithMargins="0"/>
  <rowBreaks count="6" manualBreakCount="6">
    <brk id="43" max="16383" man="1"/>
    <brk id="57" max="16383" man="1"/>
    <brk id="99" max="16383" man="1"/>
    <brk id="143" max="16383" man="1"/>
    <brk id="177" max="16383" man="1"/>
    <brk id="215" max="16383" man="1"/>
  </rowBreaks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 sizeWithCells="1">
              <from>
                <xdr:col>7</xdr:col>
                <xdr:colOff>66675</xdr:colOff>
                <xdr:row>168</xdr:row>
                <xdr:rowOff>47625</xdr:rowOff>
              </from>
              <to>
                <xdr:col>11</xdr:col>
                <xdr:colOff>209550</xdr:colOff>
                <xdr:row>169</xdr:row>
                <xdr:rowOff>114300</xdr:rowOff>
              </to>
            </anchor>
          </objectPr>
        </oleObject>
      </mc:Choice>
      <mc:Fallback>
        <oleObject progId="Equation.3" shapeId="1638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66"/>
  <sheetViews>
    <sheetView tabSelected="1" zoomScale="130" zoomScaleNormal="130" workbookViewId="0">
      <pane ySplit="2" topLeftCell="A3" activePane="bottomLeft" state="frozenSplit"/>
      <selection activeCell="B1" sqref="B1"/>
      <selection pane="bottomLeft" activeCell="E15" sqref="E15"/>
    </sheetView>
  </sheetViews>
  <sheetFormatPr defaultColWidth="9.140625" defaultRowHeight="15" x14ac:dyDescent="0.25"/>
  <cols>
    <col min="1" max="1" width="18.7109375" style="124" customWidth="1"/>
    <col min="2" max="2" width="24.42578125" style="124" customWidth="1"/>
    <col min="3" max="4" width="9.140625" style="124"/>
    <col min="5" max="5" width="16.85546875" style="124" customWidth="1"/>
    <col min="6" max="6" width="14.7109375" style="124" customWidth="1"/>
    <col min="7" max="16384" width="9.140625" style="124"/>
  </cols>
  <sheetData>
    <row r="1" spans="1:6" ht="15.75" customHeight="1" x14ac:dyDescent="0.25">
      <c r="A1" s="276" t="s">
        <v>272</v>
      </c>
      <c r="B1" s="440" t="s">
        <v>278</v>
      </c>
      <c r="E1" s="442" t="s">
        <v>276</v>
      </c>
      <c r="F1" s="443"/>
    </row>
    <row r="2" spans="1:6" ht="33" customHeight="1" thickBot="1" x14ac:dyDescent="0.3">
      <c r="A2" s="277"/>
      <c r="B2" s="441"/>
      <c r="E2" s="444"/>
      <c r="F2" s="445"/>
    </row>
    <row r="3" spans="1:6" x14ac:dyDescent="0.25">
      <c r="A3" s="438">
        <v>1</v>
      </c>
      <c r="B3" s="126" t="s">
        <v>271</v>
      </c>
      <c r="E3" s="438" t="s">
        <v>271</v>
      </c>
      <c r="F3" s="446">
        <v>1.4</v>
      </c>
    </row>
    <row r="4" spans="1:6" x14ac:dyDescent="0.25">
      <c r="A4" s="439">
        <v>2</v>
      </c>
      <c r="B4" s="126" t="s">
        <v>273</v>
      </c>
      <c r="E4" s="438" t="s">
        <v>273</v>
      </c>
      <c r="F4" s="447" t="s">
        <v>279</v>
      </c>
    </row>
    <row r="5" spans="1:6" x14ac:dyDescent="0.25">
      <c r="A5" s="438">
        <v>3</v>
      </c>
      <c r="B5" s="125" t="s">
        <v>274</v>
      </c>
      <c r="E5" s="438" t="s">
        <v>274</v>
      </c>
      <c r="F5" s="447" t="s">
        <v>275</v>
      </c>
    </row>
    <row r="6" spans="1:6" x14ac:dyDescent="0.25">
      <c r="A6" s="439">
        <v>4</v>
      </c>
      <c r="B6" s="125" t="s">
        <v>271</v>
      </c>
      <c r="E6" s="439" t="s">
        <v>277</v>
      </c>
      <c r="F6" s="448">
        <v>8.1</v>
      </c>
    </row>
    <row r="7" spans="1:6" x14ac:dyDescent="0.25">
      <c r="A7" s="438">
        <v>5</v>
      </c>
      <c r="B7" s="125" t="s">
        <v>274</v>
      </c>
      <c r="E7" s="438"/>
      <c r="F7" s="447"/>
    </row>
    <row r="8" spans="1:6" x14ac:dyDescent="0.25">
      <c r="A8" s="439">
        <v>6</v>
      </c>
      <c r="B8" s="125" t="s">
        <v>274</v>
      </c>
      <c r="E8" s="439"/>
      <c r="F8" s="447"/>
    </row>
    <row r="9" spans="1:6" x14ac:dyDescent="0.25">
      <c r="A9" s="438">
        <v>7</v>
      </c>
      <c r="B9" s="125" t="s">
        <v>273</v>
      </c>
      <c r="E9" s="438"/>
      <c r="F9" s="447"/>
    </row>
    <row r="10" spans="1:6" x14ac:dyDescent="0.25">
      <c r="A10" s="439">
        <v>8</v>
      </c>
      <c r="B10" s="125" t="s">
        <v>277</v>
      </c>
      <c r="E10" s="439"/>
      <c r="F10" s="447"/>
    </row>
    <row r="11" spans="1:6" x14ac:dyDescent="0.25">
      <c r="A11" s="438">
        <v>9</v>
      </c>
      <c r="B11" s="125" t="s">
        <v>273</v>
      </c>
      <c r="E11" s="438"/>
      <c r="F11" s="447"/>
    </row>
    <row r="12" spans="1:6" ht="15.75" customHeight="1" x14ac:dyDescent="0.25">
      <c r="A12" s="439">
        <v>10</v>
      </c>
      <c r="B12" s="125" t="s">
        <v>277</v>
      </c>
      <c r="E12" s="439"/>
      <c r="F12" s="447"/>
    </row>
    <row r="13" spans="1:6" x14ac:dyDescent="0.25">
      <c r="A13" s="123"/>
      <c r="B13" s="123"/>
      <c r="E13" s="123"/>
      <c r="F13" s="123"/>
    </row>
    <row r="14" spans="1:6" x14ac:dyDescent="0.25">
      <c r="A14" s="123"/>
      <c r="B14" s="123"/>
      <c r="E14" s="123"/>
      <c r="F14" s="123"/>
    </row>
    <row r="15" spans="1:6" x14ac:dyDescent="0.25">
      <c r="A15" s="123"/>
      <c r="B15" s="123"/>
      <c r="E15" s="123"/>
      <c r="F15" s="123"/>
    </row>
    <row r="16" spans="1:6" x14ac:dyDescent="0.25">
      <c r="A16" s="123"/>
      <c r="B16" s="123"/>
      <c r="E16" s="123"/>
      <c r="F16" s="123"/>
    </row>
    <row r="17" spans="1:6" x14ac:dyDescent="0.25">
      <c r="A17" s="123"/>
      <c r="B17" s="123"/>
      <c r="E17" s="123"/>
      <c r="F17" s="123"/>
    </row>
    <row r="18" spans="1:6" x14ac:dyDescent="0.25">
      <c r="A18" s="123"/>
      <c r="B18" s="123"/>
      <c r="E18" s="123"/>
      <c r="F18" s="123"/>
    </row>
    <row r="19" spans="1:6" x14ac:dyDescent="0.25">
      <c r="A19" s="123"/>
      <c r="B19" s="123"/>
      <c r="E19" s="123"/>
      <c r="F19" s="123"/>
    </row>
    <row r="20" spans="1:6" x14ac:dyDescent="0.25">
      <c r="A20" s="123"/>
      <c r="B20" s="123"/>
      <c r="E20" s="123"/>
      <c r="F20" s="123"/>
    </row>
    <row r="21" spans="1:6" x14ac:dyDescent="0.25">
      <c r="A21" s="123"/>
      <c r="B21" s="123"/>
      <c r="E21" s="123"/>
      <c r="F21" s="123"/>
    </row>
    <row r="22" spans="1:6" x14ac:dyDescent="0.25">
      <c r="A22" s="123"/>
      <c r="B22" s="123"/>
      <c r="E22" s="123"/>
      <c r="F22" s="123"/>
    </row>
    <row r="23" spans="1:6" x14ac:dyDescent="0.25">
      <c r="A23" s="123"/>
      <c r="B23" s="123"/>
      <c r="E23" s="123"/>
      <c r="F23" s="123"/>
    </row>
    <row r="24" spans="1:6" x14ac:dyDescent="0.25">
      <c r="A24" s="123"/>
      <c r="B24" s="123"/>
      <c r="E24" s="123"/>
      <c r="F24" s="123"/>
    </row>
    <row r="25" spans="1:6" x14ac:dyDescent="0.25">
      <c r="A25" s="123"/>
      <c r="B25" s="123"/>
      <c r="E25" s="123"/>
      <c r="F25" s="123"/>
    </row>
    <row r="26" spans="1:6" x14ac:dyDescent="0.25">
      <c r="A26" s="123"/>
      <c r="B26" s="123"/>
      <c r="E26" s="123"/>
      <c r="F26" s="123"/>
    </row>
    <row r="27" spans="1:6" x14ac:dyDescent="0.25">
      <c r="A27" s="123"/>
      <c r="B27" s="123"/>
      <c r="E27" s="123"/>
      <c r="F27" s="123"/>
    </row>
    <row r="28" spans="1:6" x14ac:dyDescent="0.25">
      <c r="A28" s="123"/>
      <c r="B28" s="123"/>
      <c r="E28" s="123"/>
      <c r="F28" s="123"/>
    </row>
    <row r="29" spans="1:6" x14ac:dyDescent="0.25">
      <c r="A29" s="123"/>
      <c r="B29" s="123"/>
      <c r="E29" s="123"/>
      <c r="F29" s="123"/>
    </row>
    <row r="30" spans="1:6" x14ac:dyDescent="0.25">
      <c r="A30" s="123"/>
      <c r="B30" s="123"/>
      <c r="E30" s="123"/>
      <c r="F30" s="123"/>
    </row>
    <row r="31" spans="1:6" x14ac:dyDescent="0.25">
      <c r="A31" s="123"/>
      <c r="B31" s="123"/>
      <c r="E31" s="123"/>
      <c r="F31" s="123"/>
    </row>
    <row r="32" spans="1:6" x14ac:dyDescent="0.25">
      <c r="A32" s="123"/>
      <c r="B32" s="123"/>
      <c r="E32" s="123"/>
      <c r="F32" s="123"/>
    </row>
    <row r="33" spans="1:6" x14ac:dyDescent="0.25">
      <c r="A33" s="123"/>
      <c r="B33" s="123"/>
      <c r="E33" s="123"/>
      <c r="F33" s="123"/>
    </row>
    <row r="34" spans="1:6" x14ac:dyDescent="0.25">
      <c r="A34" s="123"/>
      <c r="B34" s="123"/>
      <c r="E34" s="123"/>
      <c r="F34" s="123"/>
    </row>
    <row r="35" spans="1:6" x14ac:dyDescent="0.25">
      <c r="A35" s="123"/>
      <c r="B35" s="123"/>
      <c r="E35" s="123"/>
      <c r="F35" s="123"/>
    </row>
    <row r="36" spans="1:6" x14ac:dyDescent="0.25">
      <c r="A36" s="123"/>
      <c r="B36" s="123"/>
      <c r="E36" s="123"/>
      <c r="F36" s="123"/>
    </row>
    <row r="37" spans="1:6" x14ac:dyDescent="0.25">
      <c r="A37" s="123"/>
      <c r="B37" s="123"/>
      <c r="E37" s="123"/>
      <c r="F37" s="123"/>
    </row>
    <row r="38" spans="1:6" x14ac:dyDescent="0.25">
      <c r="A38" s="123"/>
      <c r="B38" s="123"/>
      <c r="E38" s="123"/>
      <c r="F38" s="123"/>
    </row>
    <row r="39" spans="1:6" x14ac:dyDescent="0.25">
      <c r="A39" s="123"/>
      <c r="B39" s="123"/>
      <c r="E39" s="123"/>
      <c r="F39" s="123"/>
    </row>
    <row r="40" spans="1:6" x14ac:dyDescent="0.25">
      <c r="A40" s="123"/>
      <c r="B40" s="123"/>
      <c r="E40" s="123"/>
      <c r="F40" s="123"/>
    </row>
    <row r="41" spans="1:6" x14ac:dyDescent="0.25">
      <c r="A41" s="123"/>
      <c r="B41" s="123"/>
      <c r="E41" s="123"/>
      <c r="F41" s="123"/>
    </row>
    <row r="42" spans="1:6" x14ac:dyDescent="0.25">
      <c r="A42" s="123"/>
      <c r="B42" s="123"/>
      <c r="E42" s="123"/>
      <c r="F42" s="123"/>
    </row>
    <row r="43" spans="1:6" x14ac:dyDescent="0.25">
      <c r="A43" s="123"/>
      <c r="B43" s="123"/>
      <c r="E43" s="123"/>
      <c r="F43" s="123"/>
    </row>
    <row r="44" spans="1:6" x14ac:dyDescent="0.25">
      <c r="A44" s="123"/>
      <c r="B44" s="123"/>
      <c r="E44" s="123"/>
      <c r="F44" s="123"/>
    </row>
    <row r="45" spans="1:6" x14ac:dyDescent="0.25">
      <c r="A45" s="123"/>
      <c r="B45" s="123"/>
      <c r="E45" s="123"/>
      <c r="F45" s="123"/>
    </row>
    <row r="46" spans="1:6" x14ac:dyDescent="0.25">
      <c r="A46" s="123"/>
      <c r="B46" s="123"/>
      <c r="E46" s="123"/>
      <c r="F46" s="123"/>
    </row>
    <row r="47" spans="1:6" x14ac:dyDescent="0.25">
      <c r="A47" s="123"/>
      <c r="B47" s="123"/>
      <c r="E47" s="123"/>
      <c r="F47" s="123"/>
    </row>
    <row r="48" spans="1:6" x14ac:dyDescent="0.25">
      <c r="A48" s="123"/>
      <c r="B48" s="123"/>
      <c r="E48" s="123"/>
      <c r="F48" s="123"/>
    </row>
    <row r="49" spans="1:6" x14ac:dyDescent="0.25">
      <c r="A49" s="123"/>
      <c r="B49" s="123"/>
      <c r="E49" s="123"/>
      <c r="F49" s="123"/>
    </row>
    <row r="50" spans="1:6" x14ac:dyDescent="0.25">
      <c r="A50" s="123"/>
      <c r="B50" s="123"/>
      <c r="E50" s="123"/>
      <c r="F50" s="123"/>
    </row>
    <row r="51" spans="1:6" x14ac:dyDescent="0.25">
      <c r="A51" s="123"/>
      <c r="B51" s="123"/>
      <c r="E51" s="123"/>
      <c r="F51" s="123"/>
    </row>
    <row r="52" spans="1:6" x14ac:dyDescent="0.25">
      <c r="A52" s="123"/>
      <c r="B52" s="123"/>
      <c r="E52" s="123"/>
      <c r="F52" s="123"/>
    </row>
    <row r="53" spans="1:6" x14ac:dyDescent="0.25">
      <c r="A53" s="123"/>
      <c r="B53" s="123"/>
      <c r="E53" s="123"/>
      <c r="F53" s="123"/>
    </row>
    <row r="54" spans="1:6" x14ac:dyDescent="0.25">
      <c r="A54" s="123"/>
      <c r="B54" s="123"/>
      <c r="E54" s="123"/>
      <c r="F54" s="123"/>
    </row>
    <row r="55" spans="1:6" x14ac:dyDescent="0.25">
      <c r="A55" s="123"/>
      <c r="B55" s="123"/>
      <c r="E55" s="123"/>
      <c r="F55" s="123"/>
    </row>
    <row r="56" spans="1:6" x14ac:dyDescent="0.25">
      <c r="A56" s="123"/>
      <c r="B56" s="123"/>
      <c r="E56" s="123"/>
      <c r="F56" s="123"/>
    </row>
    <row r="57" spans="1:6" x14ac:dyDescent="0.25">
      <c r="A57" s="123"/>
      <c r="B57" s="123"/>
      <c r="E57" s="123"/>
      <c r="F57" s="123"/>
    </row>
    <row r="58" spans="1:6" x14ac:dyDescent="0.25">
      <c r="A58" s="123"/>
      <c r="B58" s="123"/>
      <c r="E58" s="123"/>
      <c r="F58" s="123"/>
    </row>
    <row r="59" spans="1:6" x14ac:dyDescent="0.25">
      <c r="A59" s="123"/>
      <c r="B59" s="123"/>
      <c r="E59" s="123"/>
      <c r="F59" s="123"/>
    </row>
    <row r="60" spans="1:6" x14ac:dyDescent="0.25">
      <c r="A60" s="123"/>
      <c r="B60" s="123"/>
      <c r="E60" s="123"/>
      <c r="F60" s="123"/>
    </row>
    <row r="61" spans="1:6" x14ac:dyDescent="0.25">
      <c r="A61" s="123"/>
      <c r="B61" s="123"/>
      <c r="E61" s="123"/>
      <c r="F61" s="123"/>
    </row>
    <row r="62" spans="1:6" x14ac:dyDescent="0.25">
      <c r="A62" s="123"/>
      <c r="B62" s="123"/>
      <c r="E62" s="123"/>
      <c r="F62" s="123"/>
    </row>
    <row r="63" spans="1:6" x14ac:dyDescent="0.25">
      <c r="A63" s="123"/>
      <c r="B63" s="123"/>
      <c r="E63" s="123"/>
      <c r="F63" s="123"/>
    </row>
    <row r="64" spans="1:6" x14ac:dyDescent="0.25">
      <c r="A64" s="123"/>
      <c r="B64" s="123"/>
      <c r="E64" s="123"/>
      <c r="F64" s="123"/>
    </row>
    <row r="65" spans="1:6" x14ac:dyDescent="0.25">
      <c r="A65" s="123"/>
      <c r="B65" s="123"/>
      <c r="E65" s="123"/>
      <c r="F65" s="123"/>
    </row>
    <row r="66" spans="1:6" x14ac:dyDescent="0.25">
      <c r="A66" s="123"/>
      <c r="B66" s="123"/>
      <c r="E66" s="123"/>
      <c r="F66" s="123"/>
    </row>
    <row r="67" spans="1:6" x14ac:dyDescent="0.25">
      <c r="A67" s="123"/>
      <c r="B67" s="123"/>
      <c r="E67" s="123"/>
      <c r="F67" s="123"/>
    </row>
    <row r="68" spans="1:6" x14ac:dyDescent="0.25">
      <c r="A68" s="123"/>
      <c r="B68" s="123"/>
      <c r="E68" s="123"/>
      <c r="F68" s="123"/>
    </row>
    <row r="69" spans="1:6" x14ac:dyDescent="0.25">
      <c r="A69" s="123"/>
      <c r="B69" s="123"/>
      <c r="E69" s="123"/>
      <c r="F69" s="123"/>
    </row>
    <row r="70" spans="1:6" x14ac:dyDescent="0.25">
      <c r="A70" s="123"/>
      <c r="B70" s="123"/>
      <c r="E70" s="123"/>
      <c r="F70" s="123"/>
    </row>
    <row r="71" spans="1:6" x14ac:dyDescent="0.25">
      <c r="A71" s="123"/>
      <c r="B71" s="123"/>
      <c r="E71" s="123"/>
      <c r="F71" s="123"/>
    </row>
    <row r="72" spans="1:6" x14ac:dyDescent="0.25">
      <c r="A72" s="123"/>
      <c r="B72" s="123"/>
      <c r="E72" s="123"/>
      <c r="F72" s="123"/>
    </row>
    <row r="73" spans="1:6" x14ac:dyDescent="0.25">
      <c r="A73" s="123"/>
      <c r="B73" s="123"/>
      <c r="E73" s="123"/>
      <c r="F73" s="123"/>
    </row>
    <row r="74" spans="1:6" x14ac:dyDescent="0.25">
      <c r="A74" s="123"/>
      <c r="B74" s="123"/>
      <c r="E74" s="123"/>
      <c r="F74" s="123"/>
    </row>
    <row r="75" spans="1:6" x14ac:dyDescent="0.25">
      <c r="A75" s="123"/>
      <c r="B75" s="123"/>
      <c r="E75" s="123"/>
      <c r="F75" s="123"/>
    </row>
    <row r="76" spans="1:6" x14ac:dyDescent="0.25">
      <c r="A76" s="123"/>
      <c r="B76" s="123"/>
      <c r="E76" s="123"/>
      <c r="F76" s="123"/>
    </row>
    <row r="77" spans="1:6" x14ac:dyDescent="0.25">
      <c r="A77" s="123"/>
      <c r="B77" s="123"/>
      <c r="E77" s="123"/>
      <c r="F77" s="123"/>
    </row>
    <row r="78" spans="1:6" x14ac:dyDescent="0.25">
      <c r="A78" s="123"/>
      <c r="B78" s="123"/>
      <c r="E78" s="123"/>
      <c r="F78" s="123"/>
    </row>
    <row r="79" spans="1:6" x14ac:dyDescent="0.25">
      <c r="A79" s="123"/>
      <c r="B79" s="123"/>
      <c r="E79" s="123"/>
      <c r="F79" s="123"/>
    </row>
    <row r="80" spans="1:6" x14ac:dyDescent="0.25">
      <c r="A80" s="123"/>
      <c r="B80" s="123"/>
      <c r="E80" s="123"/>
      <c r="F80" s="123"/>
    </row>
    <row r="81" spans="1:6" x14ac:dyDescent="0.25">
      <c r="A81" s="123"/>
      <c r="B81" s="123"/>
      <c r="E81" s="123"/>
      <c r="F81" s="123"/>
    </row>
    <row r="82" spans="1:6" x14ac:dyDescent="0.25">
      <c r="A82" s="123"/>
      <c r="B82" s="123"/>
      <c r="E82" s="123"/>
      <c r="F82" s="123"/>
    </row>
    <row r="83" spans="1:6" x14ac:dyDescent="0.25">
      <c r="A83" s="123"/>
      <c r="B83" s="123"/>
      <c r="E83" s="123"/>
      <c r="F83" s="123"/>
    </row>
    <row r="84" spans="1:6" x14ac:dyDescent="0.25">
      <c r="A84" s="123"/>
      <c r="B84" s="123"/>
      <c r="E84" s="123"/>
      <c r="F84" s="123"/>
    </row>
    <row r="85" spans="1:6" x14ac:dyDescent="0.25">
      <c r="A85" s="123"/>
      <c r="B85" s="123"/>
      <c r="E85" s="123"/>
      <c r="F85" s="123"/>
    </row>
    <row r="86" spans="1:6" x14ac:dyDescent="0.25">
      <c r="A86" s="123"/>
      <c r="B86" s="123"/>
      <c r="E86" s="123"/>
      <c r="F86" s="123"/>
    </row>
    <row r="87" spans="1:6" x14ac:dyDescent="0.25">
      <c r="A87" s="123"/>
      <c r="B87" s="123"/>
      <c r="E87" s="123"/>
      <c r="F87" s="123"/>
    </row>
    <row r="88" spans="1:6" x14ac:dyDescent="0.25">
      <c r="A88" s="123"/>
      <c r="B88" s="123"/>
      <c r="E88" s="123"/>
      <c r="F88" s="123"/>
    </row>
    <row r="89" spans="1:6" x14ac:dyDescent="0.25">
      <c r="A89" s="123"/>
      <c r="B89" s="123"/>
      <c r="E89" s="123"/>
      <c r="F89" s="123"/>
    </row>
    <row r="90" spans="1:6" x14ac:dyDescent="0.25">
      <c r="A90" s="123"/>
      <c r="B90" s="123"/>
      <c r="E90" s="123"/>
      <c r="F90" s="123"/>
    </row>
    <row r="91" spans="1:6" x14ac:dyDescent="0.25">
      <c r="A91" s="123"/>
      <c r="B91" s="123"/>
      <c r="E91" s="123"/>
      <c r="F91" s="123"/>
    </row>
    <row r="92" spans="1:6" x14ac:dyDescent="0.25">
      <c r="A92" s="123"/>
      <c r="B92" s="123"/>
      <c r="E92" s="123"/>
      <c r="F92" s="123"/>
    </row>
    <row r="93" spans="1:6" x14ac:dyDescent="0.25">
      <c r="A93" s="123"/>
      <c r="B93" s="123"/>
      <c r="E93" s="123"/>
      <c r="F93" s="123"/>
    </row>
    <row r="94" spans="1:6" x14ac:dyDescent="0.25">
      <c r="A94" s="123"/>
      <c r="B94" s="123"/>
      <c r="E94" s="123"/>
      <c r="F94" s="123"/>
    </row>
    <row r="95" spans="1:6" x14ac:dyDescent="0.25">
      <c r="A95" s="123"/>
      <c r="B95" s="123"/>
      <c r="E95" s="123"/>
      <c r="F95" s="123"/>
    </row>
    <row r="96" spans="1:6" x14ac:dyDescent="0.25">
      <c r="A96" s="123"/>
      <c r="B96" s="123"/>
      <c r="E96" s="123"/>
      <c r="F96" s="123"/>
    </row>
    <row r="97" spans="1:6" x14ac:dyDescent="0.25">
      <c r="A97" s="123"/>
      <c r="B97" s="123"/>
      <c r="E97" s="123"/>
      <c r="F97" s="123"/>
    </row>
    <row r="98" spans="1:6" x14ac:dyDescent="0.25">
      <c r="A98" s="123"/>
      <c r="B98" s="123"/>
      <c r="E98" s="123"/>
      <c r="F98" s="123"/>
    </row>
    <row r="99" spans="1:6" x14ac:dyDescent="0.25">
      <c r="A99" s="123"/>
      <c r="B99" s="123"/>
      <c r="E99" s="123"/>
      <c r="F99" s="123"/>
    </row>
    <row r="100" spans="1:6" x14ac:dyDescent="0.25">
      <c r="A100" s="123"/>
      <c r="B100" s="123"/>
      <c r="E100" s="123"/>
      <c r="F100" s="123"/>
    </row>
    <row r="101" spans="1:6" x14ac:dyDescent="0.25">
      <c r="A101" s="123"/>
      <c r="B101" s="123"/>
      <c r="E101" s="123"/>
      <c r="F101" s="123"/>
    </row>
    <row r="102" spans="1:6" x14ac:dyDescent="0.25">
      <c r="A102" s="123"/>
      <c r="B102" s="123"/>
      <c r="E102" s="123"/>
      <c r="F102" s="123"/>
    </row>
    <row r="103" spans="1:6" x14ac:dyDescent="0.25">
      <c r="A103" s="123"/>
      <c r="B103" s="123"/>
      <c r="E103" s="123"/>
      <c r="F103" s="123"/>
    </row>
    <row r="104" spans="1:6" x14ac:dyDescent="0.25">
      <c r="A104" s="123"/>
      <c r="B104" s="123"/>
      <c r="E104" s="123"/>
      <c r="F104" s="123"/>
    </row>
    <row r="105" spans="1:6" x14ac:dyDescent="0.25">
      <c r="A105" s="123"/>
      <c r="B105" s="123"/>
      <c r="E105" s="123"/>
      <c r="F105" s="123"/>
    </row>
    <row r="106" spans="1:6" x14ac:dyDescent="0.25">
      <c r="A106" s="123"/>
      <c r="B106" s="123"/>
      <c r="E106" s="123"/>
      <c r="F106" s="123"/>
    </row>
    <row r="107" spans="1:6" x14ac:dyDescent="0.25">
      <c r="A107" s="123"/>
      <c r="B107" s="123"/>
      <c r="E107" s="123"/>
      <c r="F107" s="123"/>
    </row>
    <row r="108" spans="1:6" x14ac:dyDescent="0.25">
      <c r="A108" s="123"/>
      <c r="B108" s="123"/>
      <c r="E108" s="123"/>
      <c r="F108" s="123"/>
    </row>
    <row r="109" spans="1:6" x14ac:dyDescent="0.25">
      <c r="A109" s="123"/>
      <c r="B109" s="123"/>
      <c r="E109" s="123"/>
      <c r="F109" s="123"/>
    </row>
    <row r="110" spans="1:6" x14ac:dyDescent="0.25">
      <c r="A110" s="123"/>
      <c r="B110" s="123"/>
      <c r="E110" s="123"/>
      <c r="F110" s="123"/>
    </row>
    <row r="111" spans="1:6" x14ac:dyDescent="0.25">
      <c r="A111" s="123"/>
      <c r="B111" s="123"/>
      <c r="E111" s="123"/>
      <c r="F111" s="123"/>
    </row>
    <row r="112" spans="1:6" x14ac:dyDescent="0.25">
      <c r="A112" s="123"/>
      <c r="B112" s="123"/>
      <c r="E112" s="123"/>
      <c r="F112" s="123"/>
    </row>
    <row r="113" spans="1:6" x14ac:dyDescent="0.25">
      <c r="A113" s="123"/>
      <c r="B113" s="123"/>
      <c r="E113" s="123"/>
      <c r="F113" s="123"/>
    </row>
    <row r="114" spans="1:6" x14ac:dyDescent="0.25">
      <c r="A114" s="123"/>
      <c r="B114" s="123"/>
      <c r="E114" s="123"/>
      <c r="F114" s="123"/>
    </row>
    <row r="115" spans="1:6" x14ac:dyDescent="0.25">
      <c r="A115" s="123"/>
      <c r="B115" s="123"/>
      <c r="E115" s="123"/>
      <c r="F115" s="123"/>
    </row>
    <row r="116" spans="1:6" x14ac:dyDescent="0.25">
      <c r="A116" s="123"/>
      <c r="B116" s="123"/>
      <c r="E116" s="123"/>
      <c r="F116" s="123"/>
    </row>
    <row r="117" spans="1:6" x14ac:dyDescent="0.25">
      <c r="A117" s="123"/>
      <c r="B117" s="123"/>
      <c r="E117" s="123"/>
      <c r="F117" s="123"/>
    </row>
    <row r="118" spans="1:6" x14ac:dyDescent="0.25">
      <c r="A118" s="123"/>
      <c r="B118" s="123"/>
      <c r="E118" s="123"/>
      <c r="F118" s="123"/>
    </row>
    <row r="119" spans="1:6" x14ac:dyDescent="0.25">
      <c r="A119" s="123"/>
      <c r="B119" s="123"/>
      <c r="E119" s="123"/>
      <c r="F119" s="123"/>
    </row>
    <row r="120" spans="1:6" x14ac:dyDescent="0.25">
      <c r="A120" s="123"/>
      <c r="B120" s="123"/>
      <c r="E120" s="123"/>
      <c r="F120" s="123"/>
    </row>
    <row r="121" spans="1:6" x14ac:dyDescent="0.25">
      <c r="A121" s="123"/>
      <c r="B121" s="123"/>
      <c r="E121" s="123"/>
      <c r="F121" s="123"/>
    </row>
    <row r="122" spans="1:6" x14ac:dyDescent="0.25">
      <c r="A122" s="123"/>
      <c r="B122" s="123"/>
      <c r="E122" s="123"/>
      <c r="F122" s="123"/>
    </row>
    <row r="123" spans="1:6" x14ac:dyDescent="0.25">
      <c r="A123" s="123"/>
      <c r="B123" s="123"/>
      <c r="E123" s="123"/>
      <c r="F123" s="123"/>
    </row>
    <row r="124" spans="1:6" x14ac:dyDescent="0.25">
      <c r="A124" s="123"/>
      <c r="B124" s="123"/>
      <c r="E124" s="123"/>
      <c r="F124" s="123"/>
    </row>
    <row r="125" spans="1:6" x14ac:dyDescent="0.25">
      <c r="A125" s="123"/>
      <c r="B125" s="123"/>
      <c r="E125" s="123"/>
      <c r="F125" s="123"/>
    </row>
    <row r="126" spans="1:6" x14ac:dyDescent="0.25">
      <c r="A126" s="123"/>
      <c r="B126" s="123"/>
      <c r="E126" s="123"/>
      <c r="F126" s="123"/>
    </row>
    <row r="127" spans="1:6" x14ac:dyDescent="0.25">
      <c r="A127" s="123"/>
      <c r="B127" s="123"/>
      <c r="E127" s="123"/>
      <c r="F127" s="123"/>
    </row>
    <row r="128" spans="1:6" x14ac:dyDescent="0.25">
      <c r="A128" s="123"/>
      <c r="B128" s="123"/>
      <c r="E128" s="123"/>
      <c r="F128" s="123"/>
    </row>
    <row r="129" spans="1:6" x14ac:dyDescent="0.25">
      <c r="A129" s="123"/>
      <c r="B129" s="123"/>
      <c r="E129" s="123"/>
      <c r="F129" s="123"/>
    </row>
    <row r="130" spans="1:6" x14ac:dyDescent="0.25">
      <c r="A130" s="123"/>
      <c r="B130" s="123"/>
      <c r="E130" s="123"/>
      <c r="F130" s="123"/>
    </row>
    <row r="131" spans="1:6" x14ac:dyDescent="0.25">
      <c r="A131" s="123"/>
      <c r="B131" s="123"/>
      <c r="E131" s="123"/>
      <c r="F131" s="123"/>
    </row>
    <row r="132" spans="1:6" x14ac:dyDescent="0.25">
      <c r="A132" s="123"/>
      <c r="B132" s="123"/>
      <c r="E132" s="123"/>
      <c r="F132" s="123"/>
    </row>
    <row r="133" spans="1:6" x14ac:dyDescent="0.25">
      <c r="A133" s="123"/>
      <c r="B133" s="123"/>
      <c r="E133" s="123"/>
      <c r="F133" s="123"/>
    </row>
    <row r="134" spans="1:6" x14ac:dyDescent="0.25">
      <c r="A134" s="123"/>
      <c r="B134" s="123"/>
      <c r="E134" s="123"/>
      <c r="F134" s="123"/>
    </row>
    <row r="135" spans="1:6" x14ac:dyDescent="0.25">
      <c r="A135" s="123"/>
      <c r="B135" s="123"/>
      <c r="E135" s="123"/>
      <c r="F135" s="123"/>
    </row>
    <row r="136" spans="1:6" x14ac:dyDescent="0.25">
      <c r="A136" s="123"/>
      <c r="B136" s="123"/>
      <c r="E136" s="123"/>
      <c r="F136" s="123"/>
    </row>
    <row r="137" spans="1:6" x14ac:dyDescent="0.25">
      <c r="A137" s="123"/>
      <c r="B137" s="123"/>
      <c r="E137" s="123"/>
      <c r="F137" s="123"/>
    </row>
    <row r="138" spans="1:6" x14ac:dyDescent="0.25">
      <c r="A138" s="123"/>
      <c r="B138" s="123"/>
      <c r="E138" s="123"/>
      <c r="F138" s="123"/>
    </row>
    <row r="139" spans="1:6" x14ac:dyDescent="0.25">
      <c r="A139" s="123"/>
      <c r="B139" s="123"/>
      <c r="E139" s="123"/>
      <c r="F139" s="123"/>
    </row>
    <row r="140" spans="1:6" x14ac:dyDescent="0.25">
      <c r="A140" s="123"/>
      <c r="B140" s="123"/>
      <c r="E140" s="123"/>
      <c r="F140" s="123"/>
    </row>
    <row r="141" spans="1:6" x14ac:dyDescent="0.25">
      <c r="A141" s="123"/>
      <c r="B141" s="123"/>
      <c r="E141" s="123"/>
      <c r="F141" s="123"/>
    </row>
    <row r="142" spans="1:6" x14ac:dyDescent="0.25">
      <c r="A142" s="123"/>
      <c r="B142" s="123"/>
      <c r="E142" s="123"/>
      <c r="F142" s="123"/>
    </row>
    <row r="143" spans="1:6" x14ac:dyDescent="0.25">
      <c r="A143" s="123"/>
      <c r="B143" s="123"/>
      <c r="E143" s="123"/>
      <c r="F143" s="123"/>
    </row>
    <row r="144" spans="1:6" x14ac:dyDescent="0.25">
      <c r="A144" s="123"/>
      <c r="B144" s="123"/>
      <c r="E144" s="123"/>
      <c r="F144" s="123"/>
    </row>
    <row r="145" spans="1:6" x14ac:dyDescent="0.25">
      <c r="A145" s="123"/>
      <c r="B145" s="123"/>
      <c r="E145" s="123"/>
      <c r="F145" s="123"/>
    </row>
    <row r="146" spans="1:6" x14ac:dyDescent="0.25">
      <c r="A146" s="123"/>
      <c r="B146" s="123"/>
      <c r="E146" s="123"/>
      <c r="F146" s="123"/>
    </row>
    <row r="147" spans="1:6" x14ac:dyDescent="0.25">
      <c r="A147" s="123"/>
      <c r="B147" s="123"/>
      <c r="E147" s="123"/>
      <c r="F147" s="123"/>
    </row>
    <row r="148" spans="1:6" x14ac:dyDescent="0.25">
      <c r="A148" s="123"/>
      <c r="B148" s="123"/>
      <c r="E148" s="123"/>
      <c r="F148" s="123"/>
    </row>
    <row r="149" spans="1:6" x14ac:dyDescent="0.25">
      <c r="A149" s="123"/>
      <c r="B149" s="123"/>
      <c r="E149" s="123"/>
      <c r="F149" s="123"/>
    </row>
    <row r="150" spans="1:6" x14ac:dyDescent="0.25">
      <c r="A150" s="123"/>
      <c r="B150" s="123"/>
      <c r="E150" s="123"/>
      <c r="F150" s="123"/>
    </row>
    <row r="151" spans="1:6" x14ac:dyDescent="0.25">
      <c r="A151" s="123"/>
      <c r="B151" s="123"/>
      <c r="E151" s="123"/>
      <c r="F151" s="123"/>
    </row>
    <row r="152" spans="1:6" x14ac:dyDescent="0.25">
      <c r="A152" s="123"/>
      <c r="B152" s="123"/>
      <c r="E152" s="123"/>
      <c r="F152" s="123"/>
    </row>
    <row r="153" spans="1:6" x14ac:dyDescent="0.25">
      <c r="A153" s="123"/>
      <c r="B153" s="123"/>
      <c r="E153" s="123"/>
      <c r="F153" s="123"/>
    </row>
    <row r="154" spans="1:6" x14ac:dyDescent="0.25">
      <c r="A154" s="123"/>
      <c r="B154" s="123"/>
      <c r="E154" s="123"/>
      <c r="F154" s="123"/>
    </row>
    <row r="155" spans="1:6" x14ac:dyDescent="0.25">
      <c r="A155" s="123"/>
      <c r="B155" s="123"/>
      <c r="E155" s="123"/>
      <c r="F155" s="123"/>
    </row>
    <row r="156" spans="1:6" x14ac:dyDescent="0.25">
      <c r="A156" s="123"/>
      <c r="B156" s="123"/>
      <c r="E156" s="123"/>
      <c r="F156" s="123"/>
    </row>
    <row r="157" spans="1:6" x14ac:dyDescent="0.25">
      <c r="A157" s="123"/>
      <c r="B157" s="123"/>
      <c r="E157" s="123"/>
      <c r="F157" s="123"/>
    </row>
    <row r="158" spans="1:6" x14ac:dyDescent="0.25">
      <c r="A158" s="123"/>
      <c r="B158" s="123"/>
      <c r="E158" s="123"/>
      <c r="F158" s="123"/>
    </row>
    <row r="159" spans="1:6" x14ac:dyDescent="0.25">
      <c r="A159" s="123"/>
      <c r="B159" s="123"/>
      <c r="E159" s="123"/>
      <c r="F159" s="123"/>
    </row>
    <row r="160" spans="1:6" x14ac:dyDescent="0.25">
      <c r="A160" s="123"/>
      <c r="B160" s="123"/>
      <c r="E160" s="123"/>
      <c r="F160" s="123"/>
    </row>
    <row r="161" spans="1:6" x14ac:dyDescent="0.25">
      <c r="A161" s="123"/>
      <c r="B161" s="123"/>
      <c r="E161" s="123"/>
      <c r="F161" s="123"/>
    </row>
    <row r="162" spans="1:6" x14ac:dyDescent="0.25">
      <c r="A162" s="123"/>
      <c r="B162" s="123"/>
      <c r="E162" s="123"/>
      <c r="F162" s="123"/>
    </row>
    <row r="163" spans="1:6" x14ac:dyDescent="0.25">
      <c r="A163" s="123"/>
      <c r="B163" s="123"/>
      <c r="E163" s="123"/>
      <c r="F163" s="123"/>
    </row>
    <row r="164" spans="1:6" x14ac:dyDescent="0.25">
      <c r="A164" s="123"/>
      <c r="B164" s="123"/>
      <c r="E164" s="123"/>
      <c r="F164" s="123"/>
    </row>
    <row r="165" spans="1:6" x14ac:dyDescent="0.25">
      <c r="A165" s="123"/>
      <c r="B165" s="123"/>
      <c r="E165" s="123"/>
      <c r="F165" s="123"/>
    </row>
    <row r="166" spans="1:6" x14ac:dyDescent="0.25">
      <c r="A166" s="123"/>
      <c r="B166" s="123"/>
      <c r="E166" s="123"/>
      <c r="F166" s="123"/>
    </row>
    <row r="167" spans="1:6" x14ac:dyDescent="0.25">
      <c r="A167" s="123"/>
      <c r="B167" s="123"/>
      <c r="E167" s="123"/>
      <c r="F167" s="123"/>
    </row>
    <row r="168" spans="1:6" x14ac:dyDescent="0.25">
      <c r="A168" s="123"/>
      <c r="B168" s="123"/>
      <c r="E168" s="123"/>
      <c r="F168" s="123"/>
    </row>
    <row r="169" spans="1:6" x14ac:dyDescent="0.25">
      <c r="A169" s="123"/>
      <c r="B169" s="123"/>
      <c r="E169" s="123"/>
      <c r="F169" s="123"/>
    </row>
    <row r="170" spans="1:6" x14ac:dyDescent="0.25">
      <c r="A170" s="123"/>
      <c r="B170" s="123"/>
      <c r="E170" s="123"/>
      <c r="F170" s="123"/>
    </row>
    <row r="171" spans="1:6" x14ac:dyDescent="0.25">
      <c r="A171" s="123"/>
      <c r="B171" s="123"/>
      <c r="E171" s="123"/>
      <c r="F171" s="123"/>
    </row>
    <row r="172" spans="1:6" x14ac:dyDescent="0.25">
      <c r="A172" s="123"/>
      <c r="B172" s="123"/>
      <c r="E172" s="123"/>
      <c r="F172" s="123"/>
    </row>
    <row r="173" spans="1:6" x14ac:dyDescent="0.25">
      <c r="A173" s="123"/>
      <c r="B173" s="123"/>
      <c r="E173" s="123"/>
      <c r="F173" s="123"/>
    </row>
    <row r="174" spans="1:6" x14ac:dyDescent="0.25">
      <c r="A174" s="123"/>
      <c r="B174" s="123"/>
      <c r="E174" s="123"/>
      <c r="F174" s="123"/>
    </row>
    <row r="175" spans="1:6" x14ac:dyDescent="0.25">
      <c r="A175" s="123"/>
      <c r="B175" s="123"/>
      <c r="E175" s="123"/>
      <c r="F175" s="123"/>
    </row>
    <row r="176" spans="1:6" x14ac:dyDescent="0.25">
      <c r="A176" s="123"/>
      <c r="B176" s="123"/>
      <c r="E176" s="123"/>
      <c r="F176" s="123"/>
    </row>
    <row r="177" spans="1:6" x14ac:dyDescent="0.25">
      <c r="A177" s="123"/>
      <c r="B177" s="123"/>
      <c r="E177" s="123"/>
      <c r="F177" s="123"/>
    </row>
    <row r="178" spans="1:6" x14ac:dyDescent="0.25">
      <c r="A178" s="123"/>
      <c r="B178" s="123"/>
      <c r="E178" s="123"/>
      <c r="F178" s="123"/>
    </row>
    <row r="179" spans="1:6" x14ac:dyDescent="0.25">
      <c r="A179" s="123"/>
      <c r="B179" s="123"/>
      <c r="E179" s="123"/>
      <c r="F179" s="123"/>
    </row>
    <row r="180" spans="1:6" x14ac:dyDescent="0.25">
      <c r="A180" s="123"/>
      <c r="B180" s="123"/>
      <c r="E180" s="123"/>
      <c r="F180" s="123"/>
    </row>
    <row r="181" spans="1:6" x14ac:dyDescent="0.25">
      <c r="A181" s="123"/>
      <c r="B181" s="123"/>
      <c r="E181" s="123"/>
      <c r="F181" s="123"/>
    </row>
    <row r="182" spans="1:6" x14ac:dyDescent="0.25">
      <c r="A182" s="123"/>
      <c r="B182" s="123"/>
      <c r="E182" s="123"/>
      <c r="F182" s="123"/>
    </row>
    <row r="183" spans="1:6" x14ac:dyDescent="0.25">
      <c r="A183" s="123"/>
      <c r="B183" s="123"/>
      <c r="E183" s="123"/>
      <c r="F183" s="123"/>
    </row>
    <row r="184" spans="1:6" x14ac:dyDescent="0.25">
      <c r="A184" s="123"/>
      <c r="B184" s="123"/>
      <c r="E184" s="123"/>
      <c r="F184" s="123"/>
    </row>
    <row r="185" spans="1:6" x14ac:dyDescent="0.25">
      <c r="A185" s="123"/>
      <c r="B185" s="123"/>
      <c r="E185" s="123"/>
      <c r="F185" s="123"/>
    </row>
    <row r="186" spans="1:6" x14ac:dyDescent="0.25">
      <c r="A186" s="123"/>
      <c r="B186" s="123"/>
      <c r="E186" s="123"/>
      <c r="F186" s="123"/>
    </row>
    <row r="187" spans="1:6" x14ac:dyDescent="0.25">
      <c r="A187" s="123"/>
      <c r="B187" s="123"/>
      <c r="E187" s="123"/>
      <c r="F187" s="123"/>
    </row>
    <row r="188" spans="1:6" x14ac:dyDescent="0.25">
      <c r="A188" s="123"/>
      <c r="B188" s="123"/>
      <c r="E188" s="123"/>
      <c r="F188" s="123"/>
    </row>
    <row r="189" spans="1:6" x14ac:dyDescent="0.25">
      <c r="A189" s="123"/>
      <c r="B189" s="123"/>
      <c r="E189" s="123"/>
      <c r="F189" s="123"/>
    </row>
    <row r="190" spans="1:6" x14ac:dyDescent="0.25">
      <c r="A190" s="123"/>
      <c r="B190" s="123"/>
      <c r="E190" s="123"/>
      <c r="F190" s="123"/>
    </row>
    <row r="191" spans="1:6" x14ac:dyDescent="0.25">
      <c r="A191" s="123"/>
      <c r="B191" s="123"/>
      <c r="E191" s="123"/>
      <c r="F191" s="123"/>
    </row>
    <row r="192" spans="1:6" x14ac:dyDescent="0.25">
      <c r="A192" s="123"/>
      <c r="B192" s="123"/>
      <c r="E192" s="123"/>
      <c r="F192" s="123"/>
    </row>
    <row r="193" spans="1:6" x14ac:dyDescent="0.25">
      <c r="A193" s="123"/>
      <c r="B193" s="123"/>
      <c r="E193" s="123"/>
      <c r="F193" s="123"/>
    </row>
    <row r="194" spans="1:6" x14ac:dyDescent="0.25">
      <c r="A194" s="123"/>
      <c r="B194" s="123"/>
      <c r="E194" s="123"/>
      <c r="F194" s="123"/>
    </row>
    <row r="195" spans="1:6" x14ac:dyDescent="0.25">
      <c r="A195" s="123"/>
      <c r="B195" s="123"/>
      <c r="E195" s="123"/>
      <c r="F195" s="123"/>
    </row>
    <row r="196" spans="1:6" x14ac:dyDescent="0.25">
      <c r="A196" s="123"/>
      <c r="B196" s="123"/>
      <c r="E196" s="123"/>
      <c r="F196" s="123"/>
    </row>
    <row r="197" spans="1:6" x14ac:dyDescent="0.25">
      <c r="A197" s="123"/>
      <c r="B197" s="123"/>
      <c r="E197" s="123"/>
      <c r="F197" s="123"/>
    </row>
    <row r="198" spans="1:6" x14ac:dyDescent="0.25">
      <c r="A198" s="123"/>
      <c r="B198" s="123"/>
      <c r="E198" s="123"/>
      <c r="F198" s="123"/>
    </row>
    <row r="199" spans="1:6" x14ac:dyDescent="0.25">
      <c r="A199" s="123"/>
      <c r="B199" s="123"/>
      <c r="E199" s="123"/>
      <c r="F199" s="123"/>
    </row>
    <row r="200" spans="1:6" x14ac:dyDescent="0.25">
      <c r="A200" s="123"/>
      <c r="B200" s="123"/>
      <c r="E200" s="123"/>
      <c r="F200" s="123"/>
    </row>
    <row r="201" spans="1:6" x14ac:dyDescent="0.25">
      <c r="A201" s="123"/>
      <c r="B201" s="123"/>
      <c r="E201" s="123"/>
      <c r="F201" s="123"/>
    </row>
    <row r="202" spans="1:6" x14ac:dyDescent="0.25">
      <c r="A202" s="123"/>
      <c r="B202" s="123"/>
      <c r="E202" s="123"/>
      <c r="F202" s="123"/>
    </row>
    <row r="203" spans="1:6" x14ac:dyDescent="0.25">
      <c r="A203" s="123"/>
      <c r="B203" s="123"/>
      <c r="E203" s="123"/>
      <c r="F203" s="123"/>
    </row>
    <row r="204" spans="1:6" x14ac:dyDescent="0.25">
      <c r="A204" s="123"/>
      <c r="B204" s="123"/>
      <c r="E204" s="123"/>
      <c r="F204" s="123"/>
    </row>
    <row r="205" spans="1:6" x14ac:dyDescent="0.25">
      <c r="A205" s="123"/>
      <c r="B205" s="123"/>
      <c r="E205" s="123"/>
      <c r="F205" s="123"/>
    </row>
    <row r="206" spans="1:6" x14ac:dyDescent="0.25">
      <c r="A206" s="123"/>
      <c r="B206" s="123"/>
      <c r="E206" s="123"/>
      <c r="F206" s="123"/>
    </row>
    <row r="207" spans="1:6" x14ac:dyDescent="0.25">
      <c r="A207" s="123"/>
      <c r="B207" s="123"/>
      <c r="E207" s="123"/>
      <c r="F207" s="123"/>
    </row>
    <row r="208" spans="1:6" x14ac:dyDescent="0.25">
      <c r="A208" s="123"/>
      <c r="B208" s="123"/>
      <c r="E208" s="123"/>
      <c r="F208" s="123"/>
    </row>
    <row r="209" spans="1:6" x14ac:dyDescent="0.25">
      <c r="A209" s="123"/>
      <c r="B209" s="123"/>
      <c r="E209" s="123"/>
      <c r="F209" s="123"/>
    </row>
    <row r="210" spans="1:6" x14ac:dyDescent="0.25">
      <c r="A210" s="123"/>
      <c r="B210" s="123"/>
      <c r="E210" s="123"/>
      <c r="F210" s="123"/>
    </row>
    <row r="211" spans="1:6" x14ac:dyDescent="0.25">
      <c r="A211" s="123"/>
      <c r="B211" s="123"/>
      <c r="E211" s="123"/>
      <c r="F211" s="123"/>
    </row>
    <row r="212" spans="1:6" x14ac:dyDescent="0.25">
      <c r="A212" s="123"/>
      <c r="B212" s="123"/>
      <c r="E212" s="123"/>
      <c r="F212" s="123"/>
    </row>
    <row r="213" spans="1:6" x14ac:dyDescent="0.25">
      <c r="A213" s="123"/>
      <c r="B213" s="123"/>
      <c r="E213" s="123"/>
      <c r="F213" s="123"/>
    </row>
    <row r="214" spans="1:6" x14ac:dyDescent="0.25">
      <c r="A214" s="123"/>
      <c r="B214" s="123"/>
      <c r="E214" s="123"/>
      <c r="F214" s="123"/>
    </row>
    <row r="215" spans="1:6" x14ac:dyDescent="0.25">
      <c r="A215" s="123"/>
      <c r="B215" s="123"/>
      <c r="E215" s="123"/>
      <c r="F215" s="123"/>
    </row>
    <row r="216" spans="1:6" x14ac:dyDescent="0.25">
      <c r="A216" s="123"/>
      <c r="B216" s="123"/>
      <c r="E216" s="123"/>
      <c r="F216" s="123"/>
    </row>
    <row r="217" spans="1:6" x14ac:dyDescent="0.25">
      <c r="A217" s="123"/>
      <c r="B217" s="123"/>
      <c r="E217" s="123"/>
      <c r="F217" s="123"/>
    </row>
    <row r="218" spans="1:6" x14ac:dyDescent="0.25">
      <c r="A218" s="123"/>
      <c r="B218" s="123"/>
      <c r="E218" s="123"/>
      <c r="F218" s="123"/>
    </row>
    <row r="219" spans="1:6" x14ac:dyDescent="0.25">
      <c r="A219" s="123"/>
      <c r="B219" s="123"/>
      <c r="E219" s="123"/>
      <c r="F219" s="123"/>
    </row>
    <row r="220" spans="1:6" x14ac:dyDescent="0.25">
      <c r="A220" s="123"/>
      <c r="B220" s="123"/>
      <c r="E220" s="123"/>
      <c r="F220" s="123"/>
    </row>
    <row r="221" spans="1:6" x14ac:dyDescent="0.25">
      <c r="A221" s="123"/>
      <c r="B221" s="123"/>
      <c r="E221" s="123"/>
      <c r="F221" s="123"/>
    </row>
    <row r="222" spans="1:6" x14ac:dyDescent="0.25">
      <c r="A222" s="123"/>
      <c r="B222" s="123"/>
      <c r="E222" s="123"/>
      <c r="F222" s="123"/>
    </row>
    <row r="223" spans="1:6" x14ac:dyDescent="0.25">
      <c r="A223" s="123"/>
      <c r="B223" s="123"/>
      <c r="E223" s="123"/>
      <c r="F223" s="123"/>
    </row>
    <row r="224" spans="1:6" x14ac:dyDescent="0.25">
      <c r="A224" s="123"/>
      <c r="B224" s="123"/>
      <c r="E224" s="123"/>
      <c r="F224" s="123"/>
    </row>
    <row r="225" spans="1:6" x14ac:dyDescent="0.25">
      <c r="A225" s="123"/>
      <c r="B225" s="123"/>
      <c r="E225" s="123"/>
      <c r="F225" s="123"/>
    </row>
    <row r="226" spans="1:6" x14ac:dyDescent="0.25">
      <c r="A226" s="123"/>
      <c r="B226" s="123"/>
      <c r="E226" s="123"/>
      <c r="F226" s="123"/>
    </row>
    <row r="227" spans="1:6" x14ac:dyDescent="0.25">
      <c r="A227" s="123"/>
      <c r="B227" s="123"/>
      <c r="E227" s="123"/>
      <c r="F227" s="123"/>
    </row>
    <row r="228" spans="1:6" x14ac:dyDescent="0.25">
      <c r="A228" s="123"/>
      <c r="B228" s="123"/>
      <c r="E228" s="123"/>
      <c r="F228" s="123"/>
    </row>
    <row r="229" spans="1:6" x14ac:dyDescent="0.25">
      <c r="A229" s="123"/>
      <c r="B229" s="123"/>
      <c r="E229" s="123"/>
      <c r="F229" s="123"/>
    </row>
    <row r="230" spans="1:6" x14ac:dyDescent="0.25">
      <c r="A230" s="123"/>
      <c r="B230" s="123"/>
      <c r="E230" s="123"/>
      <c r="F230" s="123"/>
    </row>
    <row r="231" spans="1:6" x14ac:dyDescent="0.25">
      <c r="A231" s="123"/>
      <c r="B231" s="123"/>
      <c r="E231" s="123"/>
      <c r="F231" s="123"/>
    </row>
    <row r="232" spans="1:6" x14ac:dyDescent="0.25">
      <c r="A232" s="123"/>
      <c r="B232" s="123"/>
      <c r="E232" s="123"/>
      <c r="F232" s="123"/>
    </row>
    <row r="233" spans="1:6" x14ac:dyDescent="0.25">
      <c r="A233" s="123"/>
      <c r="B233" s="123"/>
      <c r="E233" s="123"/>
      <c r="F233" s="123"/>
    </row>
    <row r="234" spans="1:6" x14ac:dyDescent="0.25">
      <c r="A234" s="123"/>
      <c r="B234" s="123"/>
      <c r="E234" s="123"/>
      <c r="F234" s="123"/>
    </row>
    <row r="235" spans="1:6" x14ac:dyDescent="0.25">
      <c r="A235" s="123"/>
      <c r="B235" s="123"/>
      <c r="E235" s="123"/>
      <c r="F235" s="123"/>
    </row>
    <row r="236" spans="1:6" x14ac:dyDescent="0.25">
      <c r="A236" s="123"/>
      <c r="B236" s="123"/>
      <c r="E236" s="123"/>
      <c r="F236" s="123"/>
    </row>
    <row r="237" spans="1:6" x14ac:dyDescent="0.25">
      <c r="A237" s="123"/>
      <c r="B237" s="123"/>
      <c r="E237" s="123"/>
      <c r="F237" s="123"/>
    </row>
    <row r="238" spans="1:6" x14ac:dyDescent="0.25">
      <c r="A238" s="123"/>
      <c r="B238" s="123"/>
      <c r="E238" s="123"/>
      <c r="F238" s="123"/>
    </row>
    <row r="239" spans="1:6" x14ac:dyDescent="0.25">
      <c r="A239" s="123"/>
      <c r="B239" s="123"/>
      <c r="E239" s="123"/>
      <c r="F239" s="123"/>
    </row>
    <row r="240" spans="1:6" x14ac:dyDescent="0.25">
      <c r="A240" s="123"/>
      <c r="B240" s="123"/>
      <c r="E240" s="123"/>
      <c r="F240" s="123"/>
    </row>
    <row r="241" spans="1:6" x14ac:dyDescent="0.25">
      <c r="A241" s="123"/>
      <c r="B241" s="123"/>
      <c r="E241" s="123"/>
      <c r="F241" s="123"/>
    </row>
    <row r="242" spans="1:6" x14ac:dyDescent="0.25">
      <c r="A242" s="123"/>
      <c r="B242" s="123"/>
      <c r="E242" s="123"/>
      <c r="F242" s="123"/>
    </row>
    <row r="243" spans="1:6" x14ac:dyDescent="0.25">
      <c r="A243" s="123"/>
      <c r="B243" s="123"/>
      <c r="E243" s="123"/>
      <c r="F243" s="123"/>
    </row>
    <row r="244" spans="1:6" x14ac:dyDescent="0.25">
      <c r="A244" s="123"/>
      <c r="B244" s="123"/>
      <c r="E244" s="123"/>
      <c r="F244" s="123"/>
    </row>
    <row r="245" spans="1:6" x14ac:dyDescent="0.25">
      <c r="A245" s="123"/>
      <c r="B245" s="123"/>
      <c r="E245" s="123"/>
      <c r="F245" s="123"/>
    </row>
    <row r="246" spans="1:6" x14ac:dyDescent="0.25">
      <c r="A246" s="123"/>
      <c r="B246" s="123"/>
      <c r="E246" s="123"/>
      <c r="F246" s="123"/>
    </row>
    <row r="247" spans="1:6" x14ac:dyDescent="0.25">
      <c r="A247" s="123"/>
      <c r="B247" s="123"/>
      <c r="E247" s="123"/>
      <c r="F247" s="123"/>
    </row>
    <row r="248" spans="1:6" x14ac:dyDescent="0.25">
      <c r="A248" s="123"/>
      <c r="B248" s="123"/>
      <c r="E248" s="123"/>
      <c r="F248" s="123"/>
    </row>
    <row r="249" spans="1:6" x14ac:dyDescent="0.25">
      <c r="A249" s="123"/>
      <c r="B249" s="123"/>
      <c r="E249" s="123"/>
      <c r="F249" s="123"/>
    </row>
    <row r="250" spans="1:6" x14ac:dyDescent="0.25">
      <c r="A250" s="123"/>
      <c r="B250" s="123"/>
      <c r="E250" s="123"/>
      <c r="F250" s="123"/>
    </row>
    <row r="251" spans="1:6" x14ac:dyDescent="0.25">
      <c r="A251" s="123"/>
      <c r="B251" s="123"/>
      <c r="E251" s="123"/>
      <c r="F251" s="123"/>
    </row>
    <row r="252" spans="1:6" x14ac:dyDescent="0.25">
      <c r="A252" s="123"/>
      <c r="B252" s="123"/>
      <c r="E252" s="123"/>
      <c r="F252" s="123"/>
    </row>
    <row r="253" spans="1:6" x14ac:dyDescent="0.25">
      <c r="A253" s="123"/>
      <c r="B253" s="123"/>
      <c r="E253" s="123"/>
      <c r="F253" s="123"/>
    </row>
    <row r="254" spans="1:6" x14ac:dyDescent="0.25">
      <c r="A254" s="123"/>
      <c r="B254" s="123"/>
      <c r="E254" s="123"/>
      <c r="F254" s="123"/>
    </row>
    <row r="255" spans="1:6" x14ac:dyDescent="0.25">
      <c r="A255" s="123"/>
      <c r="B255" s="123"/>
      <c r="E255" s="123"/>
      <c r="F255" s="123"/>
    </row>
    <row r="256" spans="1:6" x14ac:dyDescent="0.25">
      <c r="A256" s="123"/>
      <c r="B256" s="123"/>
      <c r="E256" s="123"/>
      <c r="F256" s="123"/>
    </row>
    <row r="257" spans="1:6" x14ac:dyDescent="0.25">
      <c r="A257" s="123"/>
      <c r="B257" s="123"/>
      <c r="E257" s="123"/>
      <c r="F257" s="123"/>
    </row>
    <row r="258" spans="1:6" x14ac:dyDescent="0.25">
      <c r="A258" s="123"/>
      <c r="B258" s="123"/>
      <c r="E258" s="123"/>
      <c r="F258" s="123"/>
    </row>
    <row r="259" spans="1:6" x14ac:dyDescent="0.25">
      <c r="A259" s="123"/>
      <c r="B259" s="123"/>
      <c r="E259" s="123"/>
      <c r="F259" s="123"/>
    </row>
    <row r="260" spans="1:6" x14ac:dyDescent="0.25">
      <c r="A260" s="123"/>
      <c r="B260" s="123"/>
      <c r="E260" s="123"/>
      <c r="F260" s="123"/>
    </row>
    <row r="261" spans="1:6" x14ac:dyDescent="0.25">
      <c r="A261" s="123"/>
      <c r="B261" s="123"/>
      <c r="E261" s="123"/>
      <c r="F261" s="123"/>
    </row>
    <row r="262" spans="1:6" x14ac:dyDescent="0.25">
      <c r="A262" s="123"/>
      <c r="B262" s="123"/>
      <c r="E262" s="123"/>
      <c r="F262" s="123"/>
    </row>
    <row r="263" spans="1:6" x14ac:dyDescent="0.25">
      <c r="A263" s="123"/>
      <c r="B263" s="123"/>
      <c r="E263" s="123"/>
      <c r="F263" s="123"/>
    </row>
    <row r="264" spans="1:6" x14ac:dyDescent="0.25">
      <c r="A264" s="123"/>
      <c r="B264" s="123"/>
      <c r="E264" s="123"/>
      <c r="F264" s="123"/>
    </row>
    <row r="265" spans="1:6" x14ac:dyDescent="0.25">
      <c r="A265" s="123"/>
      <c r="B265" s="123"/>
      <c r="E265" s="123"/>
      <c r="F265" s="123"/>
    </row>
    <row r="266" spans="1:6" x14ac:dyDescent="0.25">
      <c r="A266" s="123"/>
      <c r="B266" s="123"/>
      <c r="E266" s="123"/>
      <c r="F266" s="123"/>
    </row>
    <row r="267" spans="1:6" x14ac:dyDescent="0.25">
      <c r="A267" s="123"/>
      <c r="B267" s="123"/>
      <c r="E267" s="123"/>
      <c r="F267" s="123"/>
    </row>
    <row r="268" spans="1:6" x14ac:dyDescent="0.25">
      <c r="A268" s="123"/>
      <c r="B268" s="123"/>
      <c r="E268" s="123"/>
      <c r="F268" s="123"/>
    </row>
    <row r="269" spans="1:6" x14ac:dyDescent="0.25">
      <c r="A269" s="123"/>
      <c r="B269" s="123"/>
      <c r="E269" s="123"/>
      <c r="F269" s="123"/>
    </row>
    <row r="270" spans="1:6" x14ac:dyDescent="0.25">
      <c r="A270" s="123"/>
      <c r="B270" s="123"/>
      <c r="E270" s="123"/>
      <c r="F270" s="123"/>
    </row>
    <row r="271" spans="1:6" x14ac:dyDescent="0.25">
      <c r="A271" s="123"/>
      <c r="B271" s="123"/>
      <c r="E271" s="123"/>
      <c r="F271" s="123"/>
    </row>
    <row r="272" spans="1:6" x14ac:dyDescent="0.25">
      <c r="A272" s="123"/>
      <c r="B272" s="123"/>
      <c r="E272" s="123"/>
      <c r="F272" s="123"/>
    </row>
    <row r="273" spans="1:6" x14ac:dyDescent="0.25">
      <c r="A273" s="123"/>
      <c r="B273" s="123"/>
      <c r="E273" s="123"/>
      <c r="F273" s="123"/>
    </row>
    <row r="274" spans="1:6" x14ac:dyDescent="0.25">
      <c r="A274" s="123"/>
      <c r="B274" s="123"/>
      <c r="E274" s="123"/>
      <c r="F274" s="123"/>
    </row>
    <row r="275" spans="1:6" x14ac:dyDescent="0.25">
      <c r="A275" s="123"/>
      <c r="B275" s="123"/>
      <c r="E275" s="123"/>
      <c r="F275" s="123"/>
    </row>
    <row r="276" spans="1:6" x14ac:dyDescent="0.25">
      <c r="A276" s="123"/>
      <c r="B276" s="123"/>
      <c r="E276" s="123"/>
      <c r="F276" s="123"/>
    </row>
    <row r="277" spans="1:6" x14ac:dyDescent="0.25">
      <c r="A277" s="123"/>
      <c r="B277" s="123"/>
      <c r="E277" s="123"/>
      <c r="F277" s="123"/>
    </row>
    <row r="278" spans="1:6" x14ac:dyDescent="0.25">
      <c r="A278" s="123"/>
      <c r="B278" s="123"/>
      <c r="E278" s="123"/>
      <c r="F278" s="123"/>
    </row>
    <row r="279" spans="1:6" x14ac:dyDescent="0.25">
      <c r="A279" s="123"/>
      <c r="B279" s="123"/>
      <c r="E279" s="123"/>
      <c r="F279" s="123"/>
    </row>
    <row r="280" spans="1:6" x14ac:dyDescent="0.25">
      <c r="A280" s="123"/>
      <c r="B280" s="123"/>
      <c r="E280" s="123"/>
      <c r="F280" s="123"/>
    </row>
    <row r="281" spans="1:6" x14ac:dyDescent="0.25">
      <c r="A281" s="123"/>
      <c r="B281" s="123"/>
      <c r="E281" s="123"/>
      <c r="F281" s="123"/>
    </row>
    <row r="282" spans="1:6" x14ac:dyDescent="0.25">
      <c r="A282" s="123"/>
      <c r="B282" s="123"/>
      <c r="E282" s="123"/>
      <c r="F282" s="123"/>
    </row>
    <row r="283" spans="1:6" x14ac:dyDescent="0.25">
      <c r="A283" s="123"/>
      <c r="B283" s="123"/>
      <c r="E283" s="123"/>
      <c r="F283" s="123"/>
    </row>
    <row r="284" spans="1:6" x14ac:dyDescent="0.25">
      <c r="A284" s="123"/>
      <c r="B284" s="123"/>
      <c r="E284" s="123"/>
      <c r="F284" s="123"/>
    </row>
    <row r="285" spans="1:6" x14ac:dyDescent="0.25">
      <c r="A285" s="123"/>
      <c r="B285" s="123"/>
      <c r="E285" s="123"/>
      <c r="F285" s="123"/>
    </row>
    <row r="286" spans="1:6" x14ac:dyDescent="0.25">
      <c r="A286" s="123"/>
      <c r="B286" s="123"/>
      <c r="E286" s="123"/>
      <c r="F286" s="123"/>
    </row>
    <row r="287" spans="1:6" x14ac:dyDescent="0.25">
      <c r="A287" s="123"/>
      <c r="B287" s="123"/>
      <c r="E287" s="123"/>
      <c r="F287" s="123"/>
    </row>
    <row r="288" spans="1:6" x14ac:dyDescent="0.25">
      <c r="A288" s="123"/>
      <c r="B288" s="123"/>
      <c r="E288" s="123"/>
      <c r="F288" s="123"/>
    </row>
    <row r="289" spans="1:6" x14ac:dyDescent="0.25">
      <c r="A289" s="123"/>
      <c r="B289" s="123"/>
      <c r="E289" s="123"/>
      <c r="F289" s="123"/>
    </row>
    <row r="290" spans="1:6" x14ac:dyDescent="0.25">
      <c r="A290" s="123"/>
      <c r="B290" s="123"/>
      <c r="E290" s="123"/>
      <c r="F290" s="123"/>
    </row>
    <row r="291" spans="1:6" x14ac:dyDescent="0.25">
      <c r="A291" s="123"/>
      <c r="B291" s="123"/>
      <c r="E291" s="123"/>
      <c r="F291" s="123"/>
    </row>
    <row r="292" spans="1:6" x14ac:dyDescent="0.25">
      <c r="A292" s="123"/>
      <c r="B292" s="123"/>
      <c r="E292" s="123"/>
      <c r="F292" s="123"/>
    </row>
    <row r="293" spans="1:6" x14ac:dyDescent="0.25">
      <c r="A293" s="123"/>
      <c r="B293" s="123"/>
      <c r="E293" s="123"/>
      <c r="F293" s="123"/>
    </row>
    <row r="294" spans="1:6" x14ac:dyDescent="0.25">
      <c r="A294" s="123"/>
      <c r="B294" s="123"/>
      <c r="E294" s="123"/>
      <c r="F294" s="123"/>
    </row>
    <row r="295" spans="1:6" x14ac:dyDescent="0.25">
      <c r="A295" s="123"/>
      <c r="B295" s="123"/>
      <c r="E295" s="123"/>
      <c r="F295" s="123"/>
    </row>
    <row r="296" spans="1:6" x14ac:dyDescent="0.25">
      <c r="A296" s="123"/>
      <c r="B296" s="123"/>
      <c r="E296" s="123"/>
      <c r="F296" s="123"/>
    </row>
    <row r="297" spans="1:6" x14ac:dyDescent="0.25">
      <c r="A297" s="123"/>
      <c r="B297" s="123"/>
      <c r="E297" s="123"/>
      <c r="F297" s="123"/>
    </row>
    <row r="298" spans="1:6" x14ac:dyDescent="0.25">
      <c r="A298" s="123"/>
      <c r="B298" s="123"/>
      <c r="E298" s="123"/>
      <c r="F298" s="123"/>
    </row>
    <row r="299" spans="1:6" x14ac:dyDescent="0.25">
      <c r="A299" s="123"/>
      <c r="B299" s="123"/>
      <c r="E299" s="123"/>
      <c r="F299" s="123"/>
    </row>
    <row r="300" spans="1:6" x14ac:dyDescent="0.25">
      <c r="A300" s="123"/>
      <c r="B300" s="123"/>
      <c r="E300" s="123"/>
      <c r="F300" s="123"/>
    </row>
    <row r="301" spans="1:6" x14ac:dyDescent="0.25">
      <c r="A301" s="123"/>
      <c r="B301" s="123"/>
      <c r="E301" s="123"/>
      <c r="F301" s="123"/>
    </row>
    <row r="302" spans="1:6" x14ac:dyDescent="0.25">
      <c r="A302" s="123"/>
      <c r="B302" s="123"/>
      <c r="E302" s="123"/>
      <c r="F302" s="123"/>
    </row>
    <row r="303" spans="1:6" x14ac:dyDescent="0.25">
      <c r="A303" s="123"/>
      <c r="B303" s="123"/>
      <c r="E303" s="123"/>
      <c r="F303" s="123"/>
    </row>
    <row r="304" spans="1:6" x14ac:dyDescent="0.25">
      <c r="A304" s="123"/>
      <c r="B304" s="123"/>
      <c r="E304" s="123"/>
      <c r="F304" s="123"/>
    </row>
    <row r="305" spans="1:6" x14ac:dyDescent="0.25">
      <c r="A305" s="123"/>
      <c r="B305" s="123"/>
      <c r="E305" s="123"/>
      <c r="F305" s="123"/>
    </row>
    <row r="306" spans="1:6" x14ac:dyDescent="0.25">
      <c r="A306" s="123"/>
      <c r="B306" s="123"/>
      <c r="E306" s="123"/>
      <c r="F306" s="123"/>
    </row>
    <row r="307" spans="1:6" x14ac:dyDescent="0.25">
      <c r="A307" s="123"/>
      <c r="B307" s="123"/>
      <c r="E307" s="123"/>
      <c r="F307" s="123"/>
    </row>
    <row r="308" spans="1:6" x14ac:dyDescent="0.25">
      <c r="A308" s="123"/>
      <c r="B308" s="123"/>
      <c r="E308" s="123"/>
      <c r="F308" s="123"/>
    </row>
    <row r="309" spans="1:6" x14ac:dyDescent="0.25">
      <c r="A309" s="123"/>
      <c r="B309" s="123"/>
      <c r="E309" s="123"/>
      <c r="F309" s="123"/>
    </row>
    <row r="310" spans="1:6" x14ac:dyDescent="0.25">
      <c r="A310" s="123"/>
      <c r="B310" s="123"/>
      <c r="E310" s="123"/>
      <c r="F310" s="123"/>
    </row>
    <row r="311" spans="1:6" x14ac:dyDescent="0.25">
      <c r="A311" s="123"/>
      <c r="B311" s="123"/>
      <c r="E311" s="123"/>
      <c r="F311" s="123"/>
    </row>
    <row r="312" spans="1:6" x14ac:dyDescent="0.25">
      <c r="A312" s="123"/>
      <c r="B312" s="123"/>
      <c r="E312" s="123"/>
      <c r="F312" s="123"/>
    </row>
    <row r="313" spans="1:6" x14ac:dyDescent="0.25">
      <c r="A313" s="123"/>
      <c r="B313" s="123"/>
      <c r="E313" s="123"/>
      <c r="F313" s="123"/>
    </row>
    <row r="314" spans="1:6" x14ac:dyDescent="0.25">
      <c r="A314" s="123"/>
      <c r="B314" s="123"/>
      <c r="E314" s="123"/>
      <c r="F314" s="123"/>
    </row>
    <row r="315" spans="1:6" x14ac:dyDescent="0.25">
      <c r="A315" s="123"/>
      <c r="B315" s="123"/>
      <c r="E315" s="123"/>
      <c r="F315" s="123"/>
    </row>
    <row r="316" spans="1:6" x14ac:dyDescent="0.25">
      <c r="A316" s="123"/>
      <c r="B316" s="123"/>
      <c r="E316" s="123"/>
      <c r="F316" s="123"/>
    </row>
    <row r="317" spans="1:6" x14ac:dyDescent="0.25">
      <c r="A317" s="123"/>
      <c r="B317" s="123"/>
      <c r="E317" s="123"/>
      <c r="F317" s="123"/>
    </row>
    <row r="318" spans="1:6" x14ac:dyDescent="0.25">
      <c r="A318" s="123"/>
      <c r="B318" s="123"/>
      <c r="E318" s="123"/>
      <c r="F318" s="123"/>
    </row>
    <row r="319" spans="1:6" x14ac:dyDescent="0.25">
      <c r="A319" s="123"/>
      <c r="B319" s="123"/>
      <c r="E319" s="123"/>
      <c r="F319" s="123"/>
    </row>
    <row r="320" spans="1:6" x14ac:dyDescent="0.25">
      <c r="A320" s="123"/>
      <c r="B320" s="123"/>
      <c r="E320" s="123"/>
      <c r="F320" s="123"/>
    </row>
    <row r="321" spans="1:6" x14ac:dyDescent="0.25">
      <c r="A321" s="123"/>
      <c r="B321" s="123"/>
      <c r="E321" s="123"/>
      <c r="F321" s="123"/>
    </row>
    <row r="322" spans="1:6" x14ac:dyDescent="0.25">
      <c r="A322" s="123"/>
      <c r="B322" s="123"/>
      <c r="E322" s="123"/>
      <c r="F322" s="123"/>
    </row>
    <row r="323" spans="1:6" x14ac:dyDescent="0.25">
      <c r="A323" s="123"/>
      <c r="B323" s="123"/>
      <c r="E323" s="123"/>
      <c r="F323" s="123"/>
    </row>
    <row r="324" spans="1:6" x14ac:dyDescent="0.25">
      <c r="A324" s="123"/>
      <c r="B324" s="123"/>
      <c r="E324" s="123"/>
      <c r="F324" s="123"/>
    </row>
    <row r="325" spans="1:6" x14ac:dyDescent="0.25">
      <c r="A325" s="123"/>
      <c r="B325" s="123"/>
      <c r="E325" s="123"/>
      <c r="F325" s="123"/>
    </row>
    <row r="326" spans="1:6" x14ac:dyDescent="0.25">
      <c r="A326" s="123"/>
      <c r="B326" s="123"/>
      <c r="E326" s="123"/>
      <c r="F326" s="123"/>
    </row>
    <row r="327" spans="1:6" x14ac:dyDescent="0.25">
      <c r="A327" s="123"/>
      <c r="B327" s="123"/>
      <c r="E327" s="123"/>
      <c r="F327" s="123"/>
    </row>
    <row r="328" spans="1:6" x14ac:dyDescent="0.25">
      <c r="A328" s="123"/>
      <c r="B328" s="123"/>
      <c r="E328" s="123"/>
      <c r="F328" s="123"/>
    </row>
    <row r="329" spans="1:6" x14ac:dyDescent="0.25">
      <c r="A329" s="123"/>
      <c r="B329" s="123"/>
      <c r="E329" s="123"/>
      <c r="F329" s="123"/>
    </row>
    <row r="330" spans="1:6" x14ac:dyDescent="0.25">
      <c r="A330" s="123"/>
      <c r="B330" s="123"/>
      <c r="E330" s="123"/>
      <c r="F330" s="123"/>
    </row>
    <row r="331" spans="1:6" x14ac:dyDescent="0.25">
      <c r="A331" s="123"/>
      <c r="B331" s="123"/>
      <c r="E331" s="123"/>
      <c r="F331" s="123"/>
    </row>
    <row r="332" spans="1:6" x14ac:dyDescent="0.25">
      <c r="A332" s="123"/>
      <c r="B332" s="123"/>
      <c r="E332" s="123"/>
      <c r="F332" s="123"/>
    </row>
    <row r="333" spans="1:6" x14ac:dyDescent="0.25">
      <c r="A333" s="123"/>
      <c r="B333" s="123"/>
      <c r="E333" s="123"/>
      <c r="F333" s="123"/>
    </row>
    <row r="334" spans="1:6" x14ac:dyDescent="0.25">
      <c r="A334" s="123"/>
      <c r="B334" s="123"/>
      <c r="E334" s="123"/>
      <c r="F334" s="123"/>
    </row>
    <row r="335" spans="1:6" x14ac:dyDescent="0.25">
      <c r="A335" s="123"/>
      <c r="B335" s="123"/>
      <c r="E335" s="123"/>
      <c r="F335" s="123"/>
    </row>
    <row r="336" spans="1:6" x14ac:dyDescent="0.25">
      <c r="A336" s="123"/>
      <c r="B336" s="123"/>
      <c r="E336" s="123"/>
      <c r="F336" s="123"/>
    </row>
    <row r="337" spans="1:6" x14ac:dyDescent="0.25">
      <c r="A337" s="123"/>
      <c r="B337" s="123"/>
      <c r="E337" s="123"/>
      <c r="F337" s="123"/>
    </row>
    <row r="338" spans="1:6" x14ac:dyDescent="0.25">
      <c r="A338" s="123"/>
      <c r="B338" s="123"/>
      <c r="E338" s="123"/>
      <c r="F338" s="123"/>
    </row>
    <row r="339" spans="1:6" x14ac:dyDescent="0.25">
      <c r="A339" s="123"/>
      <c r="B339" s="123"/>
      <c r="E339" s="123"/>
      <c r="F339" s="123"/>
    </row>
    <row r="340" spans="1:6" x14ac:dyDescent="0.25">
      <c r="A340" s="123"/>
      <c r="B340" s="123"/>
      <c r="E340" s="123"/>
      <c r="F340" s="123"/>
    </row>
    <row r="341" spans="1:6" x14ac:dyDescent="0.25">
      <c r="A341" s="123"/>
      <c r="B341" s="123"/>
      <c r="E341" s="123"/>
      <c r="F341" s="123"/>
    </row>
    <row r="342" spans="1:6" x14ac:dyDescent="0.25">
      <c r="A342" s="123"/>
      <c r="B342" s="123"/>
      <c r="E342" s="123"/>
      <c r="F342" s="123"/>
    </row>
    <row r="343" spans="1:6" x14ac:dyDescent="0.25">
      <c r="A343" s="123"/>
      <c r="B343" s="123"/>
      <c r="E343" s="123"/>
      <c r="F343" s="123"/>
    </row>
    <row r="344" spans="1:6" x14ac:dyDescent="0.25">
      <c r="A344" s="123"/>
      <c r="B344" s="123"/>
      <c r="E344" s="123"/>
      <c r="F344" s="123"/>
    </row>
    <row r="345" spans="1:6" x14ac:dyDescent="0.25">
      <c r="A345" s="123"/>
      <c r="B345" s="123"/>
      <c r="E345" s="123"/>
      <c r="F345" s="123"/>
    </row>
    <row r="346" spans="1:6" x14ac:dyDescent="0.25">
      <c r="A346" s="123"/>
      <c r="B346" s="123"/>
      <c r="E346" s="123"/>
      <c r="F346" s="123"/>
    </row>
    <row r="347" spans="1:6" x14ac:dyDescent="0.25">
      <c r="A347" s="123"/>
      <c r="B347" s="123"/>
      <c r="E347" s="123"/>
      <c r="F347" s="123"/>
    </row>
    <row r="348" spans="1:6" x14ac:dyDescent="0.25">
      <c r="A348" s="123"/>
      <c r="B348" s="123"/>
      <c r="E348" s="123"/>
      <c r="F348" s="123"/>
    </row>
    <row r="349" spans="1:6" x14ac:dyDescent="0.25">
      <c r="A349" s="123"/>
      <c r="B349" s="123"/>
      <c r="E349" s="123"/>
      <c r="F349" s="123"/>
    </row>
    <row r="350" spans="1:6" x14ac:dyDescent="0.25">
      <c r="A350" s="123"/>
      <c r="B350" s="123"/>
      <c r="E350" s="123"/>
      <c r="F350" s="123"/>
    </row>
    <row r="351" spans="1:6" x14ac:dyDescent="0.25">
      <c r="A351" s="123"/>
      <c r="B351" s="123"/>
      <c r="E351" s="123"/>
      <c r="F351" s="123"/>
    </row>
    <row r="352" spans="1:6" x14ac:dyDescent="0.25">
      <c r="A352" s="123"/>
      <c r="B352" s="123"/>
      <c r="E352" s="123"/>
      <c r="F352" s="123"/>
    </row>
    <row r="353" spans="1:6" x14ac:dyDescent="0.25">
      <c r="A353" s="123"/>
      <c r="B353" s="123"/>
      <c r="E353" s="123"/>
      <c r="F353" s="123"/>
    </row>
    <row r="354" spans="1:6" x14ac:dyDescent="0.25">
      <c r="A354" s="123"/>
      <c r="B354" s="123"/>
      <c r="E354" s="123"/>
      <c r="F354" s="123"/>
    </row>
    <row r="355" spans="1:6" x14ac:dyDescent="0.25">
      <c r="A355" s="123"/>
      <c r="B355" s="123"/>
      <c r="E355" s="123"/>
      <c r="F355" s="123"/>
    </row>
    <row r="356" spans="1:6" x14ac:dyDescent="0.25">
      <c r="A356" s="123"/>
      <c r="B356" s="123"/>
      <c r="E356" s="123"/>
      <c r="F356" s="123"/>
    </row>
    <row r="357" spans="1:6" x14ac:dyDescent="0.25">
      <c r="A357" s="123"/>
      <c r="B357" s="123"/>
      <c r="E357" s="123"/>
      <c r="F357" s="123"/>
    </row>
    <row r="358" spans="1:6" x14ac:dyDescent="0.25">
      <c r="A358" s="123"/>
      <c r="B358" s="123"/>
      <c r="E358" s="123"/>
      <c r="F358" s="123"/>
    </row>
    <row r="359" spans="1:6" x14ac:dyDescent="0.25">
      <c r="A359" s="123"/>
      <c r="B359" s="123"/>
      <c r="E359" s="123"/>
      <c r="F359" s="123"/>
    </row>
    <row r="360" spans="1:6" x14ac:dyDescent="0.25">
      <c r="A360" s="123"/>
      <c r="B360" s="123"/>
      <c r="E360" s="123"/>
      <c r="F360" s="123"/>
    </row>
    <row r="361" spans="1:6" x14ac:dyDescent="0.25">
      <c r="A361" s="123"/>
      <c r="B361" s="123"/>
      <c r="E361" s="123"/>
      <c r="F361" s="123"/>
    </row>
    <row r="362" spans="1:6" x14ac:dyDescent="0.25">
      <c r="A362" s="123"/>
      <c r="B362" s="123"/>
      <c r="E362" s="123"/>
      <c r="F362" s="123"/>
    </row>
    <row r="363" spans="1:6" x14ac:dyDescent="0.25">
      <c r="A363" s="123"/>
      <c r="B363" s="123"/>
      <c r="E363" s="123"/>
      <c r="F363" s="123"/>
    </row>
    <row r="364" spans="1:6" x14ac:dyDescent="0.25">
      <c r="A364" s="123"/>
      <c r="B364" s="123"/>
      <c r="E364" s="123"/>
      <c r="F364" s="123"/>
    </row>
    <row r="365" spans="1:6" x14ac:dyDescent="0.25">
      <c r="A365" s="123"/>
      <c r="B365" s="123"/>
      <c r="E365" s="123"/>
      <c r="F365" s="123"/>
    </row>
    <row r="366" spans="1:6" x14ac:dyDescent="0.25">
      <c r="A366" s="123"/>
      <c r="B366" s="123"/>
      <c r="E366" s="123"/>
      <c r="F366" s="123"/>
    </row>
  </sheetData>
  <sheetProtection selectLockedCells="1" selectUnlockedCells="1"/>
  <mergeCells count="3">
    <mergeCell ref="A1:A2"/>
    <mergeCell ref="E1:F2"/>
    <mergeCell ref="B1:B2"/>
  </mergeCells>
  <conditionalFormatting sqref="B21:B1048576 B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1:F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F12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362204722" right="0.51181102362204722" top="0.35433070866141736" bottom="0.39370078740157483" header="0.31496062992125984" footer="0.31496062992125984"/>
  <pageSetup paperSize="9" scale="7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view="pageBreakPreview" zoomScaleSheetLayoutView="100" workbookViewId="0">
      <selection activeCell="Q30" sqref="Q30"/>
    </sheetView>
  </sheetViews>
  <sheetFormatPr defaultColWidth="9.28515625" defaultRowHeight="15" x14ac:dyDescent="0.25"/>
  <cols>
    <col min="1" max="6" width="3.42578125" customWidth="1"/>
    <col min="7" max="7" width="14.7109375" customWidth="1"/>
    <col min="8" max="16" width="3.42578125" customWidth="1"/>
    <col min="17" max="17" width="4.28515625" customWidth="1"/>
    <col min="18" max="20" width="3.42578125" customWidth="1"/>
    <col min="21" max="21" width="0.5703125" customWidth="1"/>
    <col min="22" max="22" width="7.28515625" customWidth="1"/>
    <col min="23" max="26" width="3.42578125" customWidth="1"/>
  </cols>
  <sheetData>
    <row r="1" spans="2:20" ht="15.6" customHeight="1" x14ac:dyDescent="0.25"/>
    <row r="2" spans="2:20" ht="15.6" customHeight="1" x14ac:dyDescent="0.25">
      <c r="B2" s="96"/>
      <c r="C2" s="96"/>
      <c r="D2" s="96"/>
      <c r="E2" s="96"/>
      <c r="F2" s="96"/>
      <c r="G2" s="96"/>
      <c r="H2" s="96"/>
      <c r="I2" s="96"/>
      <c r="J2" s="96"/>
      <c r="K2" s="96"/>
      <c r="L2" s="96" t="s">
        <v>208</v>
      </c>
      <c r="M2" s="96"/>
      <c r="N2" s="96"/>
      <c r="O2" s="96"/>
      <c r="P2" s="96"/>
      <c r="Q2" s="96"/>
      <c r="R2" s="96"/>
      <c r="S2" s="96"/>
      <c r="T2" s="96"/>
    </row>
    <row r="3" spans="2:20" ht="15.6" customHeight="1" x14ac:dyDescent="0.25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2:20" ht="15.6" customHeight="1" x14ac:dyDescent="0.25">
      <c r="B4" s="96"/>
      <c r="C4" s="96"/>
      <c r="D4" s="96"/>
      <c r="E4" s="96"/>
      <c r="F4" s="96"/>
      <c r="G4" s="96"/>
      <c r="H4" s="96"/>
      <c r="I4" s="96"/>
      <c r="J4" s="96"/>
      <c r="K4" s="96"/>
      <c r="L4" s="96" t="s">
        <v>209</v>
      </c>
      <c r="M4" s="96"/>
      <c r="N4" s="96"/>
      <c r="O4" s="96"/>
      <c r="P4" s="96"/>
      <c r="Q4" s="96"/>
      <c r="R4" s="96"/>
      <c r="S4" s="96"/>
      <c r="T4" s="96"/>
    </row>
    <row r="5" spans="2:20" ht="15.6" customHeight="1" x14ac:dyDescent="0.25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2:20" ht="15.6" customHeight="1" x14ac:dyDescent="0.25">
      <c r="B6" s="96"/>
      <c r="C6" s="96"/>
      <c r="D6" s="96"/>
      <c r="E6" s="96"/>
      <c r="F6" s="96"/>
      <c r="G6" s="96"/>
      <c r="H6" s="96"/>
      <c r="I6" s="96"/>
      <c r="J6" s="96"/>
      <c r="K6" s="96"/>
      <c r="L6" s="96" t="s">
        <v>215</v>
      </c>
      <c r="M6" s="96"/>
      <c r="N6" s="96"/>
      <c r="O6" s="96"/>
      <c r="P6" s="96"/>
      <c r="Q6" s="96"/>
      <c r="R6" s="96"/>
      <c r="S6" s="96"/>
      <c r="T6" s="96"/>
    </row>
    <row r="7" spans="2:20" ht="15.6" customHeight="1" x14ac:dyDescent="0.25"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2:20" ht="15.6" customHeight="1" x14ac:dyDescent="0.25">
      <c r="B8" s="96"/>
      <c r="C8" s="96"/>
      <c r="D8" s="96"/>
      <c r="E8" s="96"/>
      <c r="F8" s="96"/>
      <c r="G8" s="96"/>
      <c r="H8" s="96"/>
      <c r="I8" s="96"/>
      <c r="J8" s="96"/>
      <c r="K8" s="96"/>
      <c r="L8" s="96" t="s">
        <v>214</v>
      </c>
      <c r="M8" s="96"/>
      <c r="N8" s="96"/>
      <c r="O8" s="96"/>
      <c r="P8" s="96"/>
      <c r="Q8" s="96"/>
      <c r="R8" s="96"/>
      <c r="S8" s="96"/>
      <c r="T8" s="96"/>
    </row>
    <row r="9" spans="2:20" ht="15.6" customHeight="1" x14ac:dyDescent="0.25">
      <c r="B9" s="96"/>
      <c r="C9" s="96"/>
      <c r="D9" s="96"/>
      <c r="E9" s="96"/>
      <c r="F9" s="96"/>
      <c r="G9" s="96"/>
      <c r="H9" s="96"/>
      <c r="I9" s="97"/>
      <c r="J9" s="279"/>
      <c r="K9" s="280"/>
      <c r="L9" s="280"/>
      <c r="M9" s="280"/>
      <c r="N9" s="97"/>
      <c r="O9" s="97"/>
      <c r="P9" s="97"/>
      <c r="Q9" s="96"/>
      <c r="R9" s="96"/>
      <c r="S9" s="96"/>
      <c r="T9" s="96"/>
    </row>
    <row r="10" spans="2:20" ht="15.6" customHeight="1" x14ac:dyDescent="0.25">
      <c r="B10" s="96"/>
      <c r="C10" s="96"/>
      <c r="D10" s="96"/>
      <c r="E10" s="96"/>
      <c r="F10" s="96"/>
      <c r="G10" s="278" t="s">
        <v>207</v>
      </c>
      <c r="H10" s="278"/>
      <c r="I10" s="278"/>
      <c r="J10" s="278"/>
      <c r="K10" s="278"/>
      <c r="L10" s="278"/>
      <c r="M10" s="278"/>
      <c r="N10" s="278"/>
      <c r="O10" s="96"/>
      <c r="P10" s="96"/>
      <c r="Q10" s="96"/>
      <c r="R10" s="96"/>
      <c r="S10" s="96"/>
      <c r="T10" s="96"/>
    </row>
    <row r="11" spans="2:20" ht="15.6" customHeight="1" x14ac:dyDescent="0.25">
      <c r="B11" s="96"/>
      <c r="C11" s="96"/>
      <c r="D11" s="96"/>
      <c r="E11" s="96"/>
      <c r="F11" s="96"/>
      <c r="G11" s="278"/>
      <c r="H11" s="278"/>
      <c r="I11" s="278"/>
      <c r="J11" s="278"/>
      <c r="K11" s="278"/>
      <c r="L11" s="278"/>
      <c r="M11" s="278"/>
      <c r="N11" s="278"/>
      <c r="O11" s="96"/>
      <c r="P11" s="96"/>
      <c r="Q11" s="96"/>
      <c r="R11" s="96"/>
      <c r="S11" s="96"/>
      <c r="T11" s="96"/>
    </row>
    <row r="12" spans="2:20" ht="15.6" customHeight="1" x14ac:dyDescent="0.25">
      <c r="B12" s="96"/>
      <c r="C12" s="96"/>
      <c r="D12" s="9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96"/>
      <c r="S12" s="96"/>
      <c r="T12" s="96"/>
    </row>
    <row r="13" spans="2:20" ht="15.6" customHeight="1" x14ac:dyDescent="0.25">
      <c r="B13" s="96"/>
      <c r="C13" s="96"/>
      <c r="D13" s="9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96"/>
      <c r="S13" s="96"/>
      <c r="T13" s="96"/>
    </row>
    <row r="14" spans="2:20" ht="15.6" customHeight="1" x14ac:dyDescent="0.25">
      <c r="B14" s="281" t="s">
        <v>213</v>
      </c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</row>
    <row r="15" spans="2:20" ht="15.6" customHeight="1" x14ac:dyDescent="0.25"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</row>
    <row r="16" spans="2:20" ht="15.6" customHeight="1" x14ac:dyDescent="0.25">
      <c r="B16" s="281"/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</row>
    <row r="17" spans="1:25" ht="15.6" customHeight="1" x14ac:dyDescent="0.25">
      <c r="A17" s="89"/>
      <c r="B17" s="282" t="s">
        <v>211</v>
      </c>
      <c r="C17" s="282"/>
      <c r="D17" s="282"/>
      <c r="E17" s="282"/>
      <c r="F17" s="282"/>
      <c r="G17" s="282"/>
      <c r="H17" s="282"/>
      <c r="I17" s="282" t="e">
        <f>#REF!</f>
        <v>#REF!</v>
      </c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</row>
    <row r="18" spans="1:25" ht="15.6" customHeight="1" x14ac:dyDescent="0.25">
      <c r="B18" s="282" t="s">
        <v>210</v>
      </c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</row>
    <row r="19" spans="1:25" ht="15.6" customHeight="1" x14ac:dyDescent="0.25"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</row>
    <row r="20" spans="1:25" ht="15.6" customHeight="1" x14ac:dyDescent="0.25"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</row>
    <row r="21" spans="1:25" ht="15.6" customHeight="1" x14ac:dyDescent="0.25"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</row>
    <row r="22" spans="1:25" ht="15.6" customHeight="1" x14ac:dyDescent="0.25"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96"/>
      <c r="R22" s="96"/>
      <c r="S22" s="96"/>
      <c r="T22" s="96"/>
    </row>
    <row r="23" spans="1:25" ht="15.6" customHeight="1" x14ac:dyDescent="0.25">
      <c r="B23" s="96" t="e">
        <f>#REF!</f>
        <v>#REF!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 t="e">
        <f>#REF!</f>
        <v>#REF!</v>
      </c>
      <c r="P23" s="96"/>
      <c r="Q23" s="96"/>
      <c r="R23" s="96"/>
      <c r="S23" s="96"/>
      <c r="T23" s="96"/>
    </row>
    <row r="24" spans="1:25" ht="15.6" customHeight="1" x14ac:dyDescent="0.25">
      <c r="A24" s="8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89"/>
      <c r="M24" s="89"/>
      <c r="N24" s="93"/>
      <c r="O24" s="93"/>
      <c r="P24" s="93"/>
      <c r="Q24" s="93"/>
      <c r="R24" s="89"/>
      <c r="S24" s="89"/>
      <c r="T24" s="89"/>
      <c r="U24" s="89"/>
      <c r="V24" s="89"/>
      <c r="W24" s="89"/>
      <c r="X24" s="89"/>
    </row>
    <row r="25" spans="1:25" ht="15.6" customHeight="1" x14ac:dyDescent="0.25">
      <c r="B25" s="96"/>
      <c r="C25" s="96"/>
      <c r="D25" s="96"/>
      <c r="E25" s="96"/>
      <c r="F25" s="96"/>
      <c r="G25" s="99">
        <v>42349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</row>
    <row r="26" spans="1:25" ht="15.6" customHeight="1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</row>
    <row r="27" spans="1:25" ht="15.6" hidden="1" customHeight="1" x14ac:dyDescent="0.25"/>
    <row r="28" spans="1:25" ht="15.6" customHeight="1" x14ac:dyDescent="0.25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90"/>
      <c r="X28" s="90"/>
      <c r="Y28" s="90"/>
    </row>
    <row r="29" spans="1:25" ht="15.6" customHeight="1" x14ac:dyDescent="0.25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90"/>
      <c r="X29" s="90"/>
      <c r="Y29" s="90"/>
    </row>
    <row r="30" spans="1:25" ht="15.6" customHeight="1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</row>
    <row r="31" spans="1:25" ht="15.6" customHeight="1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</row>
    <row r="32" spans="1:25" ht="15.6" customHeight="1" x14ac:dyDescent="0.25"/>
    <row r="33" spans="2:22" ht="15.6" customHeight="1" x14ac:dyDescent="0.25"/>
    <row r="34" spans="2:22" ht="15.6" customHeight="1" x14ac:dyDescent="0.25">
      <c r="B34" s="5"/>
      <c r="C34" s="83"/>
      <c r="D34" s="5"/>
      <c r="E34" s="5"/>
      <c r="F34" s="5"/>
      <c r="G34" s="5"/>
      <c r="H34" s="5"/>
      <c r="I34" s="5"/>
      <c r="J34" s="5"/>
      <c r="K34" s="5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</row>
    <row r="35" spans="2:22" ht="15.6" customHeight="1" x14ac:dyDescent="0.25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</row>
    <row r="36" spans="2:22" ht="15.6" customHeight="1" x14ac:dyDescent="0.25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</row>
    <row r="37" spans="2:22" ht="15.6" customHeight="1" x14ac:dyDescent="0.25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</row>
    <row r="38" spans="2:22" ht="15.6" customHeight="1" x14ac:dyDescent="0.25">
      <c r="B38" s="9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83"/>
      <c r="R38" s="83"/>
      <c r="S38" s="83"/>
      <c r="T38" s="83"/>
      <c r="U38" s="83"/>
      <c r="V38" s="83"/>
    </row>
    <row r="39" spans="2:22" ht="15.6" customHeight="1" x14ac:dyDescent="0.25"/>
    <row r="40" spans="2:22" ht="15.6" customHeight="1" x14ac:dyDescent="0.25"/>
    <row r="41" spans="2:22" ht="15.6" customHeight="1" x14ac:dyDescent="0.25"/>
    <row r="42" spans="2:22" ht="15.6" customHeight="1" x14ac:dyDescent="0.25"/>
    <row r="43" spans="2:22" ht="15.6" customHeight="1" x14ac:dyDescent="0.25"/>
    <row r="44" spans="2:22" ht="15.6" customHeight="1" x14ac:dyDescent="0.25"/>
    <row r="45" spans="2:22" ht="15.6" customHeight="1" x14ac:dyDescent="0.25"/>
    <row r="46" spans="2:22" ht="15.6" customHeight="1" x14ac:dyDescent="0.25"/>
    <row r="47" spans="2:22" ht="15.6" customHeight="1" x14ac:dyDescent="0.25"/>
    <row r="48" spans="2:22" ht="15.6" customHeight="1" x14ac:dyDescent="0.25"/>
  </sheetData>
  <mergeCells count="8">
    <mergeCell ref="G10:N11"/>
    <mergeCell ref="E12:Q13"/>
    <mergeCell ref="J9:M9"/>
    <mergeCell ref="A28:V29"/>
    <mergeCell ref="B14:T16"/>
    <mergeCell ref="B18:T19"/>
    <mergeCell ref="B17:H17"/>
    <mergeCell ref="I17:T17"/>
  </mergeCells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48"/>
  <sheetViews>
    <sheetView view="pageLayout" topLeftCell="A22" zoomScaleNormal="75" zoomScaleSheetLayoutView="70" workbookViewId="0">
      <selection activeCell="A22" sqref="A22:A23"/>
    </sheetView>
  </sheetViews>
  <sheetFormatPr defaultColWidth="8.7109375" defaultRowHeight="12.75" x14ac:dyDescent="0.2"/>
  <cols>
    <col min="1" max="1" width="13" style="18" customWidth="1"/>
    <col min="2" max="2" width="6.42578125" style="18" customWidth="1"/>
    <col min="3" max="3" width="6" style="18" customWidth="1"/>
    <col min="4" max="4" width="6.5703125" style="18" customWidth="1"/>
    <col min="5" max="5" width="7.28515625" style="18" customWidth="1"/>
    <col min="6" max="6" width="9" style="18" customWidth="1"/>
    <col min="7" max="7" width="8.42578125" style="18" customWidth="1"/>
    <col min="8" max="8" width="7.42578125" style="18" customWidth="1"/>
    <col min="9" max="9" width="8.28515625" style="18" customWidth="1"/>
    <col min="10" max="10" width="5.28515625" style="18" customWidth="1"/>
    <col min="11" max="11" width="6" style="18" customWidth="1"/>
    <col min="12" max="12" width="6.28515625" style="18" customWidth="1"/>
    <col min="13" max="13" width="5.5703125" style="18" customWidth="1"/>
    <col min="14" max="16" width="5.7109375" style="18" customWidth="1"/>
    <col min="17" max="17" width="5.5703125" style="18" customWidth="1"/>
    <col min="18" max="18" width="6" style="18" customWidth="1"/>
    <col min="19" max="19" width="6.28515625" style="18" customWidth="1"/>
    <col min="20" max="20" width="6.42578125" style="18" customWidth="1"/>
    <col min="21" max="21" width="7.28515625" style="18" customWidth="1"/>
    <col min="22" max="22" width="6.42578125" style="18" customWidth="1"/>
    <col min="23" max="24" width="5.5703125" style="18" customWidth="1"/>
    <col min="25" max="25" width="4.7109375" style="18" customWidth="1"/>
    <col min="26" max="26" width="5.42578125" style="18" customWidth="1"/>
    <col min="27" max="29" width="5.7109375" style="18" customWidth="1"/>
    <col min="30" max="32" width="5.28515625" style="18" customWidth="1"/>
    <col min="33" max="33" width="5.42578125" style="18" customWidth="1"/>
    <col min="34" max="34" width="5.7109375" style="18" customWidth="1"/>
    <col min="35" max="35" width="9.7109375" style="18" customWidth="1"/>
    <col min="36" max="36" width="7" style="18" customWidth="1"/>
    <col min="37" max="16384" width="8.7109375" style="18"/>
  </cols>
  <sheetData>
    <row r="2" spans="1:31" ht="15.75" x14ac:dyDescent="0.25">
      <c r="B2" s="294"/>
      <c r="C2" s="295"/>
      <c r="D2" s="295"/>
      <c r="E2" s="295"/>
      <c r="F2" s="295"/>
      <c r="G2" s="295"/>
      <c r="H2" s="295"/>
    </row>
    <row r="4" spans="1:31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</row>
    <row r="5" spans="1:31" ht="12.7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</row>
    <row r="6" spans="1:31" ht="12.7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pans="1:31" ht="15.75" x14ac:dyDescent="0.2">
      <c r="A7" s="41"/>
      <c r="B7" s="40"/>
      <c r="C7" s="40"/>
      <c r="D7" s="40"/>
      <c r="E7" s="40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pans="1:31" ht="12.75" customHeight="1" x14ac:dyDescent="0.2">
      <c r="A8" s="41"/>
      <c r="B8" s="40"/>
      <c r="C8" s="40"/>
      <c r="D8" s="40"/>
      <c r="E8" s="40"/>
      <c r="F8" s="22"/>
      <c r="G8" s="22"/>
      <c r="H8" s="22"/>
      <c r="I8" s="22"/>
      <c r="J8" s="23"/>
      <c r="K8" s="23"/>
      <c r="L8" s="23"/>
      <c r="M8" s="23"/>
      <c r="N8" s="23"/>
      <c r="O8" s="23"/>
      <c r="P8" s="23"/>
      <c r="Q8" s="22"/>
      <c r="R8" s="22"/>
      <c r="S8" s="22"/>
      <c r="T8" s="22"/>
      <c r="U8" s="22"/>
      <c r="V8" s="22"/>
      <c r="W8" s="22"/>
      <c r="X8" s="23"/>
      <c r="Y8" s="23"/>
      <c r="Z8" s="23"/>
      <c r="AA8" s="23"/>
      <c r="AB8" s="23"/>
      <c r="AC8" s="23"/>
      <c r="AD8" s="23"/>
      <c r="AE8" s="22"/>
    </row>
    <row r="9" spans="1:31" ht="18.75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ht="18.75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ht="18.75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ht="18.75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8.7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1" ht="20.25" customHeight="1" x14ac:dyDescent="0.2"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1" ht="18.75" x14ac:dyDescent="0.2">
      <c r="A15" s="21"/>
      <c r="B15" s="21"/>
      <c r="C15" s="21"/>
      <c r="D15" s="21"/>
      <c r="E15" s="21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ht="13.5" thickBot="1" x14ac:dyDescent="0.25"/>
    <row r="17" spans="1:36" ht="12.75" customHeight="1" x14ac:dyDescent="0.2">
      <c r="A17" s="296" t="s">
        <v>164</v>
      </c>
      <c r="B17" s="299" t="s">
        <v>163</v>
      </c>
      <c r="C17" s="300"/>
      <c r="D17" s="301"/>
      <c r="E17" s="370" t="s">
        <v>162</v>
      </c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2"/>
      <c r="T17" s="370" t="s">
        <v>161</v>
      </c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  <c r="AF17" s="379"/>
      <c r="AG17" s="379"/>
      <c r="AH17" s="380"/>
    </row>
    <row r="18" spans="1:36" ht="12.75" customHeight="1" x14ac:dyDescent="0.2">
      <c r="A18" s="297"/>
      <c r="B18" s="302"/>
      <c r="C18" s="303"/>
      <c r="D18" s="304"/>
      <c r="E18" s="373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5"/>
      <c r="T18" s="381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382"/>
    </row>
    <row r="19" spans="1:36" ht="13.5" customHeight="1" thickBot="1" x14ac:dyDescent="0.25">
      <c r="A19" s="297"/>
      <c r="B19" s="305"/>
      <c r="C19" s="306"/>
      <c r="D19" s="307"/>
      <c r="E19" s="373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5"/>
      <c r="T19" s="383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  <c r="AF19" s="384"/>
      <c r="AG19" s="384"/>
      <c r="AH19" s="385"/>
    </row>
    <row r="20" spans="1:36" ht="16.149999999999999" customHeight="1" thickBot="1" x14ac:dyDescent="0.25">
      <c r="A20" s="297"/>
      <c r="B20" s="308" t="s">
        <v>160</v>
      </c>
      <c r="C20" s="310" t="s">
        <v>159</v>
      </c>
      <c r="D20" s="315" t="s">
        <v>158</v>
      </c>
      <c r="E20" s="367" t="s">
        <v>157</v>
      </c>
      <c r="F20" s="368"/>
      <c r="G20" s="368"/>
      <c r="H20" s="368"/>
      <c r="I20" s="369"/>
      <c r="J20" s="367" t="s">
        <v>156</v>
      </c>
      <c r="K20" s="368"/>
      <c r="L20" s="368"/>
      <c r="M20" s="368"/>
      <c r="N20" s="368"/>
      <c r="O20" s="368"/>
      <c r="P20" s="368"/>
      <c r="Q20" s="368"/>
      <c r="R20" s="368"/>
      <c r="S20" s="369"/>
      <c r="T20" s="367" t="s">
        <v>157</v>
      </c>
      <c r="U20" s="386"/>
      <c r="V20" s="386"/>
      <c r="W20" s="386"/>
      <c r="X20" s="369"/>
      <c r="Y20" s="367" t="s">
        <v>156</v>
      </c>
      <c r="Z20" s="387"/>
      <c r="AA20" s="387"/>
      <c r="AB20" s="387"/>
      <c r="AC20" s="387"/>
      <c r="AD20" s="387"/>
      <c r="AE20" s="387"/>
      <c r="AF20" s="387"/>
      <c r="AG20" s="387"/>
      <c r="AH20" s="388"/>
    </row>
    <row r="21" spans="1:36" ht="115.5" customHeight="1" thickBot="1" x14ac:dyDescent="0.25">
      <c r="A21" s="298"/>
      <c r="B21" s="309"/>
      <c r="C21" s="311"/>
      <c r="D21" s="316"/>
      <c r="E21" s="37" t="s">
        <v>155</v>
      </c>
      <c r="F21" s="35" t="s">
        <v>151</v>
      </c>
      <c r="G21" s="35" t="s">
        <v>126</v>
      </c>
      <c r="H21" s="35" t="s">
        <v>149</v>
      </c>
      <c r="I21" s="34" t="s">
        <v>148</v>
      </c>
      <c r="J21" s="39" t="s">
        <v>154</v>
      </c>
      <c r="K21" s="38" t="s">
        <v>146</v>
      </c>
      <c r="L21" s="38" t="s">
        <v>145</v>
      </c>
      <c r="M21" s="38" t="s">
        <v>144</v>
      </c>
      <c r="N21" s="38" t="s">
        <v>143</v>
      </c>
      <c r="O21" s="38" t="s">
        <v>142</v>
      </c>
      <c r="P21" s="38" t="s">
        <v>141</v>
      </c>
      <c r="Q21" s="38" t="s">
        <v>140</v>
      </c>
      <c r="R21" s="38" t="s">
        <v>139</v>
      </c>
      <c r="S21" s="31" t="s">
        <v>153</v>
      </c>
      <c r="T21" s="37" t="s">
        <v>152</v>
      </c>
      <c r="U21" s="33" t="s">
        <v>151</v>
      </c>
      <c r="V21" s="36" t="s">
        <v>150</v>
      </c>
      <c r="W21" s="35" t="s">
        <v>149</v>
      </c>
      <c r="X21" s="34" t="s">
        <v>148</v>
      </c>
      <c r="Y21" s="33" t="s">
        <v>147</v>
      </c>
      <c r="Z21" s="32" t="s">
        <v>146</v>
      </c>
      <c r="AA21" s="32" t="s">
        <v>145</v>
      </c>
      <c r="AB21" s="32" t="s">
        <v>144</v>
      </c>
      <c r="AC21" s="32" t="s">
        <v>143</v>
      </c>
      <c r="AD21" s="32" t="s">
        <v>142</v>
      </c>
      <c r="AE21" s="32" t="s">
        <v>141</v>
      </c>
      <c r="AF21" s="32" t="s">
        <v>140</v>
      </c>
      <c r="AG21" s="32" t="s">
        <v>139</v>
      </c>
      <c r="AH21" s="31" t="s">
        <v>138</v>
      </c>
    </row>
    <row r="22" spans="1:36" ht="30.75" customHeight="1" thickBot="1" x14ac:dyDescent="0.25">
      <c r="A22" s="326" t="s">
        <v>257</v>
      </c>
      <c r="B22" s="322">
        <v>49</v>
      </c>
      <c r="C22" s="324">
        <v>5.0999999999999996</v>
      </c>
      <c r="D22" s="329">
        <v>37.799999999999997</v>
      </c>
      <c r="E22" s="337">
        <v>0</v>
      </c>
      <c r="F22" s="342">
        <v>1852.2</v>
      </c>
      <c r="G22" s="331">
        <v>24.5</v>
      </c>
      <c r="H22" s="324">
        <v>0</v>
      </c>
      <c r="I22" s="344">
        <v>0</v>
      </c>
      <c r="J22" s="348">
        <v>2</v>
      </c>
      <c r="K22" s="378">
        <v>0</v>
      </c>
      <c r="L22" s="378">
        <f>B22-K22</f>
        <v>49</v>
      </c>
      <c r="M22" s="378">
        <v>0</v>
      </c>
      <c r="N22" s="378">
        <v>0</v>
      </c>
      <c r="O22" s="378">
        <v>0</v>
      </c>
      <c r="P22" s="349">
        <v>42</v>
      </c>
      <c r="Q22" s="349">
        <v>0</v>
      </c>
      <c r="R22" s="376">
        <v>7</v>
      </c>
      <c r="S22" s="376">
        <v>0</v>
      </c>
      <c r="T22" s="348"/>
      <c r="U22" s="349"/>
      <c r="V22" s="349"/>
      <c r="W22" s="349"/>
      <c r="X22" s="351"/>
      <c r="Y22" s="403"/>
      <c r="Z22" s="393"/>
      <c r="AA22" s="393"/>
      <c r="AB22" s="393"/>
      <c r="AC22" s="393"/>
      <c r="AD22" s="393"/>
      <c r="AE22" s="393"/>
      <c r="AF22" s="393"/>
      <c r="AG22" s="393"/>
      <c r="AH22" s="391"/>
      <c r="AI22" s="28" t="s">
        <v>136</v>
      </c>
      <c r="AJ22" s="27"/>
    </row>
    <row r="23" spans="1:36" ht="32.25" customHeight="1" thickBot="1" x14ac:dyDescent="0.25">
      <c r="A23" s="327"/>
      <c r="B23" s="323"/>
      <c r="C23" s="325"/>
      <c r="D23" s="330"/>
      <c r="E23" s="338"/>
      <c r="F23" s="343"/>
      <c r="G23" s="332"/>
      <c r="H23" s="325"/>
      <c r="I23" s="345"/>
      <c r="J23" s="323"/>
      <c r="K23" s="350"/>
      <c r="L23" s="350"/>
      <c r="M23" s="350"/>
      <c r="N23" s="350"/>
      <c r="O23" s="350"/>
      <c r="P23" s="350"/>
      <c r="Q23" s="357"/>
      <c r="R23" s="377"/>
      <c r="S23" s="377"/>
      <c r="T23" s="395"/>
      <c r="U23" s="357"/>
      <c r="V23" s="357"/>
      <c r="W23" s="357"/>
      <c r="X23" s="402"/>
      <c r="Y23" s="404"/>
      <c r="Z23" s="394"/>
      <c r="AA23" s="394"/>
      <c r="AB23" s="394"/>
      <c r="AC23" s="394"/>
      <c r="AD23" s="394"/>
      <c r="AE23" s="394"/>
      <c r="AF23" s="394"/>
      <c r="AG23" s="394"/>
      <c r="AH23" s="392"/>
      <c r="AI23" s="19" t="s">
        <v>135</v>
      </c>
      <c r="AJ23" s="29"/>
    </row>
    <row r="24" spans="1:36" ht="27.4" customHeight="1" thickBot="1" x14ac:dyDescent="0.25">
      <c r="A24" s="326" t="s">
        <v>137</v>
      </c>
      <c r="B24" s="322">
        <v>0</v>
      </c>
      <c r="C24" s="324">
        <v>0</v>
      </c>
      <c r="D24" s="329">
        <v>0</v>
      </c>
      <c r="E24" s="337">
        <v>0</v>
      </c>
      <c r="F24" s="342">
        <v>0</v>
      </c>
      <c r="G24" s="331">
        <v>0</v>
      </c>
      <c r="H24" s="324">
        <v>0</v>
      </c>
      <c r="I24" s="344">
        <v>0</v>
      </c>
      <c r="J24" s="348">
        <v>0</v>
      </c>
      <c r="K24" s="349">
        <v>0</v>
      </c>
      <c r="L24" s="349">
        <v>0</v>
      </c>
      <c r="M24" s="349">
        <v>0</v>
      </c>
      <c r="N24" s="349">
        <v>0</v>
      </c>
      <c r="O24" s="349">
        <v>0</v>
      </c>
      <c r="P24" s="349">
        <v>0</v>
      </c>
      <c r="Q24" s="349">
        <v>0</v>
      </c>
      <c r="R24" s="351">
        <v>0</v>
      </c>
      <c r="S24" s="351">
        <v>0</v>
      </c>
      <c r="T24" s="348"/>
      <c r="U24" s="349"/>
      <c r="V24" s="349"/>
      <c r="W24" s="349"/>
      <c r="X24" s="351"/>
      <c r="Y24" s="403"/>
      <c r="Z24" s="393"/>
      <c r="AA24" s="393"/>
      <c r="AB24" s="393"/>
      <c r="AC24" s="393"/>
      <c r="AD24" s="393"/>
      <c r="AE24" s="393"/>
      <c r="AF24" s="393"/>
      <c r="AG24" s="393"/>
      <c r="AH24" s="391"/>
      <c r="AI24" s="28" t="s">
        <v>136</v>
      </c>
      <c r="AJ24" s="27"/>
    </row>
    <row r="25" spans="1:36" ht="28.5" customHeight="1" thickBot="1" x14ac:dyDescent="0.25">
      <c r="A25" s="327"/>
      <c r="B25" s="323"/>
      <c r="C25" s="325"/>
      <c r="D25" s="330"/>
      <c r="E25" s="338"/>
      <c r="F25" s="343"/>
      <c r="G25" s="332"/>
      <c r="H25" s="325"/>
      <c r="I25" s="345"/>
      <c r="J25" s="323"/>
      <c r="K25" s="350"/>
      <c r="L25" s="350"/>
      <c r="M25" s="350"/>
      <c r="N25" s="350"/>
      <c r="O25" s="350"/>
      <c r="P25" s="350"/>
      <c r="Q25" s="350"/>
      <c r="R25" s="352"/>
      <c r="S25" s="352"/>
      <c r="T25" s="395"/>
      <c r="U25" s="357"/>
      <c r="V25" s="357"/>
      <c r="W25" s="357"/>
      <c r="X25" s="402"/>
      <c r="Y25" s="404"/>
      <c r="Z25" s="394"/>
      <c r="AA25" s="394"/>
      <c r="AB25" s="394"/>
      <c r="AC25" s="394"/>
      <c r="AD25" s="394"/>
      <c r="AE25" s="394"/>
      <c r="AF25" s="394"/>
      <c r="AG25" s="394"/>
      <c r="AH25" s="392"/>
      <c r="AI25" s="30" t="s">
        <v>135</v>
      </c>
      <c r="AJ25" s="29"/>
    </row>
    <row r="26" spans="1:36" ht="30.75" customHeight="1" thickBot="1" x14ac:dyDescent="0.25">
      <c r="A26" s="328" t="s">
        <v>134</v>
      </c>
      <c r="B26" s="320">
        <f>SUM(B22:B25)</f>
        <v>49</v>
      </c>
      <c r="C26" s="312"/>
      <c r="D26" s="346"/>
      <c r="E26" s="335">
        <f>SUM(E22:E25)</f>
        <v>0</v>
      </c>
      <c r="F26" s="359">
        <f>SUM(F22:F25)</f>
        <v>1852.2</v>
      </c>
      <c r="G26" s="359">
        <f>SUM(G22:G25)</f>
        <v>24.5</v>
      </c>
      <c r="H26" s="333">
        <f>SUM(H22:H25)</f>
        <v>0</v>
      </c>
      <c r="I26" s="365">
        <f>I24+I22</f>
        <v>0</v>
      </c>
      <c r="J26" s="286">
        <f t="shared" ref="J26:P26" si="0">SUM(J22:J25)</f>
        <v>2</v>
      </c>
      <c r="K26" s="292">
        <f t="shared" si="0"/>
        <v>0</v>
      </c>
      <c r="L26" s="355">
        <f t="shared" si="0"/>
        <v>49</v>
      </c>
      <c r="M26" s="292">
        <f t="shared" si="0"/>
        <v>0</v>
      </c>
      <c r="N26" s="292">
        <f t="shared" si="0"/>
        <v>0</v>
      </c>
      <c r="O26" s="292">
        <f t="shared" si="0"/>
        <v>0</v>
      </c>
      <c r="P26" s="355">
        <f t="shared" si="0"/>
        <v>42</v>
      </c>
      <c r="Q26" s="292">
        <f>Q22+Q24</f>
        <v>0</v>
      </c>
      <c r="R26" s="353">
        <f>R22+R24</f>
        <v>7</v>
      </c>
      <c r="S26" s="353">
        <f>S22+S24</f>
        <v>0</v>
      </c>
      <c r="T26" s="398"/>
      <c r="U26" s="396"/>
      <c r="V26" s="396"/>
      <c r="W26" s="396"/>
      <c r="X26" s="407"/>
      <c r="Y26" s="400"/>
      <c r="Z26" s="389"/>
      <c r="AA26" s="389"/>
      <c r="AB26" s="389"/>
      <c r="AC26" s="389"/>
      <c r="AD26" s="389"/>
      <c r="AE26" s="389"/>
      <c r="AF26" s="389"/>
      <c r="AG26" s="389"/>
      <c r="AH26" s="413"/>
      <c r="AI26" s="28"/>
      <c r="AJ26" s="27"/>
    </row>
    <row r="27" spans="1:36" ht="29.25" customHeight="1" thickBot="1" x14ac:dyDescent="0.25">
      <c r="A27" s="328"/>
      <c r="B27" s="321"/>
      <c r="C27" s="313"/>
      <c r="D27" s="347"/>
      <c r="E27" s="336"/>
      <c r="F27" s="360"/>
      <c r="G27" s="360"/>
      <c r="H27" s="334"/>
      <c r="I27" s="366"/>
      <c r="J27" s="287"/>
      <c r="K27" s="293"/>
      <c r="L27" s="356"/>
      <c r="M27" s="293"/>
      <c r="N27" s="293"/>
      <c r="O27" s="293"/>
      <c r="P27" s="356"/>
      <c r="Q27" s="293"/>
      <c r="R27" s="354"/>
      <c r="S27" s="354"/>
      <c r="T27" s="399"/>
      <c r="U27" s="397"/>
      <c r="V27" s="397"/>
      <c r="W27" s="397"/>
      <c r="X27" s="408"/>
      <c r="Y27" s="401"/>
      <c r="Z27" s="390"/>
      <c r="AA27" s="390"/>
      <c r="AB27" s="390"/>
      <c r="AC27" s="390"/>
      <c r="AD27" s="390"/>
      <c r="AE27" s="390"/>
      <c r="AF27" s="390"/>
      <c r="AG27" s="390"/>
      <c r="AH27" s="414"/>
      <c r="AI27" s="30"/>
      <c r="AJ27" s="29"/>
    </row>
    <row r="28" spans="1:36" ht="27.4" customHeight="1" thickBot="1" x14ac:dyDescent="0.25">
      <c r="A28" s="317"/>
      <c r="B28" s="319"/>
      <c r="C28" s="314"/>
      <c r="D28" s="358"/>
      <c r="E28" s="339"/>
      <c r="F28" s="363"/>
      <c r="G28" s="361"/>
      <c r="H28" s="284"/>
      <c r="I28" s="290"/>
      <c r="J28" s="288"/>
      <c r="K28" s="284"/>
      <c r="L28" s="284"/>
      <c r="M28" s="284"/>
      <c r="N28" s="284"/>
      <c r="O28" s="284"/>
      <c r="P28" s="284"/>
      <c r="Q28" s="284"/>
      <c r="R28" s="290"/>
      <c r="S28" s="290"/>
      <c r="T28" s="348"/>
      <c r="U28" s="349"/>
      <c r="V28" s="349"/>
      <c r="W28" s="349"/>
      <c r="X28" s="351"/>
      <c r="Y28" s="409"/>
      <c r="Z28" s="405"/>
      <c r="AA28" s="405"/>
      <c r="AB28" s="405"/>
      <c r="AC28" s="405"/>
      <c r="AD28" s="405"/>
      <c r="AE28" s="405"/>
      <c r="AF28" s="405"/>
      <c r="AG28" s="405"/>
      <c r="AH28" s="411"/>
      <c r="AI28" s="28"/>
      <c r="AJ28" s="27"/>
    </row>
    <row r="29" spans="1:36" ht="34.15" customHeight="1" thickBot="1" x14ac:dyDescent="0.25">
      <c r="A29" s="318"/>
      <c r="B29" s="289"/>
      <c r="C29" s="285"/>
      <c r="D29" s="291"/>
      <c r="E29" s="340"/>
      <c r="F29" s="364"/>
      <c r="G29" s="362"/>
      <c r="H29" s="285"/>
      <c r="I29" s="291"/>
      <c r="J29" s="289"/>
      <c r="K29" s="285"/>
      <c r="L29" s="285"/>
      <c r="M29" s="285"/>
      <c r="N29" s="285"/>
      <c r="O29" s="285"/>
      <c r="P29" s="285"/>
      <c r="Q29" s="285"/>
      <c r="R29" s="291"/>
      <c r="S29" s="291"/>
      <c r="T29" s="395"/>
      <c r="U29" s="357"/>
      <c r="V29" s="357"/>
      <c r="W29" s="357"/>
      <c r="X29" s="402"/>
      <c r="Y29" s="410"/>
      <c r="Z29" s="406"/>
      <c r="AA29" s="406"/>
      <c r="AB29" s="406"/>
      <c r="AC29" s="406"/>
      <c r="AD29" s="406"/>
      <c r="AE29" s="406"/>
      <c r="AF29" s="406"/>
      <c r="AG29" s="406"/>
      <c r="AH29" s="412"/>
      <c r="AI29" s="28"/>
      <c r="AJ29" s="27"/>
    </row>
    <row r="31" spans="1:36" ht="18.75" customHeight="1" x14ac:dyDescent="0.3">
      <c r="A31" s="26" t="s">
        <v>133</v>
      </c>
      <c r="T31" s="341"/>
      <c r="U31" s="341"/>
      <c r="V31" s="341"/>
      <c r="W31" s="341"/>
      <c r="X31" s="341"/>
      <c r="Y31" s="20"/>
      <c r="Z31" s="20"/>
      <c r="AA31" s="20"/>
      <c r="AB31" s="20"/>
      <c r="AC31" s="20"/>
      <c r="AD31" s="20"/>
      <c r="AE31" s="20"/>
    </row>
    <row r="32" spans="1:36" ht="18.75" x14ac:dyDescent="0.2"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ht="18.75" customHeight="1" x14ac:dyDescent="0.2">
      <c r="A34" s="283" t="s">
        <v>132</v>
      </c>
      <c r="B34" s="283"/>
      <c r="C34" s="283"/>
      <c r="D34" s="283"/>
      <c r="E34" s="283"/>
      <c r="F34" s="283"/>
      <c r="G34" s="283"/>
      <c r="H34" s="20"/>
      <c r="I34" s="283" t="s">
        <v>131</v>
      </c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</row>
    <row r="35" spans="1:31" ht="12.75" customHeight="1" x14ac:dyDescent="0.2">
      <c r="A35" s="21"/>
      <c r="B35" s="21"/>
      <c r="C35" s="21"/>
      <c r="D35" s="21"/>
      <c r="E35" s="2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</row>
    <row r="36" spans="1:31" ht="13.5" customHeight="1" x14ac:dyDescent="0.2">
      <c r="A36" s="24"/>
      <c r="B36" s="24"/>
      <c r="C36" s="24"/>
      <c r="D36" s="24"/>
      <c r="E36" s="24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1" ht="16.149999999999999" customHeight="1" x14ac:dyDescent="0.2">
      <c r="A37" s="24"/>
      <c r="B37" s="22"/>
      <c r="C37" s="22"/>
      <c r="D37" s="22"/>
      <c r="E37" s="22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pans="1:31" ht="115.5" customHeight="1" x14ac:dyDescent="0.2">
      <c r="A38" s="24"/>
      <c r="B38" s="22"/>
      <c r="C38" s="22"/>
      <c r="D38" s="22"/>
      <c r="E38" s="22"/>
      <c r="F38" s="22"/>
      <c r="G38" s="22"/>
      <c r="H38" s="22"/>
      <c r="I38" s="22"/>
      <c r="J38" s="23"/>
      <c r="K38" s="23"/>
      <c r="L38" s="23"/>
      <c r="M38" s="23"/>
      <c r="N38" s="23"/>
      <c r="O38" s="23"/>
      <c r="P38" s="23"/>
      <c r="Q38" s="22"/>
      <c r="R38" s="22"/>
      <c r="S38" s="22"/>
      <c r="T38" s="22"/>
      <c r="U38" s="22"/>
      <c r="V38" s="22"/>
      <c r="W38" s="22"/>
      <c r="X38" s="23"/>
      <c r="Y38" s="23"/>
      <c r="Z38" s="23"/>
      <c r="AA38" s="23"/>
      <c r="AB38" s="23"/>
      <c r="AC38" s="23"/>
      <c r="AD38" s="23"/>
      <c r="AE38" s="22"/>
    </row>
    <row r="39" spans="1:31" ht="18.75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1:31" ht="18.75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1:31" ht="18.75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1:31" ht="18.75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1:31" ht="18.75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ht="18.75" x14ac:dyDescent="0.2">
      <c r="A44" s="21"/>
      <c r="B44" s="21"/>
      <c r="C44" s="21"/>
      <c r="D44" s="21"/>
      <c r="E44" s="21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1:31" ht="18.75" x14ac:dyDescent="0.2">
      <c r="A45" s="21"/>
      <c r="B45" s="21"/>
      <c r="C45" s="21"/>
      <c r="D45" s="21"/>
      <c r="E45" s="21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1:3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ht="18.75" x14ac:dyDescent="0.2">
      <c r="A48" s="283"/>
      <c r="B48" s="283"/>
      <c r="C48" s="283"/>
      <c r="D48" s="283"/>
      <c r="E48" s="283"/>
      <c r="F48" s="283"/>
      <c r="G48" s="283"/>
      <c r="H48" s="20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</sheetData>
  <mergeCells count="153">
    <mergeCell ref="AH28:AH29"/>
    <mergeCell ref="AG28:AG29"/>
    <mergeCell ref="AE24:AE25"/>
    <mergeCell ref="AF24:AF25"/>
    <mergeCell ref="AH24:AH25"/>
    <mergeCell ref="AG24:AG25"/>
    <mergeCell ref="AH26:AH27"/>
    <mergeCell ref="AG26:AG27"/>
    <mergeCell ref="AE26:AE27"/>
    <mergeCell ref="AF26:AF27"/>
    <mergeCell ref="AE28:AE29"/>
    <mergeCell ref="AF28:AF29"/>
    <mergeCell ref="AD28:AD29"/>
    <mergeCell ref="X26:X27"/>
    <mergeCell ref="AF22:AF23"/>
    <mergeCell ref="Y24:Y25"/>
    <mergeCell ref="Z24:Z25"/>
    <mergeCell ref="Z22:Z23"/>
    <mergeCell ref="X28:X29"/>
    <mergeCell ref="AD24:AD25"/>
    <mergeCell ref="AA24:AA25"/>
    <mergeCell ref="AC24:AC25"/>
    <mergeCell ref="AB24:AB25"/>
    <mergeCell ref="AD26:AD27"/>
    <mergeCell ref="Y28:Y29"/>
    <mergeCell ref="Z28:Z29"/>
    <mergeCell ref="AA28:AA29"/>
    <mergeCell ref="AC28:AC29"/>
    <mergeCell ref="AB28:AB29"/>
    <mergeCell ref="T28:T29"/>
    <mergeCell ref="U22:U23"/>
    <mergeCell ref="U24:U25"/>
    <mergeCell ref="U26:U27"/>
    <mergeCell ref="U28:U29"/>
    <mergeCell ref="T26:T27"/>
    <mergeCell ref="T22:T23"/>
    <mergeCell ref="T24:T25"/>
    <mergeCell ref="Y26:Y27"/>
    <mergeCell ref="V22:V23"/>
    <mergeCell ref="W22:W23"/>
    <mergeCell ref="X22:X23"/>
    <mergeCell ref="X24:X25"/>
    <mergeCell ref="Y22:Y23"/>
    <mergeCell ref="W24:W25"/>
    <mergeCell ref="W28:W29"/>
    <mergeCell ref="V24:V25"/>
    <mergeCell ref="V28:V29"/>
    <mergeCell ref="V26:V27"/>
    <mergeCell ref="W26:W27"/>
    <mergeCell ref="T17:AH19"/>
    <mergeCell ref="T20:X20"/>
    <mergeCell ref="Y20:AH20"/>
    <mergeCell ref="K24:K25"/>
    <mergeCell ref="K26:K27"/>
    <mergeCell ref="AA26:AA27"/>
    <mergeCell ref="AC26:AC27"/>
    <mergeCell ref="L24:L25"/>
    <mergeCell ref="L26:L27"/>
    <mergeCell ref="AB26:AB27"/>
    <mergeCell ref="AH22:AH23"/>
    <mergeCell ref="AG22:AG23"/>
    <mergeCell ref="AA22:AA23"/>
    <mergeCell ref="AC22:AC23"/>
    <mergeCell ref="AB22:AB23"/>
    <mergeCell ref="Z26:Z27"/>
    <mergeCell ref="AD22:AD23"/>
    <mergeCell ref="AE22:AE23"/>
    <mergeCell ref="E20:I20"/>
    <mergeCell ref="E17:S19"/>
    <mergeCell ref="M28:M29"/>
    <mergeCell ref="R22:R23"/>
    <mergeCell ref="R24:R25"/>
    <mergeCell ref="R26:R27"/>
    <mergeCell ref="R28:R29"/>
    <mergeCell ref="O28:O29"/>
    <mergeCell ref="J20:S20"/>
    <mergeCell ref="P22:P23"/>
    <mergeCell ref="S22:S23"/>
    <mergeCell ref="Q24:Q25"/>
    <mergeCell ref="E22:E23"/>
    <mergeCell ref="M24:M25"/>
    <mergeCell ref="K22:K23"/>
    <mergeCell ref="L22:L23"/>
    <mergeCell ref="N22:N23"/>
    <mergeCell ref="O22:O23"/>
    <mergeCell ref="M22:M23"/>
    <mergeCell ref="D28:D29"/>
    <mergeCell ref="F24:F25"/>
    <mergeCell ref="F26:F27"/>
    <mergeCell ref="I24:I25"/>
    <mergeCell ref="G26:G27"/>
    <mergeCell ref="G28:G29"/>
    <mergeCell ref="F28:F29"/>
    <mergeCell ref="H28:H29"/>
    <mergeCell ref="I26:I27"/>
    <mergeCell ref="T31:X31"/>
    <mergeCell ref="A22:A23"/>
    <mergeCell ref="B22:B23"/>
    <mergeCell ref="C22:C23"/>
    <mergeCell ref="D22:D23"/>
    <mergeCell ref="F22:F23"/>
    <mergeCell ref="G22:G23"/>
    <mergeCell ref="H22:H23"/>
    <mergeCell ref="I22:I23"/>
    <mergeCell ref="D26:D27"/>
    <mergeCell ref="J22:J23"/>
    <mergeCell ref="N26:N27"/>
    <mergeCell ref="N28:N29"/>
    <mergeCell ref="O24:O25"/>
    <mergeCell ref="N24:N25"/>
    <mergeCell ref="J24:J25"/>
    <mergeCell ref="P24:P25"/>
    <mergeCell ref="M26:M27"/>
    <mergeCell ref="S24:S25"/>
    <mergeCell ref="S26:S27"/>
    <mergeCell ref="K28:K29"/>
    <mergeCell ref="O26:O27"/>
    <mergeCell ref="P26:P27"/>
    <mergeCell ref="Q22:Q23"/>
    <mergeCell ref="B2:H2"/>
    <mergeCell ref="A48:G48"/>
    <mergeCell ref="A17:A21"/>
    <mergeCell ref="B17:D19"/>
    <mergeCell ref="B20:B21"/>
    <mergeCell ref="C20:C21"/>
    <mergeCell ref="C26:C27"/>
    <mergeCell ref="C28:C29"/>
    <mergeCell ref="D20:D21"/>
    <mergeCell ref="A34:G34"/>
    <mergeCell ref="A28:A29"/>
    <mergeCell ref="B28:B29"/>
    <mergeCell ref="B26:B27"/>
    <mergeCell ref="B24:B25"/>
    <mergeCell ref="H24:H25"/>
    <mergeCell ref="A24:A25"/>
    <mergeCell ref="A26:A27"/>
    <mergeCell ref="C24:C25"/>
    <mergeCell ref="D24:D25"/>
    <mergeCell ref="G24:G25"/>
    <mergeCell ref="H26:H27"/>
    <mergeCell ref="E26:E27"/>
    <mergeCell ref="E24:E25"/>
    <mergeCell ref="E28:E29"/>
    <mergeCell ref="I48:S48"/>
    <mergeCell ref="I34:S34"/>
    <mergeCell ref="L28:L29"/>
    <mergeCell ref="J26:J27"/>
    <mergeCell ref="J28:J29"/>
    <mergeCell ref="S28:S29"/>
    <mergeCell ref="I28:I29"/>
    <mergeCell ref="P28:P29"/>
    <mergeCell ref="Q28:Q29"/>
    <mergeCell ref="Q26:Q27"/>
  </mergeCells>
  <printOptions horizontalCentered="1" verticalCentered="1"/>
  <pageMargins left="0.27559055118110237" right="0.19685039370078741" top="0.15748031496062992" bottom="0.19685039370078741" header="0.15748031496062992" footer="0.19685039370078741"/>
  <pageSetup paperSize="9" scale="3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opLeftCell="A16" zoomScale="80" workbookViewId="0">
      <selection activeCell="F35" sqref="F35:G35"/>
    </sheetView>
  </sheetViews>
  <sheetFormatPr defaultColWidth="3.7109375" defaultRowHeight="15" customHeight="1" x14ac:dyDescent="0.25"/>
  <sheetData>
    <row r="1" spans="1:26" ht="15" customHeight="1" x14ac:dyDescent="0.25">
      <c r="A1" s="416" t="s">
        <v>113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</row>
    <row r="2" spans="1:26" ht="15" customHeight="1" x14ac:dyDescent="0.25">
      <c r="A2" s="163" t="s">
        <v>130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</row>
    <row r="3" spans="1:26" ht="15" customHeight="1" x14ac:dyDescent="0.25">
      <c r="A3" s="7"/>
      <c r="B3" s="7"/>
      <c r="C3" s="7"/>
      <c r="D3" s="7"/>
      <c r="E3" s="7"/>
      <c r="F3" s="7"/>
      <c r="G3" s="7"/>
      <c r="H3" s="16"/>
      <c r="I3" s="16"/>
      <c r="J3" s="15"/>
      <c r="K3" s="7"/>
      <c r="L3" s="12" t="s">
        <v>3</v>
      </c>
      <c r="M3" s="7"/>
      <c r="N3" s="7"/>
      <c r="O3" s="12" t="e">
        <f>#REF!</f>
        <v>#REF!</v>
      </c>
      <c r="P3" s="7"/>
      <c r="Q3" s="7"/>
    </row>
    <row r="4" spans="1:26" ht="15" customHeight="1" x14ac:dyDescent="0.25">
      <c r="A4" s="11"/>
      <c r="B4" s="13"/>
      <c r="C4" s="13"/>
      <c r="D4" s="14"/>
      <c r="E4" s="12"/>
      <c r="F4" s="12"/>
      <c r="G4" s="12"/>
      <c r="H4" s="12" t="s">
        <v>117</v>
      </c>
      <c r="I4" s="12"/>
      <c r="J4" s="12"/>
      <c r="K4" s="12"/>
      <c r="L4" s="13">
        <v>4</v>
      </c>
      <c r="M4" s="13" t="s">
        <v>118</v>
      </c>
      <c r="N4" s="13">
        <v>4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" customHeight="1" x14ac:dyDescent="0.25">
      <c r="A5" s="417" t="s">
        <v>119</v>
      </c>
      <c r="B5" s="420" t="s">
        <v>114</v>
      </c>
      <c r="C5" s="420"/>
      <c r="D5" s="420"/>
      <c r="E5" s="420"/>
      <c r="F5" s="415" t="s">
        <v>124</v>
      </c>
      <c r="G5" s="415"/>
      <c r="H5" s="415"/>
      <c r="I5" s="415"/>
      <c r="J5" s="415"/>
      <c r="K5" s="415"/>
      <c r="L5" s="415"/>
      <c r="M5" s="415"/>
      <c r="N5" s="415"/>
      <c r="O5" s="415"/>
      <c r="P5" s="415" t="s">
        <v>123</v>
      </c>
      <c r="Q5" s="415"/>
      <c r="R5" s="415"/>
      <c r="S5" s="415"/>
      <c r="T5" s="415" t="s">
        <v>122</v>
      </c>
      <c r="U5" s="415"/>
      <c r="V5" s="415"/>
      <c r="W5" s="415"/>
      <c r="X5" s="421" t="s">
        <v>120</v>
      </c>
      <c r="Y5" s="422"/>
      <c r="Z5" s="423"/>
    </row>
    <row r="6" spans="1:26" ht="15" customHeight="1" x14ac:dyDescent="0.25">
      <c r="A6" s="417"/>
      <c r="B6" s="420"/>
      <c r="C6" s="420"/>
      <c r="D6" s="420"/>
      <c r="E6" s="420"/>
      <c r="F6" s="418" t="s">
        <v>125</v>
      </c>
      <c r="G6" s="418"/>
      <c r="H6" s="418" t="s">
        <v>128</v>
      </c>
      <c r="I6" s="418"/>
      <c r="J6" s="418" t="s">
        <v>129</v>
      </c>
      <c r="K6" s="418"/>
      <c r="L6" s="418" t="s">
        <v>126</v>
      </c>
      <c r="M6" s="418"/>
      <c r="N6" s="418" t="s">
        <v>127</v>
      </c>
      <c r="O6" s="418"/>
      <c r="P6" s="415"/>
      <c r="Q6" s="415"/>
      <c r="R6" s="415"/>
      <c r="S6" s="415"/>
      <c r="T6" s="415"/>
      <c r="U6" s="415"/>
      <c r="V6" s="415"/>
      <c r="W6" s="415"/>
      <c r="X6" s="424"/>
      <c r="Y6" s="425"/>
      <c r="Z6" s="426"/>
    </row>
    <row r="7" spans="1:26" ht="15" customHeight="1" x14ac:dyDescent="0.25">
      <c r="A7" s="417"/>
      <c r="B7" s="415" t="s">
        <v>115</v>
      </c>
      <c r="C7" s="415"/>
      <c r="D7" s="415" t="s">
        <v>116</v>
      </c>
      <c r="E7" s="415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5" t="s">
        <v>115</v>
      </c>
      <c r="Q7" s="415"/>
      <c r="R7" s="415" t="s">
        <v>116</v>
      </c>
      <c r="S7" s="415"/>
      <c r="T7" s="415" t="s">
        <v>115</v>
      </c>
      <c r="U7" s="415"/>
      <c r="V7" s="415" t="s">
        <v>116</v>
      </c>
      <c r="W7" s="415"/>
      <c r="X7" s="427"/>
      <c r="Y7" s="428"/>
      <c r="Z7" s="429"/>
    </row>
    <row r="8" spans="1:26" ht="15" customHeight="1" x14ac:dyDescent="0.25">
      <c r="A8" s="417"/>
      <c r="B8" s="415" t="s">
        <v>6</v>
      </c>
      <c r="C8" s="415"/>
      <c r="D8" s="415" t="s">
        <v>6</v>
      </c>
      <c r="E8" s="415"/>
      <c r="F8" s="415" t="s">
        <v>33</v>
      </c>
      <c r="G8" s="415"/>
      <c r="H8" s="415" t="s">
        <v>33</v>
      </c>
      <c r="I8" s="415"/>
      <c r="J8" s="415" t="s">
        <v>33</v>
      </c>
      <c r="K8" s="415"/>
      <c r="L8" s="415" t="s">
        <v>33</v>
      </c>
      <c r="M8" s="415"/>
      <c r="N8" s="415" t="s">
        <v>33</v>
      </c>
      <c r="O8" s="415"/>
      <c r="P8" s="415" t="s">
        <v>6</v>
      </c>
      <c r="Q8" s="415"/>
      <c r="R8" s="415" t="s">
        <v>6</v>
      </c>
      <c r="S8" s="415"/>
      <c r="T8" s="415" t="s">
        <v>6</v>
      </c>
      <c r="U8" s="415"/>
      <c r="V8" s="415" t="s">
        <v>6</v>
      </c>
      <c r="W8" s="415"/>
      <c r="X8" s="415" t="s">
        <v>121</v>
      </c>
      <c r="Y8" s="415"/>
      <c r="Z8" s="415"/>
    </row>
    <row r="9" spans="1:26" ht="15" customHeight="1" x14ac:dyDescent="0.25">
      <c r="A9" s="17">
        <v>1</v>
      </c>
      <c r="B9" s="419">
        <v>7</v>
      </c>
      <c r="C9" s="419"/>
      <c r="D9" s="419">
        <f>B9</f>
        <v>7</v>
      </c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>
        <f>P9</f>
        <v>0</v>
      </c>
      <c r="S9" s="419"/>
      <c r="T9" s="419"/>
      <c r="U9" s="419"/>
      <c r="V9" s="419">
        <f>T9</f>
        <v>0</v>
      </c>
      <c r="W9" s="419"/>
      <c r="X9" s="419"/>
      <c r="Y9" s="419"/>
      <c r="Z9" s="419"/>
    </row>
    <row r="10" spans="1:26" ht="15" customHeight="1" x14ac:dyDescent="0.25">
      <c r="A10" s="17">
        <v>2</v>
      </c>
      <c r="B10" s="419">
        <v>7</v>
      </c>
      <c r="C10" s="419"/>
      <c r="D10" s="419">
        <f t="shared" ref="D10:D54" si="0">B10</f>
        <v>7</v>
      </c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>
        <f t="shared" ref="R10:R54" si="1">P10</f>
        <v>0</v>
      </c>
      <c r="S10" s="419"/>
      <c r="T10" s="419"/>
      <c r="U10" s="419"/>
      <c r="V10" s="419">
        <f t="shared" ref="V10:V54" si="2">T10</f>
        <v>0</v>
      </c>
      <c r="W10" s="419"/>
      <c r="X10" s="419"/>
      <c r="Y10" s="419"/>
      <c r="Z10" s="419"/>
    </row>
    <row r="11" spans="1:26" ht="15" customHeight="1" x14ac:dyDescent="0.25">
      <c r="A11" s="17">
        <v>3</v>
      </c>
      <c r="B11" s="419">
        <v>7</v>
      </c>
      <c r="C11" s="419"/>
      <c r="D11" s="419">
        <f t="shared" si="0"/>
        <v>7</v>
      </c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>
        <f t="shared" si="1"/>
        <v>0</v>
      </c>
      <c r="S11" s="419"/>
      <c r="T11" s="419"/>
      <c r="U11" s="419"/>
      <c r="V11" s="419">
        <f t="shared" si="2"/>
        <v>0</v>
      </c>
      <c r="W11" s="419"/>
      <c r="X11" s="419"/>
      <c r="Y11" s="419"/>
      <c r="Z11" s="419"/>
    </row>
    <row r="12" spans="1:26" ht="15" customHeight="1" x14ac:dyDescent="0.25">
      <c r="A12" s="17">
        <v>4</v>
      </c>
      <c r="B12" s="419">
        <v>5.5</v>
      </c>
      <c r="C12" s="419"/>
      <c r="D12" s="419">
        <f t="shared" si="0"/>
        <v>5.5</v>
      </c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>
        <f t="shared" si="1"/>
        <v>0</v>
      </c>
      <c r="S12" s="419"/>
      <c r="T12" s="419"/>
      <c r="U12" s="419"/>
      <c r="V12" s="419">
        <f t="shared" si="2"/>
        <v>0</v>
      </c>
      <c r="W12" s="419"/>
      <c r="X12" s="419"/>
      <c r="Y12" s="419"/>
      <c r="Z12" s="419"/>
    </row>
    <row r="13" spans="1:26" ht="15" customHeight="1" x14ac:dyDescent="0.25">
      <c r="A13" s="17">
        <v>5</v>
      </c>
      <c r="B13" s="419">
        <v>5.5</v>
      </c>
      <c r="C13" s="419"/>
      <c r="D13" s="419">
        <f t="shared" si="0"/>
        <v>5.5</v>
      </c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>
        <f t="shared" si="1"/>
        <v>0</v>
      </c>
      <c r="S13" s="419"/>
      <c r="T13" s="419"/>
      <c r="U13" s="419"/>
      <c r="V13" s="419">
        <f t="shared" si="2"/>
        <v>0</v>
      </c>
      <c r="W13" s="419"/>
      <c r="X13" s="419"/>
      <c r="Y13" s="419"/>
      <c r="Z13" s="419"/>
    </row>
    <row r="14" spans="1:26" ht="15" customHeight="1" x14ac:dyDescent="0.25">
      <c r="A14" s="17">
        <v>6</v>
      </c>
      <c r="B14" s="419">
        <v>5.5</v>
      </c>
      <c r="C14" s="419"/>
      <c r="D14" s="419">
        <f t="shared" si="0"/>
        <v>5.5</v>
      </c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>
        <f t="shared" si="1"/>
        <v>0</v>
      </c>
      <c r="S14" s="419"/>
      <c r="T14" s="419"/>
      <c r="U14" s="419"/>
      <c r="V14" s="419">
        <f t="shared" si="2"/>
        <v>0</v>
      </c>
      <c r="W14" s="419"/>
      <c r="X14" s="419"/>
      <c r="Y14" s="419"/>
      <c r="Z14" s="419"/>
    </row>
    <row r="15" spans="1:26" ht="15" customHeight="1" x14ac:dyDescent="0.25">
      <c r="A15" s="17">
        <v>7</v>
      </c>
      <c r="B15" s="419">
        <v>5.5</v>
      </c>
      <c r="C15" s="419"/>
      <c r="D15" s="419">
        <f t="shared" si="0"/>
        <v>5.5</v>
      </c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>
        <f t="shared" si="1"/>
        <v>0</v>
      </c>
      <c r="S15" s="419"/>
      <c r="T15" s="419"/>
      <c r="U15" s="419"/>
      <c r="V15" s="419">
        <f t="shared" si="2"/>
        <v>0</v>
      </c>
      <c r="W15" s="419"/>
      <c r="X15" s="419"/>
      <c r="Y15" s="419"/>
      <c r="Z15" s="419"/>
    </row>
    <row r="16" spans="1:26" ht="15" customHeight="1" x14ac:dyDescent="0.25">
      <c r="A16" s="17">
        <v>8</v>
      </c>
      <c r="B16" s="419">
        <v>5</v>
      </c>
      <c r="C16" s="419"/>
      <c r="D16" s="419">
        <f t="shared" si="0"/>
        <v>5</v>
      </c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>
        <f t="shared" si="1"/>
        <v>0</v>
      </c>
      <c r="S16" s="419"/>
      <c r="T16" s="419"/>
      <c r="U16" s="419"/>
      <c r="V16" s="419">
        <f t="shared" si="2"/>
        <v>0</v>
      </c>
      <c r="W16" s="419"/>
      <c r="X16" s="419"/>
      <c r="Y16" s="419"/>
      <c r="Z16" s="419"/>
    </row>
    <row r="17" spans="1:26" ht="15" customHeight="1" x14ac:dyDescent="0.25">
      <c r="A17" s="17">
        <v>9</v>
      </c>
      <c r="B17" s="419">
        <v>5</v>
      </c>
      <c r="C17" s="419"/>
      <c r="D17" s="419">
        <f t="shared" si="0"/>
        <v>5</v>
      </c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>
        <f t="shared" si="1"/>
        <v>0</v>
      </c>
      <c r="S17" s="419"/>
      <c r="T17" s="419"/>
      <c r="U17" s="419"/>
      <c r="V17" s="419">
        <f t="shared" si="2"/>
        <v>0</v>
      </c>
      <c r="W17" s="419"/>
      <c r="X17" s="419"/>
      <c r="Y17" s="419"/>
      <c r="Z17" s="419"/>
    </row>
    <row r="18" spans="1:26" ht="15" customHeight="1" x14ac:dyDescent="0.25">
      <c r="A18" s="17">
        <v>10</v>
      </c>
      <c r="B18" s="419">
        <v>5</v>
      </c>
      <c r="C18" s="419"/>
      <c r="D18" s="419">
        <f t="shared" si="0"/>
        <v>5</v>
      </c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>
        <f t="shared" si="1"/>
        <v>0</v>
      </c>
      <c r="S18" s="419"/>
      <c r="T18" s="419"/>
      <c r="U18" s="419"/>
      <c r="V18" s="419">
        <f t="shared" si="2"/>
        <v>0</v>
      </c>
      <c r="W18" s="419"/>
      <c r="X18" s="419"/>
      <c r="Y18" s="419"/>
      <c r="Z18" s="419"/>
    </row>
    <row r="19" spans="1:26" ht="15" customHeight="1" x14ac:dyDescent="0.25">
      <c r="A19" s="17">
        <v>11</v>
      </c>
      <c r="B19" s="419">
        <v>5</v>
      </c>
      <c r="C19" s="419"/>
      <c r="D19" s="419">
        <f t="shared" si="0"/>
        <v>5</v>
      </c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>
        <f t="shared" si="1"/>
        <v>0</v>
      </c>
      <c r="S19" s="419"/>
      <c r="T19" s="419"/>
      <c r="U19" s="419"/>
      <c r="V19" s="419">
        <f t="shared" si="2"/>
        <v>0</v>
      </c>
      <c r="W19" s="419"/>
      <c r="X19" s="419"/>
      <c r="Y19" s="419"/>
      <c r="Z19" s="419"/>
    </row>
    <row r="20" spans="1:26" ht="15" customHeight="1" x14ac:dyDescent="0.25">
      <c r="A20" s="17">
        <v>12</v>
      </c>
      <c r="B20" s="419">
        <v>5</v>
      </c>
      <c r="C20" s="419"/>
      <c r="D20" s="419">
        <f t="shared" si="0"/>
        <v>5</v>
      </c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>
        <f t="shared" si="1"/>
        <v>0</v>
      </c>
      <c r="S20" s="419"/>
      <c r="T20" s="419"/>
      <c r="U20" s="419"/>
      <c r="V20" s="419">
        <f t="shared" si="2"/>
        <v>0</v>
      </c>
      <c r="W20" s="419"/>
      <c r="X20" s="419"/>
      <c r="Y20" s="419"/>
      <c r="Z20" s="419"/>
    </row>
    <row r="21" spans="1:26" ht="15" customHeight="1" x14ac:dyDescent="0.25">
      <c r="A21" s="17">
        <v>13</v>
      </c>
      <c r="B21" s="419">
        <v>7</v>
      </c>
      <c r="C21" s="419"/>
      <c r="D21" s="419">
        <f t="shared" si="0"/>
        <v>7</v>
      </c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>
        <f t="shared" si="1"/>
        <v>0</v>
      </c>
      <c r="S21" s="419"/>
      <c r="T21" s="419"/>
      <c r="U21" s="419"/>
      <c r="V21" s="419">
        <f t="shared" si="2"/>
        <v>0</v>
      </c>
      <c r="W21" s="419"/>
      <c r="X21" s="419"/>
      <c r="Y21" s="419"/>
      <c r="Z21" s="419"/>
    </row>
    <row r="22" spans="1:26" ht="15" customHeight="1" x14ac:dyDescent="0.25">
      <c r="A22" s="17">
        <v>14</v>
      </c>
      <c r="B22" s="419">
        <v>7</v>
      </c>
      <c r="C22" s="419"/>
      <c r="D22" s="419">
        <f t="shared" si="0"/>
        <v>7</v>
      </c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>
        <f t="shared" si="1"/>
        <v>0</v>
      </c>
      <c r="S22" s="419"/>
      <c r="T22" s="419"/>
      <c r="U22" s="419"/>
      <c r="V22" s="419">
        <f t="shared" si="2"/>
        <v>0</v>
      </c>
      <c r="W22" s="419"/>
      <c r="X22" s="419"/>
      <c r="Y22" s="419"/>
      <c r="Z22" s="419"/>
    </row>
    <row r="23" spans="1:26" ht="15" customHeight="1" x14ac:dyDescent="0.25">
      <c r="A23" s="17">
        <v>15</v>
      </c>
      <c r="B23" s="419">
        <v>7</v>
      </c>
      <c r="C23" s="419"/>
      <c r="D23" s="419">
        <f t="shared" si="0"/>
        <v>7</v>
      </c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>
        <f t="shared" si="1"/>
        <v>0</v>
      </c>
      <c r="S23" s="419"/>
      <c r="T23" s="419"/>
      <c r="U23" s="419"/>
      <c r="V23" s="419">
        <f t="shared" si="2"/>
        <v>0</v>
      </c>
      <c r="W23" s="419"/>
      <c r="X23" s="419"/>
      <c r="Y23" s="419"/>
      <c r="Z23" s="419"/>
    </row>
    <row r="24" spans="1:26" ht="15" customHeight="1" x14ac:dyDescent="0.25">
      <c r="A24" s="17">
        <v>16</v>
      </c>
      <c r="B24" s="419">
        <v>5.5</v>
      </c>
      <c r="C24" s="419"/>
      <c r="D24" s="419">
        <f t="shared" si="0"/>
        <v>5.5</v>
      </c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>
        <f t="shared" si="1"/>
        <v>0</v>
      </c>
      <c r="S24" s="419"/>
      <c r="T24" s="419"/>
      <c r="U24" s="419"/>
      <c r="V24" s="419">
        <f t="shared" si="2"/>
        <v>0</v>
      </c>
      <c r="W24" s="419"/>
      <c r="X24" s="419"/>
      <c r="Y24" s="419"/>
      <c r="Z24" s="419"/>
    </row>
    <row r="25" spans="1:26" ht="15" customHeight="1" x14ac:dyDescent="0.25">
      <c r="A25" s="17">
        <v>17</v>
      </c>
      <c r="B25" s="419">
        <v>5.5</v>
      </c>
      <c r="C25" s="419"/>
      <c r="D25" s="419">
        <f t="shared" si="0"/>
        <v>5.5</v>
      </c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>
        <f t="shared" si="1"/>
        <v>0</v>
      </c>
      <c r="S25" s="419"/>
      <c r="T25" s="419"/>
      <c r="U25" s="419"/>
      <c r="V25" s="419">
        <f t="shared" si="2"/>
        <v>0</v>
      </c>
      <c r="W25" s="419"/>
      <c r="X25" s="419"/>
      <c r="Y25" s="419"/>
      <c r="Z25" s="419"/>
    </row>
    <row r="26" spans="1:26" ht="15" customHeight="1" x14ac:dyDescent="0.25">
      <c r="A26" s="17">
        <v>18</v>
      </c>
      <c r="B26" s="419">
        <v>5.5</v>
      </c>
      <c r="C26" s="419"/>
      <c r="D26" s="419">
        <f t="shared" si="0"/>
        <v>5.5</v>
      </c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>
        <f t="shared" si="1"/>
        <v>0</v>
      </c>
      <c r="S26" s="419"/>
      <c r="T26" s="419"/>
      <c r="U26" s="419"/>
      <c r="V26" s="419">
        <f t="shared" si="2"/>
        <v>0</v>
      </c>
      <c r="W26" s="419"/>
      <c r="X26" s="419"/>
      <c r="Y26" s="419"/>
      <c r="Z26" s="419"/>
    </row>
    <row r="27" spans="1:26" ht="15" customHeight="1" x14ac:dyDescent="0.25">
      <c r="A27" s="17">
        <v>19</v>
      </c>
      <c r="B27" s="419">
        <v>5</v>
      </c>
      <c r="C27" s="419"/>
      <c r="D27" s="419">
        <f t="shared" si="0"/>
        <v>5</v>
      </c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>
        <f t="shared" si="1"/>
        <v>0</v>
      </c>
      <c r="S27" s="419"/>
      <c r="T27" s="419"/>
      <c r="U27" s="419"/>
      <c r="V27" s="419">
        <f t="shared" si="2"/>
        <v>0</v>
      </c>
      <c r="W27" s="419"/>
      <c r="X27" s="419"/>
      <c r="Y27" s="419"/>
      <c r="Z27" s="419"/>
    </row>
    <row r="28" spans="1:26" ht="15" customHeight="1" x14ac:dyDescent="0.25">
      <c r="A28" s="17">
        <v>20</v>
      </c>
      <c r="B28" s="419">
        <v>4.5</v>
      </c>
      <c r="C28" s="419"/>
      <c r="D28" s="419">
        <f t="shared" si="0"/>
        <v>4.5</v>
      </c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>
        <f t="shared" si="1"/>
        <v>0</v>
      </c>
      <c r="S28" s="419"/>
      <c r="T28" s="419"/>
      <c r="U28" s="419"/>
      <c r="V28" s="419">
        <f t="shared" si="2"/>
        <v>0</v>
      </c>
      <c r="W28" s="419"/>
      <c r="X28" s="419"/>
      <c r="Y28" s="419"/>
      <c r="Z28" s="419"/>
    </row>
    <row r="29" spans="1:26" ht="15" customHeight="1" x14ac:dyDescent="0.25">
      <c r="A29" s="17">
        <v>21</v>
      </c>
      <c r="B29" s="419">
        <v>4.5</v>
      </c>
      <c r="C29" s="419"/>
      <c r="D29" s="419">
        <f t="shared" si="0"/>
        <v>4.5</v>
      </c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>
        <f t="shared" si="1"/>
        <v>0</v>
      </c>
      <c r="S29" s="419"/>
      <c r="T29" s="419"/>
      <c r="U29" s="419"/>
      <c r="V29" s="419">
        <f t="shared" si="2"/>
        <v>0</v>
      </c>
      <c r="W29" s="419"/>
      <c r="X29" s="419"/>
      <c r="Y29" s="419"/>
      <c r="Z29" s="419"/>
    </row>
    <row r="30" spans="1:26" ht="15" customHeight="1" x14ac:dyDescent="0.25">
      <c r="A30" s="17">
        <v>22</v>
      </c>
      <c r="B30" s="419">
        <v>4.5</v>
      </c>
      <c r="C30" s="419"/>
      <c r="D30" s="419">
        <f t="shared" si="0"/>
        <v>4.5</v>
      </c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>
        <f t="shared" si="1"/>
        <v>0</v>
      </c>
      <c r="S30" s="419"/>
      <c r="T30" s="419"/>
      <c r="U30" s="419"/>
      <c r="V30" s="419">
        <f t="shared" si="2"/>
        <v>0</v>
      </c>
      <c r="W30" s="419"/>
      <c r="X30" s="419"/>
      <c r="Y30" s="419"/>
      <c r="Z30" s="419"/>
    </row>
    <row r="31" spans="1:26" ht="15" customHeight="1" x14ac:dyDescent="0.25">
      <c r="A31" s="17">
        <v>23</v>
      </c>
      <c r="B31" s="419">
        <v>4.5</v>
      </c>
      <c r="C31" s="419"/>
      <c r="D31" s="419">
        <f t="shared" si="0"/>
        <v>4.5</v>
      </c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>
        <f t="shared" si="1"/>
        <v>0</v>
      </c>
      <c r="S31" s="419"/>
      <c r="T31" s="419"/>
      <c r="U31" s="419"/>
      <c r="V31" s="419">
        <f t="shared" si="2"/>
        <v>0</v>
      </c>
      <c r="W31" s="419"/>
      <c r="X31" s="419"/>
      <c r="Y31" s="419"/>
      <c r="Z31" s="419"/>
    </row>
    <row r="32" spans="1:26" ht="15" customHeight="1" x14ac:dyDescent="0.25">
      <c r="A32" s="17">
        <v>24</v>
      </c>
      <c r="B32" s="419">
        <v>3.5</v>
      </c>
      <c r="C32" s="419"/>
      <c r="D32" s="419">
        <f t="shared" si="0"/>
        <v>3.5</v>
      </c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>
        <f t="shared" si="1"/>
        <v>0</v>
      </c>
      <c r="S32" s="419"/>
      <c r="T32" s="419"/>
      <c r="U32" s="419"/>
      <c r="V32" s="419">
        <f t="shared" si="2"/>
        <v>0</v>
      </c>
      <c r="W32" s="419"/>
      <c r="X32" s="419"/>
      <c r="Y32" s="419"/>
      <c r="Z32" s="419"/>
    </row>
    <row r="33" spans="1:26" ht="15" customHeight="1" x14ac:dyDescent="0.25">
      <c r="A33" s="17">
        <v>25</v>
      </c>
      <c r="B33" s="419">
        <v>7</v>
      </c>
      <c r="C33" s="419"/>
      <c r="D33" s="419">
        <f t="shared" si="0"/>
        <v>7</v>
      </c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>
        <f t="shared" si="1"/>
        <v>0</v>
      </c>
      <c r="S33" s="419"/>
      <c r="T33" s="419"/>
      <c r="U33" s="419"/>
      <c r="V33" s="419">
        <f t="shared" si="2"/>
        <v>0</v>
      </c>
      <c r="W33" s="419"/>
      <c r="X33" s="419"/>
      <c r="Y33" s="419"/>
      <c r="Z33" s="419"/>
    </row>
    <row r="34" spans="1:26" ht="15" customHeight="1" x14ac:dyDescent="0.25">
      <c r="A34" s="17">
        <v>26</v>
      </c>
      <c r="B34" s="419">
        <v>7</v>
      </c>
      <c r="C34" s="419"/>
      <c r="D34" s="419">
        <f t="shared" si="0"/>
        <v>7</v>
      </c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>
        <f t="shared" si="1"/>
        <v>0</v>
      </c>
      <c r="S34" s="419"/>
      <c r="T34" s="419"/>
      <c r="U34" s="419"/>
      <c r="V34" s="419">
        <f t="shared" si="2"/>
        <v>0</v>
      </c>
      <c r="W34" s="419"/>
      <c r="X34" s="419"/>
      <c r="Y34" s="419"/>
      <c r="Z34" s="419"/>
    </row>
    <row r="35" spans="1:26" ht="15" customHeight="1" x14ac:dyDescent="0.25">
      <c r="A35" s="17">
        <v>27</v>
      </c>
      <c r="B35" s="419">
        <v>7</v>
      </c>
      <c r="C35" s="419"/>
      <c r="D35" s="419">
        <f t="shared" si="0"/>
        <v>7</v>
      </c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>
        <f t="shared" si="1"/>
        <v>0</v>
      </c>
      <c r="S35" s="419"/>
      <c r="T35" s="419"/>
      <c r="U35" s="419"/>
      <c r="V35" s="419">
        <f t="shared" si="2"/>
        <v>0</v>
      </c>
      <c r="W35" s="419"/>
      <c r="X35" s="419"/>
      <c r="Y35" s="419"/>
      <c r="Z35" s="419"/>
    </row>
    <row r="36" spans="1:26" ht="15" customHeight="1" x14ac:dyDescent="0.25">
      <c r="A36" s="17">
        <v>28</v>
      </c>
      <c r="B36" s="419">
        <v>5.5</v>
      </c>
      <c r="C36" s="419"/>
      <c r="D36" s="419">
        <f t="shared" si="0"/>
        <v>5.5</v>
      </c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>
        <f t="shared" si="1"/>
        <v>0</v>
      </c>
      <c r="S36" s="419"/>
      <c r="T36" s="419"/>
      <c r="U36" s="419"/>
      <c r="V36" s="419">
        <f t="shared" si="2"/>
        <v>0</v>
      </c>
      <c r="W36" s="419"/>
      <c r="X36" s="419"/>
      <c r="Y36" s="419"/>
      <c r="Z36" s="419"/>
    </row>
    <row r="37" spans="1:26" ht="15" customHeight="1" x14ac:dyDescent="0.25">
      <c r="A37" s="17">
        <v>29</v>
      </c>
      <c r="B37" s="419">
        <v>5.5</v>
      </c>
      <c r="C37" s="419"/>
      <c r="D37" s="419">
        <f t="shared" si="0"/>
        <v>5.5</v>
      </c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>
        <f t="shared" si="1"/>
        <v>0</v>
      </c>
      <c r="S37" s="419"/>
      <c r="T37" s="419"/>
      <c r="U37" s="419"/>
      <c r="V37" s="419">
        <f t="shared" si="2"/>
        <v>0</v>
      </c>
      <c r="W37" s="419"/>
      <c r="X37" s="419"/>
      <c r="Y37" s="419"/>
      <c r="Z37" s="419"/>
    </row>
    <row r="38" spans="1:26" ht="15" customHeight="1" x14ac:dyDescent="0.25">
      <c r="A38" s="17">
        <v>30</v>
      </c>
      <c r="B38" s="419">
        <v>5.5</v>
      </c>
      <c r="C38" s="419"/>
      <c r="D38" s="419">
        <f t="shared" si="0"/>
        <v>5.5</v>
      </c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>
        <f t="shared" si="1"/>
        <v>0</v>
      </c>
      <c r="S38" s="419"/>
      <c r="T38" s="419"/>
      <c r="U38" s="419"/>
      <c r="V38" s="419">
        <f t="shared" si="2"/>
        <v>0</v>
      </c>
      <c r="W38" s="419"/>
      <c r="X38" s="419"/>
      <c r="Y38" s="419"/>
      <c r="Z38" s="419"/>
    </row>
    <row r="39" spans="1:26" ht="15" customHeight="1" x14ac:dyDescent="0.25">
      <c r="A39" s="17">
        <v>31</v>
      </c>
      <c r="B39" s="419">
        <v>5</v>
      </c>
      <c r="C39" s="419"/>
      <c r="D39" s="419">
        <f t="shared" si="0"/>
        <v>5</v>
      </c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>
        <f t="shared" si="1"/>
        <v>0</v>
      </c>
      <c r="S39" s="419"/>
      <c r="T39" s="419"/>
      <c r="U39" s="419"/>
      <c r="V39" s="419">
        <f t="shared" si="2"/>
        <v>0</v>
      </c>
      <c r="W39" s="419"/>
      <c r="X39" s="419"/>
      <c r="Y39" s="419"/>
      <c r="Z39" s="419"/>
    </row>
    <row r="40" spans="1:26" ht="15" customHeight="1" x14ac:dyDescent="0.25">
      <c r="A40" s="17">
        <v>32</v>
      </c>
      <c r="B40" s="419">
        <v>5</v>
      </c>
      <c r="C40" s="419"/>
      <c r="D40" s="419">
        <f t="shared" si="0"/>
        <v>5</v>
      </c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>
        <f t="shared" si="1"/>
        <v>0</v>
      </c>
      <c r="S40" s="419"/>
      <c r="T40" s="419"/>
      <c r="U40" s="419"/>
      <c r="V40" s="419">
        <f t="shared" si="2"/>
        <v>0</v>
      </c>
      <c r="W40" s="419"/>
      <c r="X40" s="419"/>
      <c r="Y40" s="419"/>
      <c r="Z40" s="419"/>
    </row>
    <row r="41" spans="1:26" ht="15" customHeight="1" x14ac:dyDescent="0.25">
      <c r="A41" s="17">
        <v>33</v>
      </c>
      <c r="B41" s="419">
        <v>5</v>
      </c>
      <c r="C41" s="419"/>
      <c r="D41" s="419">
        <f t="shared" si="0"/>
        <v>5</v>
      </c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>
        <f t="shared" si="1"/>
        <v>0</v>
      </c>
      <c r="S41" s="419"/>
      <c r="T41" s="419"/>
      <c r="U41" s="419"/>
      <c r="V41" s="419">
        <f t="shared" si="2"/>
        <v>0</v>
      </c>
      <c r="W41" s="419"/>
      <c r="X41" s="419"/>
      <c r="Y41" s="419"/>
      <c r="Z41" s="419"/>
    </row>
    <row r="42" spans="1:26" ht="15" customHeight="1" x14ac:dyDescent="0.25">
      <c r="A42" s="17">
        <v>34</v>
      </c>
      <c r="B42" s="419">
        <v>4.5</v>
      </c>
      <c r="C42" s="419"/>
      <c r="D42" s="419">
        <f t="shared" si="0"/>
        <v>4.5</v>
      </c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>
        <f t="shared" si="1"/>
        <v>0</v>
      </c>
      <c r="S42" s="419"/>
      <c r="T42" s="419"/>
      <c r="U42" s="419"/>
      <c r="V42" s="419">
        <f t="shared" si="2"/>
        <v>0</v>
      </c>
      <c r="W42" s="419"/>
      <c r="X42" s="419"/>
      <c r="Y42" s="419"/>
      <c r="Z42" s="419"/>
    </row>
    <row r="43" spans="1:26" ht="15" customHeight="1" x14ac:dyDescent="0.25">
      <c r="A43" s="17">
        <v>35</v>
      </c>
      <c r="B43" s="419">
        <v>4.5</v>
      </c>
      <c r="C43" s="419"/>
      <c r="D43" s="419">
        <f t="shared" si="0"/>
        <v>4.5</v>
      </c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>
        <f t="shared" si="1"/>
        <v>0</v>
      </c>
      <c r="S43" s="419"/>
      <c r="T43" s="419"/>
      <c r="U43" s="419"/>
      <c r="V43" s="419">
        <f t="shared" si="2"/>
        <v>0</v>
      </c>
      <c r="W43" s="419"/>
      <c r="X43" s="419"/>
      <c r="Y43" s="419"/>
      <c r="Z43" s="419"/>
    </row>
    <row r="44" spans="1:26" ht="15" customHeight="1" x14ac:dyDescent="0.25">
      <c r="A44" s="17">
        <v>36</v>
      </c>
      <c r="B44" s="419">
        <v>4.5</v>
      </c>
      <c r="C44" s="419"/>
      <c r="D44" s="419">
        <f t="shared" si="0"/>
        <v>4.5</v>
      </c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>
        <f t="shared" si="1"/>
        <v>0</v>
      </c>
      <c r="S44" s="419"/>
      <c r="T44" s="419"/>
      <c r="U44" s="419"/>
      <c r="V44" s="419">
        <f t="shared" si="2"/>
        <v>0</v>
      </c>
      <c r="W44" s="419"/>
      <c r="X44" s="419"/>
      <c r="Y44" s="419"/>
      <c r="Z44" s="419"/>
    </row>
    <row r="45" spans="1:26" ht="15" customHeight="1" x14ac:dyDescent="0.25">
      <c r="A45" s="17">
        <v>37</v>
      </c>
      <c r="B45" s="419">
        <v>7</v>
      </c>
      <c r="C45" s="419"/>
      <c r="D45" s="419">
        <f t="shared" si="0"/>
        <v>7</v>
      </c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>
        <f t="shared" si="1"/>
        <v>0</v>
      </c>
      <c r="S45" s="419"/>
      <c r="T45" s="419"/>
      <c r="U45" s="419"/>
      <c r="V45" s="419">
        <f t="shared" si="2"/>
        <v>0</v>
      </c>
      <c r="W45" s="419"/>
      <c r="X45" s="419"/>
      <c r="Y45" s="419"/>
      <c r="Z45" s="419"/>
    </row>
    <row r="46" spans="1:26" ht="15" customHeight="1" x14ac:dyDescent="0.25">
      <c r="A46" s="17">
        <v>38</v>
      </c>
      <c r="B46" s="419">
        <v>7</v>
      </c>
      <c r="C46" s="419"/>
      <c r="D46" s="419">
        <f t="shared" si="0"/>
        <v>7</v>
      </c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>
        <f t="shared" si="1"/>
        <v>0</v>
      </c>
      <c r="S46" s="419"/>
      <c r="T46" s="419"/>
      <c r="U46" s="419"/>
      <c r="V46" s="419">
        <f t="shared" si="2"/>
        <v>0</v>
      </c>
      <c r="W46" s="419"/>
      <c r="X46" s="419"/>
      <c r="Y46" s="419"/>
      <c r="Z46" s="419"/>
    </row>
    <row r="47" spans="1:26" ht="15" customHeight="1" x14ac:dyDescent="0.25">
      <c r="A47" s="17">
        <v>39</v>
      </c>
      <c r="B47" s="419">
        <v>7</v>
      </c>
      <c r="C47" s="419"/>
      <c r="D47" s="419">
        <f t="shared" si="0"/>
        <v>7</v>
      </c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>
        <f t="shared" si="1"/>
        <v>0</v>
      </c>
      <c r="S47" s="419"/>
      <c r="T47" s="419"/>
      <c r="U47" s="419"/>
      <c r="V47" s="419">
        <f t="shared" si="2"/>
        <v>0</v>
      </c>
      <c r="W47" s="419"/>
      <c r="X47" s="419"/>
      <c r="Y47" s="419"/>
      <c r="Z47" s="419"/>
    </row>
    <row r="48" spans="1:26" ht="15" customHeight="1" x14ac:dyDescent="0.25">
      <c r="A48" s="17">
        <v>40</v>
      </c>
      <c r="B48" s="419">
        <v>7</v>
      </c>
      <c r="C48" s="419"/>
      <c r="D48" s="419">
        <f t="shared" si="0"/>
        <v>7</v>
      </c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>
        <f t="shared" si="1"/>
        <v>0</v>
      </c>
      <c r="S48" s="419"/>
      <c r="T48" s="419"/>
      <c r="U48" s="419"/>
      <c r="V48" s="419">
        <f t="shared" si="2"/>
        <v>0</v>
      </c>
      <c r="W48" s="419"/>
      <c r="X48" s="419"/>
      <c r="Y48" s="419"/>
      <c r="Z48" s="419"/>
    </row>
    <row r="49" spans="1:26" ht="15" customHeight="1" x14ac:dyDescent="0.25">
      <c r="A49" s="17">
        <v>41</v>
      </c>
      <c r="B49" s="419">
        <v>7</v>
      </c>
      <c r="C49" s="419"/>
      <c r="D49" s="419">
        <f t="shared" si="0"/>
        <v>7</v>
      </c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>
        <f t="shared" si="1"/>
        <v>0</v>
      </c>
      <c r="S49" s="419"/>
      <c r="T49" s="419"/>
      <c r="U49" s="419"/>
      <c r="V49" s="419">
        <f t="shared" si="2"/>
        <v>0</v>
      </c>
      <c r="W49" s="419"/>
      <c r="X49" s="419"/>
      <c r="Y49" s="419"/>
      <c r="Z49" s="419"/>
    </row>
    <row r="50" spans="1:26" ht="15" customHeight="1" x14ac:dyDescent="0.25">
      <c r="A50" s="17">
        <v>42</v>
      </c>
      <c r="B50" s="419">
        <v>7</v>
      </c>
      <c r="C50" s="419"/>
      <c r="D50" s="419">
        <f t="shared" si="0"/>
        <v>7</v>
      </c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>
        <f t="shared" si="1"/>
        <v>0</v>
      </c>
      <c r="S50" s="419"/>
      <c r="T50" s="419"/>
      <c r="U50" s="419"/>
      <c r="V50" s="419">
        <f t="shared" si="2"/>
        <v>0</v>
      </c>
      <c r="W50" s="419"/>
      <c r="X50" s="419"/>
      <c r="Y50" s="419"/>
      <c r="Z50" s="419"/>
    </row>
    <row r="51" spans="1:26" ht="15" customHeight="1" x14ac:dyDescent="0.25">
      <c r="A51" s="17">
        <v>43</v>
      </c>
      <c r="B51" s="419">
        <v>6.5</v>
      </c>
      <c r="C51" s="419"/>
      <c r="D51" s="419">
        <f t="shared" si="0"/>
        <v>6.5</v>
      </c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>
        <f t="shared" si="1"/>
        <v>0</v>
      </c>
      <c r="S51" s="419"/>
      <c r="T51" s="419"/>
      <c r="U51" s="419"/>
      <c r="V51" s="419">
        <f t="shared" si="2"/>
        <v>0</v>
      </c>
      <c r="W51" s="419"/>
      <c r="X51" s="419"/>
      <c r="Y51" s="419"/>
      <c r="Z51" s="419"/>
    </row>
    <row r="52" spans="1:26" ht="15" customHeight="1" x14ac:dyDescent="0.25">
      <c r="A52" s="17">
        <v>44</v>
      </c>
      <c r="B52" s="419">
        <v>6.5</v>
      </c>
      <c r="C52" s="419"/>
      <c r="D52" s="419">
        <f t="shared" si="0"/>
        <v>6.5</v>
      </c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>
        <f t="shared" si="1"/>
        <v>0</v>
      </c>
      <c r="S52" s="419"/>
      <c r="T52" s="419"/>
      <c r="U52" s="419"/>
      <c r="V52" s="419">
        <f t="shared" si="2"/>
        <v>0</v>
      </c>
      <c r="W52" s="419"/>
      <c r="X52" s="419"/>
      <c r="Y52" s="419"/>
      <c r="Z52" s="419"/>
    </row>
    <row r="53" spans="1:26" ht="15" customHeight="1" x14ac:dyDescent="0.25">
      <c r="A53" s="17">
        <v>45</v>
      </c>
      <c r="B53" s="419">
        <v>6.5</v>
      </c>
      <c r="C53" s="419"/>
      <c r="D53" s="419">
        <f t="shared" si="0"/>
        <v>6.5</v>
      </c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>
        <f t="shared" si="1"/>
        <v>0</v>
      </c>
      <c r="S53" s="419"/>
      <c r="T53" s="419"/>
      <c r="U53" s="419"/>
      <c r="V53" s="419">
        <f t="shared" si="2"/>
        <v>0</v>
      </c>
      <c r="W53" s="419"/>
      <c r="X53" s="419"/>
      <c r="Y53" s="419"/>
      <c r="Z53" s="419"/>
    </row>
    <row r="54" spans="1:26" ht="15" customHeight="1" x14ac:dyDescent="0.25">
      <c r="A54" s="17">
        <v>46</v>
      </c>
      <c r="B54" s="419">
        <v>4.5</v>
      </c>
      <c r="C54" s="419"/>
      <c r="D54" s="419">
        <f t="shared" si="0"/>
        <v>4.5</v>
      </c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>
        <f t="shared" si="1"/>
        <v>0</v>
      </c>
      <c r="S54" s="419"/>
      <c r="T54" s="419"/>
      <c r="U54" s="419"/>
      <c r="V54" s="419">
        <f t="shared" si="2"/>
        <v>0</v>
      </c>
      <c r="W54" s="419"/>
      <c r="X54" s="419"/>
      <c r="Y54" s="419"/>
      <c r="Z54" s="419"/>
    </row>
  </sheetData>
  <mergeCells count="583">
    <mergeCell ref="X50:Z50"/>
    <mergeCell ref="X51:Z51"/>
    <mergeCell ref="X52:Z52"/>
    <mergeCell ref="X53:Z53"/>
    <mergeCell ref="X54:Z54"/>
    <mergeCell ref="V54:W54"/>
    <mergeCell ref="X41:Z41"/>
    <mergeCell ref="X42:Z42"/>
    <mergeCell ref="X43:Z43"/>
    <mergeCell ref="X44:Z44"/>
    <mergeCell ref="X45:Z45"/>
    <mergeCell ref="X46:Z46"/>
    <mergeCell ref="X47:Z47"/>
    <mergeCell ref="X48:Z48"/>
    <mergeCell ref="X49:Z49"/>
    <mergeCell ref="V48:W48"/>
    <mergeCell ref="V49:W49"/>
    <mergeCell ref="V50:W50"/>
    <mergeCell ref="V51:W51"/>
    <mergeCell ref="V52:W52"/>
    <mergeCell ref="V53:W53"/>
    <mergeCell ref="V41:W41"/>
    <mergeCell ref="V42:W42"/>
    <mergeCell ref="V43:W43"/>
    <mergeCell ref="V44:W44"/>
    <mergeCell ref="V45:W45"/>
    <mergeCell ref="V46:W46"/>
    <mergeCell ref="V47:W47"/>
    <mergeCell ref="T46:U46"/>
    <mergeCell ref="T47:U47"/>
    <mergeCell ref="R50:S50"/>
    <mergeCell ref="R51:S51"/>
    <mergeCell ref="R52:S52"/>
    <mergeCell ref="R53:S53"/>
    <mergeCell ref="R54:S54"/>
    <mergeCell ref="T41:U41"/>
    <mergeCell ref="T42:U42"/>
    <mergeCell ref="T43:U43"/>
    <mergeCell ref="T44:U44"/>
    <mergeCell ref="T45:U45"/>
    <mergeCell ref="T52:U52"/>
    <mergeCell ref="T53:U53"/>
    <mergeCell ref="T54:U54"/>
    <mergeCell ref="T48:U48"/>
    <mergeCell ref="T49:U49"/>
    <mergeCell ref="T50:U50"/>
    <mergeCell ref="T51:U51"/>
    <mergeCell ref="N54:O54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P49:Q49"/>
    <mergeCell ref="P50:Q50"/>
    <mergeCell ref="P51:Q51"/>
    <mergeCell ref="P52:Q52"/>
    <mergeCell ref="P53:Q53"/>
    <mergeCell ref="P54:Q54"/>
    <mergeCell ref="N52:O52"/>
    <mergeCell ref="N53:O53"/>
    <mergeCell ref="P41:Q41"/>
    <mergeCell ref="P42:Q42"/>
    <mergeCell ref="P43:Q43"/>
    <mergeCell ref="P44:Q44"/>
    <mergeCell ref="P45:Q45"/>
    <mergeCell ref="P46:Q46"/>
    <mergeCell ref="P47:Q47"/>
    <mergeCell ref="P48:Q48"/>
    <mergeCell ref="N46:O46"/>
    <mergeCell ref="N47:O47"/>
    <mergeCell ref="N48:O48"/>
    <mergeCell ref="N49:O49"/>
    <mergeCell ref="N50:O50"/>
    <mergeCell ref="N51:O51"/>
    <mergeCell ref="L50:M50"/>
    <mergeCell ref="L51:M51"/>
    <mergeCell ref="L52:M52"/>
    <mergeCell ref="L53:M53"/>
    <mergeCell ref="L54:M54"/>
    <mergeCell ref="N41:O41"/>
    <mergeCell ref="N42:O42"/>
    <mergeCell ref="N43:O43"/>
    <mergeCell ref="N44:O44"/>
    <mergeCell ref="N45:O45"/>
    <mergeCell ref="J54:K54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J48:K48"/>
    <mergeCell ref="J49:K49"/>
    <mergeCell ref="J50:K50"/>
    <mergeCell ref="J51:K51"/>
    <mergeCell ref="J52:K52"/>
    <mergeCell ref="J53:K53"/>
    <mergeCell ref="J41:K41"/>
    <mergeCell ref="J42:K42"/>
    <mergeCell ref="J43:K43"/>
    <mergeCell ref="J44:K44"/>
    <mergeCell ref="J45:K45"/>
    <mergeCell ref="J46:K46"/>
    <mergeCell ref="J47:K47"/>
    <mergeCell ref="H46:I46"/>
    <mergeCell ref="H47:I47"/>
    <mergeCell ref="F50:G50"/>
    <mergeCell ref="F51:G51"/>
    <mergeCell ref="F52:G52"/>
    <mergeCell ref="F53:G53"/>
    <mergeCell ref="F54:G54"/>
    <mergeCell ref="H41:I41"/>
    <mergeCell ref="H42:I42"/>
    <mergeCell ref="H43:I43"/>
    <mergeCell ref="H44:I44"/>
    <mergeCell ref="H45:I45"/>
    <mergeCell ref="H52:I52"/>
    <mergeCell ref="H53:I53"/>
    <mergeCell ref="H54:I54"/>
    <mergeCell ref="H48:I48"/>
    <mergeCell ref="H49:I49"/>
    <mergeCell ref="H50:I50"/>
    <mergeCell ref="H51:I51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B52:C52"/>
    <mergeCell ref="B53:C53"/>
    <mergeCell ref="B54:C54"/>
    <mergeCell ref="D41:E41"/>
    <mergeCell ref="D42:E42"/>
    <mergeCell ref="D43:E43"/>
    <mergeCell ref="D44:E44"/>
    <mergeCell ref="D45:E45"/>
    <mergeCell ref="D46:E46"/>
    <mergeCell ref="D47:E47"/>
    <mergeCell ref="B46:C46"/>
    <mergeCell ref="B47:C47"/>
    <mergeCell ref="B48:C48"/>
    <mergeCell ref="B49:C49"/>
    <mergeCell ref="B50:C50"/>
    <mergeCell ref="B51:C51"/>
    <mergeCell ref="D54:E54"/>
    <mergeCell ref="D48:E48"/>
    <mergeCell ref="D49:E49"/>
    <mergeCell ref="D50:E50"/>
    <mergeCell ref="D51:E51"/>
    <mergeCell ref="D52:E52"/>
    <mergeCell ref="D53:E53"/>
    <mergeCell ref="X5:Z7"/>
    <mergeCell ref="B41:C41"/>
    <mergeCell ref="B42:C42"/>
    <mergeCell ref="B43:C43"/>
    <mergeCell ref="B44:C44"/>
    <mergeCell ref="B45:C45"/>
    <mergeCell ref="X35:Z35"/>
    <mergeCell ref="X36:Z36"/>
    <mergeCell ref="X37:Z37"/>
    <mergeCell ref="X38:Z38"/>
    <mergeCell ref="X39:Z39"/>
    <mergeCell ref="X40:Z40"/>
    <mergeCell ref="X29:Z29"/>
    <mergeCell ref="X30:Z30"/>
    <mergeCell ref="X31:Z31"/>
    <mergeCell ref="X32:Z32"/>
    <mergeCell ref="X33:Z33"/>
    <mergeCell ref="X34:Z34"/>
    <mergeCell ref="X23:Z23"/>
    <mergeCell ref="X24:Z24"/>
    <mergeCell ref="X25:Z25"/>
    <mergeCell ref="X26:Z26"/>
    <mergeCell ref="X27:Z27"/>
    <mergeCell ref="X28:Z28"/>
    <mergeCell ref="X17:Z17"/>
    <mergeCell ref="X18:Z18"/>
    <mergeCell ref="X19:Z19"/>
    <mergeCell ref="X20:Z20"/>
    <mergeCell ref="X21:Z21"/>
    <mergeCell ref="X22:Z22"/>
    <mergeCell ref="V39:W39"/>
    <mergeCell ref="V40:W40"/>
    <mergeCell ref="V34:W34"/>
    <mergeCell ref="V35:W35"/>
    <mergeCell ref="V36:W36"/>
    <mergeCell ref="V37:W37"/>
    <mergeCell ref="V38:W38"/>
    <mergeCell ref="V25:W25"/>
    <mergeCell ref="V26:W26"/>
    <mergeCell ref="X9:Z9"/>
    <mergeCell ref="X10:Z10"/>
    <mergeCell ref="X11:Z11"/>
    <mergeCell ref="X12:Z12"/>
    <mergeCell ref="X13:Z13"/>
    <mergeCell ref="X14:Z14"/>
    <mergeCell ref="X15:Z15"/>
    <mergeCell ref="X16:Z16"/>
    <mergeCell ref="V33:W33"/>
    <mergeCell ref="V27:W27"/>
    <mergeCell ref="V28:W28"/>
    <mergeCell ref="V9:W9"/>
    <mergeCell ref="V10:W10"/>
    <mergeCell ref="V11:W11"/>
    <mergeCell ref="V12:W12"/>
    <mergeCell ref="V13:W13"/>
    <mergeCell ref="V14:W14"/>
    <mergeCell ref="V29:W29"/>
    <mergeCell ref="V30:W30"/>
    <mergeCell ref="V31:W31"/>
    <mergeCell ref="V21:W21"/>
    <mergeCell ref="V22:W22"/>
    <mergeCell ref="V23:W23"/>
    <mergeCell ref="V24:W24"/>
    <mergeCell ref="T39:U39"/>
    <mergeCell ref="T40:U40"/>
    <mergeCell ref="T29:U29"/>
    <mergeCell ref="T30:U30"/>
    <mergeCell ref="T31:U31"/>
    <mergeCell ref="T32:U32"/>
    <mergeCell ref="T33:U33"/>
    <mergeCell ref="T34:U34"/>
    <mergeCell ref="V15:W15"/>
    <mergeCell ref="V16:W16"/>
    <mergeCell ref="V17:W17"/>
    <mergeCell ref="V18:W18"/>
    <mergeCell ref="V19:W19"/>
    <mergeCell ref="V20:W20"/>
    <mergeCell ref="V32:W32"/>
    <mergeCell ref="T18:U18"/>
    <mergeCell ref="T19:U19"/>
    <mergeCell ref="T20:U20"/>
    <mergeCell ref="T21:U21"/>
    <mergeCell ref="T22:U22"/>
    <mergeCell ref="T35:U35"/>
    <mergeCell ref="T36:U36"/>
    <mergeCell ref="T37:U37"/>
    <mergeCell ref="T38:U38"/>
    <mergeCell ref="T9:U9"/>
    <mergeCell ref="T10:U10"/>
    <mergeCell ref="T11:U11"/>
    <mergeCell ref="T12:U12"/>
    <mergeCell ref="T13:U13"/>
    <mergeCell ref="T14:U14"/>
    <mergeCell ref="T15:U15"/>
    <mergeCell ref="T16:U16"/>
    <mergeCell ref="R33:S33"/>
    <mergeCell ref="R27:S27"/>
    <mergeCell ref="R28:S28"/>
    <mergeCell ref="R29:S29"/>
    <mergeCell ref="R30:S30"/>
    <mergeCell ref="R31:S31"/>
    <mergeCell ref="R32:S32"/>
    <mergeCell ref="R21:S21"/>
    <mergeCell ref="R22:S22"/>
    <mergeCell ref="T23:U23"/>
    <mergeCell ref="T24:U24"/>
    <mergeCell ref="T25:U25"/>
    <mergeCell ref="T26:U26"/>
    <mergeCell ref="T27:U27"/>
    <mergeCell ref="T28:U28"/>
    <mergeCell ref="T17:U17"/>
    <mergeCell ref="R26:S26"/>
    <mergeCell ref="R15:S15"/>
    <mergeCell ref="R16:S16"/>
    <mergeCell ref="R17:S17"/>
    <mergeCell ref="R18:S18"/>
    <mergeCell ref="R19:S19"/>
    <mergeCell ref="R20:S20"/>
    <mergeCell ref="R39:S39"/>
    <mergeCell ref="R40:S40"/>
    <mergeCell ref="R34:S34"/>
    <mergeCell ref="R35:S35"/>
    <mergeCell ref="R36:S36"/>
    <mergeCell ref="R37:S37"/>
    <mergeCell ref="R38:S38"/>
    <mergeCell ref="R9:S9"/>
    <mergeCell ref="R10:S10"/>
    <mergeCell ref="R11:S11"/>
    <mergeCell ref="R12:S12"/>
    <mergeCell ref="R13:S13"/>
    <mergeCell ref="R14:S14"/>
    <mergeCell ref="P35:Q35"/>
    <mergeCell ref="P36:Q36"/>
    <mergeCell ref="P37:Q37"/>
    <mergeCell ref="P23:Q23"/>
    <mergeCell ref="P24:Q24"/>
    <mergeCell ref="P25:Q25"/>
    <mergeCell ref="P26:Q26"/>
    <mergeCell ref="P27:Q27"/>
    <mergeCell ref="P28:Q28"/>
    <mergeCell ref="P17:Q17"/>
    <mergeCell ref="P18:Q18"/>
    <mergeCell ref="P19:Q19"/>
    <mergeCell ref="P20:Q20"/>
    <mergeCell ref="P21:Q21"/>
    <mergeCell ref="P22:Q22"/>
    <mergeCell ref="R23:S23"/>
    <mergeCell ref="R24:S24"/>
    <mergeCell ref="R25:S25"/>
    <mergeCell ref="P38:Q38"/>
    <mergeCell ref="P39:Q39"/>
    <mergeCell ref="P40:Q40"/>
    <mergeCell ref="P29:Q29"/>
    <mergeCell ref="P30:Q30"/>
    <mergeCell ref="P31:Q31"/>
    <mergeCell ref="P32:Q32"/>
    <mergeCell ref="P33:Q33"/>
    <mergeCell ref="P34:Q34"/>
    <mergeCell ref="P15:Q15"/>
    <mergeCell ref="P16:Q16"/>
    <mergeCell ref="N33:O33"/>
    <mergeCell ref="N27:O27"/>
    <mergeCell ref="N28:O28"/>
    <mergeCell ref="N29:O29"/>
    <mergeCell ref="N30:O30"/>
    <mergeCell ref="N31:O31"/>
    <mergeCell ref="N32:O32"/>
    <mergeCell ref="N21:O21"/>
    <mergeCell ref="N22:O22"/>
    <mergeCell ref="N26:O26"/>
    <mergeCell ref="N15:O15"/>
    <mergeCell ref="N16:O16"/>
    <mergeCell ref="N17:O17"/>
    <mergeCell ref="N18:O18"/>
    <mergeCell ref="N19:O19"/>
    <mergeCell ref="N20:O20"/>
    <mergeCell ref="N9:O9"/>
    <mergeCell ref="N10:O10"/>
    <mergeCell ref="N11:O11"/>
    <mergeCell ref="N12:O12"/>
    <mergeCell ref="N13:O13"/>
    <mergeCell ref="N14:O14"/>
    <mergeCell ref="P9:Q9"/>
    <mergeCell ref="P10:Q10"/>
    <mergeCell ref="P11:Q11"/>
    <mergeCell ref="P12:Q12"/>
    <mergeCell ref="P13:Q13"/>
    <mergeCell ref="P14:Q14"/>
    <mergeCell ref="L26:M26"/>
    <mergeCell ref="L27:M27"/>
    <mergeCell ref="L28:M28"/>
    <mergeCell ref="N39:O39"/>
    <mergeCell ref="N40:O40"/>
    <mergeCell ref="N34:O34"/>
    <mergeCell ref="N35:O35"/>
    <mergeCell ref="N36:O36"/>
    <mergeCell ref="N37:O37"/>
    <mergeCell ref="N38:O38"/>
    <mergeCell ref="L38:M38"/>
    <mergeCell ref="L39:M39"/>
    <mergeCell ref="L40:M40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17:M17"/>
    <mergeCell ref="L18:M18"/>
    <mergeCell ref="L19:M19"/>
    <mergeCell ref="L20:M20"/>
    <mergeCell ref="L21:M21"/>
    <mergeCell ref="L22:M22"/>
    <mergeCell ref="N23:O23"/>
    <mergeCell ref="N24:O24"/>
    <mergeCell ref="N25:O25"/>
    <mergeCell ref="L23:M23"/>
    <mergeCell ref="L24:M24"/>
    <mergeCell ref="L25:M25"/>
    <mergeCell ref="L9:M9"/>
    <mergeCell ref="L10:M10"/>
    <mergeCell ref="L11:M11"/>
    <mergeCell ref="L12:M12"/>
    <mergeCell ref="L13:M13"/>
    <mergeCell ref="L14:M14"/>
    <mergeCell ref="L15:M15"/>
    <mergeCell ref="L16:M16"/>
    <mergeCell ref="J33:K33"/>
    <mergeCell ref="J27:K27"/>
    <mergeCell ref="J28:K28"/>
    <mergeCell ref="J29:K29"/>
    <mergeCell ref="J30:K30"/>
    <mergeCell ref="J31:K31"/>
    <mergeCell ref="J32:K32"/>
    <mergeCell ref="J21:K21"/>
    <mergeCell ref="J22:K22"/>
    <mergeCell ref="J26:K26"/>
    <mergeCell ref="J15:K15"/>
    <mergeCell ref="J16:K16"/>
    <mergeCell ref="J17:K17"/>
    <mergeCell ref="J18:K18"/>
    <mergeCell ref="J19:K19"/>
    <mergeCell ref="J20:K20"/>
    <mergeCell ref="J39:K39"/>
    <mergeCell ref="J40:K40"/>
    <mergeCell ref="J34:K34"/>
    <mergeCell ref="J35:K35"/>
    <mergeCell ref="J36:K36"/>
    <mergeCell ref="J37:K37"/>
    <mergeCell ref="J38:K38"/>
    <mergeCell ref="J9:K9"/>
    <mergeCell ref="J10:K10"/>
    <mergeCell ref="J11:K11"/>
    <mergeCell ref="J12:K12"/>
    <mergeCell ref="J13:K13"/>
    <mergeCell ref="J14:K14"/>
    <mergeCell ref="H17:I17"/>
    <mergeCell ref="H18:I18"/>
    <mergeCell ref="H19:I19"/>
    <mergeCell ref="H20:I20"/>
    <mergeCell ref="H21:I21"/>
    <mergeCell ref="H22:I22"/>
    <mergeCell ref="J23:K23"/>
    <mergeCell ref="J24:K24"/>
    <mergeCell ref="J25:K25"/>
    <mergeCell ref="H23:I23"/>
    <mergeCell ref="H24:I24"/>
    <mergeCell ref="H25:I25"/>
    <mergeCell ref="F30:G30"/>
    <mergeCell ref="F31:G31"/>
    <mergeCell ref="F32:G32"/>
    <mergeCell ref="F21:G21"/>
    <mergeCell ref="F22:G22"/>
    <mergeCell ref="H38:I38"/>
    <mergeCell ref="H39:I39"/>
    <mergeCell ref="H40:I40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26:I26"/>
    <mergeCell ref="H27:I27"/>
    <mergeCell ref="H28:I28"/>
    <mergeCell ref="F16:G16"/>
    <mergeCell ref="F17:G17"/>
    <mergeCell ref="F18:G18"/>
    <mergeCell ref="F19:G19"/>
    <mergeCell ref="F20:G20"/>
    <mergeCell ref="F39:G39"/>
    <mergeCell ref="F40:G40"/>
    <mergeCell ref="H9:I9"/>
    <mergeCell ref="H10:I10"/>
    <mergeCell ref="H11:I11"/>
    <mergeCell ref="H12:I12"/>
    <mergeCell ref="H13:I13"/>
    <mergeCell ref="H14:I14"/>
    <mergeCell ref="H15:I15"/>
    <mergeCell ref="H16:I16"/>
    <mergeCell ref="F33:G33"/>
    <mergeCell ref="F34:G34"/>
    <mergeCell ref="F35:G35"/>
    <mergeCell ref="F36:G36"/>
    <mergeCell ref="F37:G37"/>
    <mergeCell ref="F38:G38"/>
    <mergeCell ref="F27:G27"/>
    <mergeCell ref="F28:G28"/>
    <mergeCell ref="F29:G29"/>
    <mergeCell ref="D27:E27"/>
    <mergeCell ref="D28:E28"/>
    <mergeCell ref="D17:E17"/>
    <mergeCell ref="D18:E18"/>
    <mergeCell ref="D19:E19"/>
    <mergeCell ref="D20:E20"/>
    <mergeCell ref="D21:E21"/>
    <mergeCell ref="D22:E22"/>
    <mergeCell ref="F23:G23"/>
    <mergeCell ref="F24:G24"/>
    <mergeCell ref="F25:G25"/>
    <mergeCell ref="F26:G26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39:C39"/>
    <mergeCell ref="B40:C40"/>
    <mergeCell ref="D9:E9"/>
    <mergeCell ref="D10:E10"/>
    <mergeCell ref="D11:E11"/>
    <mergeCell ref="D12:E12"/>
    <mergeCell ref="D13:E13"/>
    <mergeCell ref="D14:E14"/>
    <mergeCell ref="D15:E15"/>
    <mergeCell ref="D16:E16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C21"/>
    <mergeCell ref="B22:C22"/>
    <mergeCell ref="L6:M7"/>
    <mergeCell ref="N6:O7"/>
    <mergeCell ref="B5:E6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F9:G9"/>
    <mergeCell ref="F10:G10"/>
    <mergeCell ref="F11:G11"/>
    <mergeCell ref="F12:G12"/>
    <mergeCell ref="F13:G13"/>
    <mergeCell ref="F14:G14"/>
    <mergeCell ref="D23:E23"/>
    <mergeCell ref="D24:E24"/>
    <mergeCell ref="D25:E25"/>
    <mergeCell ref="D26:E26"/>
    <mergeCell ref="F15:G15"/>
    <mergeCell ref="D7:E7"/>
    <mergeCell ref="B8:C8"/>
    <mergeCell ref="D8:E8"/>
    <mergeCell ref="B9:C9"/>
    <mergeCell ref="B10:C10"/>
    <mergeCell ref="B11:C11"/>
    <mergeCell ref="B12:C12"/>
    <mergeCell ref="B13:C13"/>
    <mergeCell ref="B14:C14"/>
    <mergeCell ref="X8:Z8"/>
    <mergeCell ref="V7:W7"/>
    <mergeCell ref="T7:U7"/>
    <mergeCell ref="T8:U8"/>
    <mergeCell ref="V8:W8"/>
    <mergeCell ref="A1:Z1"/>
    <mergeCell ref="A2:Z2"/>
    <mergeCell ref="P5:S6"/>
    <mergeCell ref="T5:W6"/>
    <mergeCell ref="A5:A8"/>
    <mergeCell ref="F8:G8"/>
    <mergeCell ref="H8:I8"/>
    <mergeCell ref="J8:K8"/>
    <mergeCell ref="L8:M8"/>
    <mergeCell ref="N8:O8"/>
    <mergeCell ref="F5:O5"/>
    <mergeCell ref="F6:G7"/>
    <mergeCell ref="H6:I7"/>
    <mergeCell ref="J6:K7"/>
    <mergeCell ref="R7:S7"/>
    <mergeCell ref="P7:Q7"/>
    <mergeCell ref="P8:Q8"/>
    <mergeCell ref="R8:S8"/>
    <mergeCell ref="B7:C7"/>
  </mergeCells>
  <pageMargins left="0.31496062992125984" right="0.19685039370078741" top="0.35433070866141736" bottom="0.35433070866141736" header="0" footer="0.11811023622047245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N22"/>
  <sheetViews>
    <sheetView zoomScale="75" workbookViewId="0">
      <selection activeCell="I27" sqref="I27"/>
    </sheetView>
  </sheetViews>
  <sheetFormatPr defaultColWidth="9.28515625" defaultRowHeight="12.75" x14ac:dyDescent="0.2"/>
  <cols>
    <col min="1" max="1" width="11.5703125" style="44" bestFit="1" customWidth="1"/>
    <col min="2" max="2" width="5.28515625" style="44" customWidth="1"/>
    <col min="3" max="3" width="10.7109375" style="44" customWidth="1"/>
    <col min="4" max="4" width="10" style="44" customWidth="1"/>
    <col min="5" max="9" width="9.28515625" style="44"/>
    <col min="10" max="10" width="10.28515625" style="44" customWidth="1"/>
    <col min="11" max="11" width="0" style="44" hidden="1" customWidth="1"/>
    <col min="12" max="16384" width="9.28515625" style="44"/>
  </cols>
  <sheetData>
    <row r="2" spans="1:14" ht="15.75" x14ac:dyDescent="0.25">
      <c r="B2" s="51" t="s">
        <v>172</v>
      </c>
      <c r="C2" s="51"/>
      <c r="D2" s="51"/>
      <c r="E2" s="51"/>
      <c r="F2" s="51"/>
      <c r="G2" s="51"/>
      <c r="H2" s="51"/>
      <c r="I2" s="51"/>
      <c r="J2" s="51"/>
    </row>
    <row r="3" spans="1:14" ht="13.5" thickBot="1" x14ac:dyDescent="0.25"/>
    <row r="4" spans="1:14" ht="15.4" customHeight="1" x14ac:dyDescent="0.25">
      <c r="A4" s="436" t="s">
        <v>169</v>
      </c>
      <c r="B4" s="437"/>
      <c r="C4" s="432" t="s">
        <v>178</v>
      </c>
      <c r="D4" s="432" t="s">
        <v>175</v>
      </c>
      <c r="E4" s="432" t="s">
        <v>173</v>
      </c>
      <c r="F4" s="432" t="s">
        <v>174</v>
      </c>
      <c r="G4" s="434" t="s">
        <v>126</v>
      </c>
      <c r="H4" s="434" t="s">
        <v>177</v>
      </c>
      <c r="I4" s="434" t="s">
        <v>176</v>
      </c>
      <c r="J4" s="64" t="s">
        <v>179</v>
      </c>
      <c r="K4" s="53" t="s">
        <v>180</v>
      </c>
      <c r="L4" s="65" t="s">
        <v>181</v>
      </c>
      <c r="M4" s="66"/>
      <c r="N4" s="50"/>
    </row>
    <row r="5" spans="1:14" ht="15.4" customHeight="1" x14ac:dyDescent="0.25">
      <c r="A5" s="52"/>
      <c r="B5" s="57"/>
      <c r="C5" s="433"/>
      <c r="D5" s="433"/>
      <c r="E5" s="433"/>
      <c r="F5" s="433"/>
      <c r="G5" s="435"/>
      <c r="H5" s="435"/>
      <c r="I5" s="435"/>
      <c r="J5" s="61"/>
      <c r="K5" s="56"/>
      <c r="L5" s="76"/>
      <c r="M5" s="58"/>
      <c r="N5" s="49"/>
    </row>
    <row r="6" spans="1:14" ht="15.4" customHeight="1" thickBot="1" x14ac:dyDescent="0.3">
      <c r="A6" s="430" t="s">
        <v>171</v>
      </c>
      <c r="B6" s="431"/>
      <c r="C6" s="71" t="s">
        <v>36</v>
      </c>
      <c r="D6" s="71" t="s">
        <v>33</v>
      </c>
      <c r="E6" s="71" t="s">
        <v>33</v>
      </c>
      <c r="F6" s="71" t="s">
        <v>33</v>
      </c>
      <c r="G6" s="71" t="s">
        <v>33</v>
      </c>
      <c r="H6" s="71" t="s">
        <v>33</v>
      </c>
      <c r="I6" s="71" t="s">
        <v>6</v>
      </c>
      <c r="J6" s="72" t="s">
        <v>36</v>
      </c>
      <c r="K6" s="73" t="s">
        <v>36</v>
      </c>
      <c r="L6" s="74" t="s">
        <v>36</v>
      </c>
      <c r="M6" s="71"/>
      <c r="N6" s="75"/>
    </row>
    <row r="7" spans="1:14" x14ac:dyDescent="0.2">
      <c r="A7" s="77">
        <v>41115</v>
      </c>
      <c r="B7" s="70"/>
      <c r="C7" s="67"/>
      <c r="D7" s="67"/>
      <c r="E7" s="67"/>
      <c r="F7" s="67"/>
      <c r="G7" s="67"/>
      <c r="H7" s="67"/>
      <c r="I7" s="67"/>
      <c r="J7" s="68"/>
      <c r="K7" s="69"/>
      <c r="L7" s="70"/>
      <c r="M7" s="67"/>
      <c r="N7" s="68"/>
    </row>
    <row r="8" spans="1:14" x14ac:dyDescent="0.2">
      <c r="A8" s="48"/>
      <c r="B8" s="47"/>
      <c r="C8" s="59"/>
      <c r="D8" s="59"/>
      <c r="E8" s="59"/>
      <c r="F8" s="59"/>
      <c r="G8" s="59"/>
      <c r="H8" s="59"/>
      <c r="I8" s="59"/>
      <c r="J8" s="62"/>
      <c r="K8" s="54"/>
      <c r="L8" s="47"/>
      <c r="M8" s="59"/>
      <c r="N8" s="62"/>
    </row>
    <row r="9" spans="1:14" x14ac:dyDescent="0.2">
      <c r="A9" s="48"/>
      <c r="B9" s="47"/>
      <c r="C9" s="59"/>
      <c r="D9" s="59"/>
      <c r="E9" s="59"/>
      <c r="F9" s="59"/>
      <c r="G9" s="59"/>
      <c r="H9" s="59"/>
      <c r="I9" s="59"/>
      <c r="J9" s="62"/>
      <c r="K9" s="54"/>
      <c r="L9" s="47"/>
      <c r="M9" s="59"/>
      <c r="N9" s="62"/>
    </row>
    <row r="10" spans="1:14" x14ac:dyDescent="0.2">
      <c r="A10" s="48"/>
      <c r="B10" s="47"/>
      <c r="C10" s="59"/>
      <c r="D10" s="59"/>
      <c r="E10" s="59"/>
      <c r="F10" s="59"/>
      <c r="G10" s="59"/>
      <c r="H10" s="59"/>
      <c r="I10" s="59"/>
      <c r="J10" s="62"/>
      <c r="K10" s="54"/>
      <c r="L10" s="47"/>
      <c r="M10" s="59"/>
      <c r="N10" s="62"/>
    </row>
    <row r="11" spans="1:14" x14ac:dyDescent="0.2">
      <c r="A11" s="48"/>
      <c r="B11" s="47"/>
      <c r="C11" s="59"/>
      <c r="D11" s="59"/>
      <c r="E11" s="59"/>
      <c r="F11" s="59"/>
      <c r="G11" s="59"/>
      <c r="H11" s="59"/>
      <c r="I11" s="59"/>
      <c r="J11" s="62"/>
      <c r="K11" s="54"/>
      <c r="L11" s="47"/>
      <c r="M11" s="59"/>
      <c r="N11" s="62"/>
    </row>
    <row r="12" spans="1:14" x14ac:dyDescent="0.2">
      <c r="A12" s="48"/>
      <c r="B12" s="47"/>
      <c r="C12" s="59"/>
      <c r="D12" s="59"/>
      <c r="E12" s="59"/>
      <c r="F12" s="59"/>
      <c r="G12" s="59"/>
      <c r="H12" s="59"/>
      <c r="I12" s="59"/>
      <c r="J12" s="62"/>
      <c r="K12" s="54"/>
      <c r="L12" s="47"/>
      <c r="M12" s="59"/>
      <c r="N12" s="62"/>
    </row>
    <row r="13" spans="1:14" x14ac:dyDescent="0.2">
      <c r="A13" s="48"/>
      <c r="B13" s="47"/>
      <c r="C13" s="59"/>
      <c r="D13" s="59"/>
      <c r="E13" s="59"/>
      <c r="F13" s="59"/>
      <c r="G13" s="59"/>
      <c r="H13" s="59"/>
      <c r="I13" s="59"/>
      <c r="J13" s="62"/>
      <c r="K13" s="54"/>
      <c r="L13" s="47"/>
      <c r="M13" s="59"/>
      <c r="N13" s="62"/>
    </row>
    <row r="14" spans="1:14" x14ac:dyDescent="0.2">
      <c r="A14" s="48"/>
      <c r="B14" s="47"/>
      <c r="C14" s="59"/>
      <c r="D14" s="59"/>
      <c r="E14" s="59"/>
      <c r="F14" s="59"/>
      <c r="G14" s="59"/>
      <c r="H14" s="59"/>
      <c r="I14" s="59"/>
      <c r="J14" s="62"/>
      <c r="K14" s="54"/>
      <c r="L14" s="47"/>
      <c r="M14" s="59"/>
      <c r="N14" s="62"/>
    </row>
    <row r="15" spans="1:14" x14ac:dyDescent="0.2">
      <c r="A15" s="48"/>
      <c r="B15" s="47"/>
      <c r="C15" s="59"/>
      <c r="D15" s="59"/>
      <c r="E15" s="59"/>
      <c r="F15" s="59"/>
      <c r="G15" s="59"/>
      <c r="H15" s="59"/>
      <c r="I15" s="59"/>
      <c r="J15" s="62"/>
      <c r="K15" s="54"/>
      <c r="L15" s="47"/>
      <c r="M15" s="59"/>
      <c r="N15" s="62"/>
    </row>
    <row r="16" spans="1:14" x14ac:dyDescent="0.2">
      <c r="A16" s="48"/>
      <c r="B16" s="47"/>
      <c r="C16" s="59"/>
      <c r="D16" s="59"/>
      <c r="E16" s="59"/>
      <c r="F16" s="59"/>
      <c r="G16" s="59"/>
      <c r="H16" s="59"/>
      <c r="I16" s="59"/>
      <c r="J16" s="62"/>
      <c r="K16" s="54"/>
      <c r="L16" s="47"/>
      <c r="M16" s="59"/>
      <c r="N16" s="62"/>
    </row>
    <row r="17" spans="1:14" x14ac:dyDescent="0.2">
      <c r="A17" s="48"/>
      <c r="B17" s="47"/>
      <c r="C17" s="59"/>
      <c r="D17" s="59"/>
      <c r="E17" s="59"/>
      <c r="F17" s="59"/>
      <c r="G17" s="59"/>
      <c r="H17" s="59"/>
      <c r="I17" s="59"/>
      <c r="J17" s="62"/>
      <c r="K17" s="54"/>
      <c r="L17" s="47"/>
      <c r="M17" s="59"/>
      <c r="N17" s="62"/>
    </row>
    <row r="18" spans="1:14" x14ac:dyDescent="0.2">
      <c r="A18" s="48"/>
      <c r="B18" s="47"/>
      <c r="C18" s="59"/>
      <c r="D18" s="59"/>
      <c r="E18" s="59"/>
      <c r="F18" s="59"/>
      <c r="G18" s="59"/>
      <c r="H18" s="59"/>
      <c r="I18" s="59"/>
      <c r="J18" s="62"/>
      <c r="K18" s="54"/>
      <c r="L18" s="47"/>
      <c r="M18" s="59"/>
      <c r="N18" s="62"/>
    </row>
    <row r="19" spans="1:14" x14ac:dyDescent="0.2">
      <c r="A19" s="48"/>
      <c r="B19" s="47"/>
      <c r="C19" s="59"/>
      <c r="D19" s="59"/>
      <c r="E19" s="59"/>
      <c r="F19" s="59"/>
      <c r="G19" s="59"/>
      <c r="H19" s="59"/>
      <c r="I19" s="59"/>
      <c r="J19" s="62"/>
      <c r="K19" s="54"/>
      <c r="L19" s="47"/>
      <c r="M19" s="59"/>
      <c r="N19" s="62"/>
    </row>
    <row r="20" spans="1:14" x14ac:dyDescent="0.2">
      <c r="A20" s="48"/>
      <c r="B20" s="47"/>
      <c r="C20" s="59"/>
      <c r="D20" s="59"/>
      <c r="E20" s="59"/>
      <c r="F20" s="59"/>
      <c r="G20" s="59"/>
      <c r="H20" s="59"/>
      <c r="I20" s="59"/>
      <c r="J20" s="62"/>
      <c r="K20" s="54"/>
      <c r="L20" s="47"/>
      <c r="M20" s="59"/>
      <c r="N20" s="62"/>
    </row>
    <row r="21" spans="1:14" x14ac:dyDescent="0.2">
      <c r="A21" s="48"/>
      <c r="B21" s="47"/>
      <c r="C21" s="59"/>
      <c r="D21" s="59"/>
      <c r="E21" s="59"/>
      <c r="F21" s="59"/>
      <c r="G21" s="59"/>
      <c r="H21" s="59"/>
      <c r="I21" s="59"/>
      <c r="J21" s="62"/>
      <c r="K21" s="54"/>
      <c r="L21" s="47"/>
      <c r="M21" s="59"/>
      <c r="N21" s="62"/>
    </row>
    <row r="22" spans="1:14" ht="13.5" thickBot="1" x14ac:dyDescent="0.25">
      <c r="A22" s="46"/>
      <c r="B22" s="45"/>
      <c r="C22" s="60"/>
      <c r="D22" s="60"/>
      <c r="E22" s="60"/>
      <c r="F22" s="60"/>
      <c r="G22" s="60"/>
      <c r="H22" s="60"/>
      <c r="I22" s="60"/>
      <c r="J22" s="63"/>
      <c r="K22" s="55"/>
      <c r="L22" s="45"/>
      <c r="M22" s="60"/>
      <c r="N22" s="63"/>
    </row>
  </sheetData>
  <mergeCells count="9">
    <mergeCell ref="A6:B6"/>
    <mergeCell ref="E4:E5"/>
    <mergeCell ref="F4:F5"/>
    <mergeCell ref="D4:D5"/>
    <mergeCell ref="I4:I5"/>
    <mergeCell ref="G4:G5"/>
    <mergeCell ref="H4:H5"/>
    <mergeCell ref="C4:C5"/>
    <mergeCell ref="A4:B4"/>
  </mergeCells>
  <pageMargins left="0.55118110236220474" right="0.35433070866141736" top="1.0629921259842521" bottom="0.39370078740157483" header="0.1574803149606299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ТР №2</vt:lpstr>
      <vt:lpstr>Корректировочный расчёт</vt:lpstr>
      <vt:lpstr>Рапорт</vt:lpstr>
      <vt:lpstr>отчет</vt:lpstr>
      <vt:lpstr>БВР</vt:lpstr>
      <vt:lpstr>выписка в смену</vt:lpstr>
      <vt:lpstr>отчет!Область_печати</vt:lpstr>
      <vt:lpstr>Рапорт!Область_печати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swdodf</dc:creator>
  <cp:lastModifiedBy>Распутний Иван Сергеевич</cp:lastModifiedBy>
  <cp:lastPrinted>2018-04-11T06:45:42Z</cp:lastPrinted>
  <dcterms:created xsi:type="dcterms:W3CDTF">2012-07-01T11:58:19Z</dcterms:created>
  <dcterms:modified xsi:type="dcterms:W3CDTF">2019-05-01T05:13:26Z</dcterms:modified>
</cp:coreProperties>
</file>