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codeName="ЭтаКнига" defaultThemeVersion="124226"/>
  <xr:revisionPtr revIDLastSave="0" documentId="13_ncr:1_{6062AFD9-6687-4D81-B24C-320445C4B257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4" r:id="rId1"/>
    <sheet name="Труд" sheetId="3" r:id="rId2"/>
    <sheet name="Сотрудники" sheetId="2" r:id="rId3"/>
  </sheets>
  <definedNames>
    <definedName name="Срез_Сотрудник">#N/A</definedName>
  </definedNames>
  <calcPr calcId="181029"/>
  <pivotCaches>
    <pivotCache cacheId="7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3" l="1"/>
  <c r="D8" i="3"/>
  <c r="F8" i="3"/>
  <c r="E8" i="3"/>
  <c r="F7" i="3" l="1"/>
  <c r="G7" i="3" s="1"/>
  <c r="F6" i="3"/>
  <c r="G6" i="3" s="1"/>
  <c r="F5" i="3"/>
  <c r="G5" i="3" s="1"/>
  <c r="F4" i="3"/>
  <c r="G4" i="3" s="1"/>
  <c r="F3" i="3"/>
  <c r="G3" i="3" s="1"/>
  <c r="F2" i="3"/>
  <c r="G2" i="3" l="1"/>
  <c r="G8" i="3" l="1"/>
</calcChain>
</file>

<file path=xl/sharedStrings.xml><?xml version="1.0" encoding="utf-8"?>
<sst xmlns="http://schemas.openxmlformats.org/spreadsheetml/2006/main" count="25" uniqueCount="18">
  <si>
    <t>Сотрудники</t>
  </si>
  <si>
    <t>Денис</t>
  </si>
  <si>
    <t>Олег</t>
  </si>
  <si>
    <t>Оля</t>
  </si>
  <si>
    <t>Саша</t>
  </si>
  <si>
    <t>Дата</t>
  </si>
  <si>
    <t>Доход компании</t>
  </si>
  <si>
    <t>Мойка,  30%</t>
  </si>
  <si>
    <t>Сервис, 40%</t>
  </si>
  <si>
    <t>Ш/монтаж 35%</t>
  </si>
  <si>
    <t>Сотрудник</t>
  </si>
  <si>
    <t>Итог сотруднику</t>
  </si>
  <si>
    <t>Итог</t>
  </si>
  <si>
    <t>Общий итог</t>
  </si>
  <si>
    <t xml:space="preserve"> Мойка,  30%</t>
  </si>
  <si>
    <t xml:space="preserve"> Сервис, 40%</t>
  </si>
  <si>
    <t xml:space="preserve"> Ш/монтаж 35%</t>
  </si>
  <si>
    <t xml:space="preserve"> Итог сотруднику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</si>
</sst>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[$-F800]dddd\,\ mmmm\ dd\,\ yyyy"/>
    <numFmt numFmtId="166" formatCode="_-* #,##0.00\ [$₽-419]_-;\-* #,##0.00\ [$₽-419]_-;_-* &quot;-&quot;??\ [$₽-419]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5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165" fontId="0" fillId="0" borderId="1" xfId="0" applyNumberFormat="1" applyBorder="1"/>
    <xf numFmtId="165" fontId="0" fillId="0" borderId="2" xfId="0" applyNumberFormat="1" applyBorder="1"/>
    <xf numFmtId="166" fontId="0" fillId="0" borderId="2" xfId="1" applyNumberFormat="1" applyFont="1" applyBorder="1"/>
    <xf numFmtId="166" fontId="0" fillId="0" borderId="2" xfId="0" applyNumberFormat="1" applyBorder="1"/>
    <xf numFmtId="166" fontId="0" fillId="0" borderId="3" xfId="0" applyNumberFormat="1" applyBorder="1"/>
    <xf numFmtId="165" fontId="0" fillId="0" borderId="4" xfId="0" applyNumberFormat="1" applyBorder="1"/>
    <xf numFmtId="165" fontId="0" fillId="0" borderId="0" xfId="0" applyNumberFormat="1" applyBorder="1"/>
    <xf numFmtId="166" fontId="0" fillId="0" borderId="0" xfId="1" applyNumberFormat="1" applyFont="1" applyBorder="1"/>
    <xf numFmtId="166" fontId="0" fillId="0" borderId="0" xfId="0" applyNumberFormat="1" applyBorder="1"/>
    <xf numFmtId="166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6" fontId="0" fillId="0" borderId="7" xfId="1" applyNumberFormat="1" applyFont="1" applyBorder="1"/>
    <xf numFmtId="166" fontId="0" fillId="0" borderId="7" xfId="0" applyNumberFormat="1" applyBorder="1"/>
    <xf numFmtId="166" fontId="0" fillId="0" borderId="8" xfId="0" applyNumberFormat="1" applyBorder="1"/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14" fontId="0" fillId="0" borderId="0" xfId="0" applyNumberFormat="1"/>
  </cellXfs>
  <cellStyles count="2">
    <cellStyle name="Обычный" xfId="0" builtinId="0"/>
    <cellStyle name="Финансовый" xfId="1" builtinId="3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166" formatCode="_-* #,##0.00\ [$₽-419]_-;\-* #,##0.00\ [$₽-419]_-;_-* &quot;-&quot;??\ [$₽-419]_-;_-@_-"/>
    </dxf>
    <dxf>
      <numFmt numFmtId="166" formatCode="_-* #,##0.00\ [$₽-419]_-;\-* #,##0.00\ [$₽-419]_-;_-* &quot;-&quot;??\ [$₽-419]_-;_-@_-"/>
    </dxf>
    <dxf>
      <numFmt numFmtId="166" formatCode="_-* #,##0.00\ [$₽-419]_-;\-* #,##0.00\ [$₽-419]_-;_-* &quot;-&quot;??\ [$₽-419]_-;_-@_-"/>
    </dxf>
    <dxf>
      <numFmt numFmtId="166" formatCode="_-* #,##0.00\ [$₽-419]_-;\-* #,##0.00\ [$₽-419]_-;_-* &quot;-&quot;??\ [$₽-419]_-;_-@_-"/>
    </dxf>
    <dxf>
      <numFmt numFmtId="166" formatCode="_-* #,##0.00\ [$₽-419]_-;\-* #,##0.00\ [$₽-419]_-;_-* &quot;-&quot;??\ [$₽-419]_-;_-@_-"/>
    </dxf>
    <dxf>
      <numFmt numFmtId="165" formatCode="[$-F800]dddd\,\ mmmm\ dd\,\ yyyy"/>
    </dxf>
    <dxf>
      <numFmt numFmtId="165" formatCode="[$-F800]dddd\,\ mmmm\ dd\,\ yyyy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[2181225.xlsx]Лист1!Сводная таблица1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 Мойка,  30%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Лист1!$A$4:$A$6</c:f>
              <c:strCache>
                <c:ptCount val="2"/>
                <c:pt idx="0">
                  <c:v>20.06.2019</c:v>
                </c:pt>
                <c:pt idx="1">
                  <c:v>21.06.2019</c:v>
                </c:pt>
              </c:strCache>
            </c:strRef>
          </c:cat>
          <c:val>
            <c:numRef>
              <c:f>Лист1!$B$4:$B$6</c:f>
              <c:numCache>
                <c:formatCode>General</c:formatCode>
                <c:ptCount val="2"/>
                <c:pt idx="0">
                  <c:v>100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4-47FC-B24C-370FA6BBF66F}"/>
            </c:ext>
          </c:extLst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 Сервис, 40%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Лист1!$A$4:$A$6</c:f>
              <c:strCache>
                <c:ptCount val="2"/>
                <c:pt idx="0">
                  <c:v>20.06.2019</c:v>
                </c:pt>
                <c:pt idx="1">
                  <c:v>21.06.2019</c:v>
                </c:pt>
              </c:strCache>
            </c:strRef>
          </c:cat>
          <c:val>
            <c:numRef>
              <c:f>Лист1!$C$4:$C$6</c:f>
              <c:numCache>
                <c:formatCode>General</c:formatCode>
                <c:ptCount val="2"/>
                <c:pt idx="0">
                  <c:v>100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4-47FC-B24C-370FA6BBF66F}"/>
            </c:ext>
          </c:extLst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 Ш/монтаж 35%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Лист1!$A$4:$A$6</c:f>
              <c:strCache>
                <c:ptCount val="2"/>
                <c:pt idx="0">
                  <c:v>20.06.2019</c:v>
                </c:pt>
                <c:pt idx="1">
                  <c:v>21.06.2019</c:v>
                </c:pt>
              </c:strCache>
            </c:strRef>
          </c:cat>
          <c:val>
            <c:numRef>
              <c:f>Лист1!$D$4:$D$6</c:f>
              <c:numCache>
                <c:formatCode>General</c:formatCode>
                <c:ptCount val="2"/>
                <c:pt idx="0">
                  <c:v>100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4-47FC-B24C-370FA6BBF6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4504424"/>
        <c:axId val="654503768"/>
      </c:barChart>
      <c:lineChart>
        <c:grouping val="standard"/>
        <c:varyColors val="0"/>
        <c:ser>
          <c:idx val="3"/>
          <c:order val="3"/>
          <c:tx>
            <c:strRef>
              <c:f>Лист1!$E$3</c:f>
              <c:strCache>
                <c:ptCount val="1"/>
                <c:pt idx="0">
                  <c:v> Итог сотруднику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Лист1!$A$4:$A$6</c:f>
              <c:strCache>
                <c:ptCount val="2"/>
                <c:pt idx="0">
                  <c:v>20.06.2019</c:v>
                </c:pt>
                <c:pt idx="1">
                  <c:v>21.06.2019</c:v>
                </c:pt>
              </c:strCache>
            </c:strRef>
          </c:cat>
          <c:val>
            <c:numRef>
              <c:f>Лист1!$E$4:$E$6</c:f>
              <c:numCache>
                <c:formatCode>General</c:formatCode>
                <c:ptCount val="2"/>
                <c:pt idx="0">
                  <c:v>105</c:v>
                </c:pt>
                <c:pt idx="1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74-47FC-B24C-370FA6BBF6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2347128"/>
        <c:axId val="686755216"/>
      </c:lineChart>
      <c:catAx>
        <c:axId val="65450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4503768"/>
        <c:crosses val="autoZero"/>
        <c:auto val="1"/>
        <c:lblAlgn val="ctr"/>
        <c:lblOffset val="100"/>
        <c:noMultiLvlLbl val="0"/>
      </c:catAx>
      <c:valAx>
        <c:axId val="65450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4504424"/>
        <c:crosses val="autoZero"/>
        <c:crossBetween val="between"/>
      </c:valAx>
      <c:valAx>
        <c:axId val="6867552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2347128"/>
        <c:crosses val="max"/>
        <c:crossBetween val="between"/>
      </c:valAx>
      <c:catAx>
        <c:axId val="532347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67552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595312</xdr:colOff>
      <xdr:row>1</xdr:row>
      <xdr:rowOff>28575</xdr:rowOff>
    </xdr:from>
    <xdr:to>
      <xdr:col>17</xdr:col>
      <xdr:colOff>290512</xdr:colOff>
      <xdr:row>15</xdr:row>
      <xdr:rowOff>104775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389D32C-80FC-4B30-8A58-C2AD06561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495300</xdr:colOff>
      <xdr:row>0</xdr:row>
      <xdr:rowOff>152400</xdr:rowOff>
    </xdr:from>
    <xdr:to>
      <xdr:col>8</xdr:col>
      <xdr:colOff>495300</xdr:colOff>
      <xdr:row>14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Сотрудник">
              <a:extLst>
                <a:ext uri="{FF2B5EF4-FFF2-40B4-BE49-F238E27FC236}">
                  <a16:creationId xmlns:a16="http://schemas.microsoft.com/office/drawing/2014/main" id="{B3C39E19-84CC-43CB-86BB-12E3E79EC4D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отрудник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05400" y="1524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637.571318402777" createdVersion="6" refreshedVersion="6" minRefreshableVersion="3" recordCount="6" xr:uid="{A62CB9AA-CF4B-47C3-AAE4-8A785F0C33FD}">
  <cacheSource type="worksheet">
    <worksheetSource name="Таблица82"/>
  </cacheSource>
  <cacheFields count="7">
    <cacheField name="Дата" numFmtId="165">
      <sharedItems containsNonDate="0" containsDate="1" containsString="0" containsBlank="1" minDate="2019-06-20T00:00:00" maxDate="2019-06-22T00:00:00" count="3">
        <d v="2019-06-20T00:00:00"/>
        <d v="2019-06-21T00:00:00"/>
        <m/>
      </sharedItems>
    </cacheField>
    <cacheField name="Сотрудник" numFmtId="165">
      <sharedItems containsBlank="1" count="4">
        <s v="Денис"/>
        <s v="Олег"/>
        <s v="Оля"/>
        <m/>
      </sharedItems>
    </cacheField>
    <cacheField name="Мойка,  30%" numFmtId="166">
      <sharedItems containsString="0" containsBlank="1" containsNumber="1" containsInteger="1" minValue="100" maxValue="200" count="4">
        <n v="150"/>
        <n v="100"/>
        <n v="200"/>
        <m/>
      </sharedItems>
    </cacheField>
    <cacheField name="Сервис, 40%" numFmtId="166">
      <sharedItems containsString="0" containsBlank="1" containsNumber="1" containsInteger="1" minValue="100" maxValue="300" count="5">
        <n v="150"/>
        <n v="100"/>
        <n v="300"/>
        <n v="200"/>
        <m/>
      </sharedItems>
    </cacheField>
    <cacheField name="Ш/монтаж 35%" numFmtId="166">
      <sharedItems containsString="0" containsBlank="1" containsNumber="1" containsInteger="1" minValue="100" maxValue="300" count="4">
        <n v="100"/>
        <n v="300"/>
        <n v="200"/>
        <m/>
      </sharedItems>
    </cacheField>
    <cacheField name="Итог сотруднику" numFmtId="166">
      <sharedItems containsSemiMixedTypes="0" containsString="0" containsNumber="1" containsInteger="1" minValue="0" maxValue="285" count="5">
        <n v="140"/>
        <n v="105"/>
        <n v="285"/>
        <n v="210"/>
        <n v="0"/>
      </sharedItems>
    </cacheField>
    <cacheField name="Доход компании" numFmtId="166">
      <sharedItems containsSemiMixedTypes="0" containsString="0" containsNumber="1" containsInteger="1" minValue="0" maxValue="515"/>
    </cacheField>
  </cacheFields>
  <extLst>
    <ext xmlns:x14="http://schemas.microsoft.com/office/spreadsheetml/2009/9/main" uri="{725AE2AE-9491-48be-B2B4-4EB974FC3084}">
      <x14:pivotCacheDefinition pivotCacheId="23753864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x v="0"/>
    <x v="0"/>
    <x v="0"/>
    <x v="0"/>
    <n v="260"/>
  </r>
  <r>
    <x v="0"/>
    <x v="1"/>
    <x v="1"/>
    <x v="1"/>
    <x v="0"/>
    <x v="1"/>
    <n v="195"/>
  </r>
  <r>
    <x v="1"/>
    <x v="2"/>
    <x v="2"/>
    <x v="2"/>
    <x v="1"/>
    <x v="2"/>
    <n v="515"/>
  </r>
  <r>
    <x v="1"/>
    <x v="1"/>
    <x v="2"/>
    <x v="3"/>
    <x v="2"/>
    <x v="3"/>
    <n v="390"/>
  </r>
  <r>
    <x v="2"/>
    <x v="3"/>
    <x v="3"/>
    <x v="4"/>
    <x v="3"/>
    <x v="4"/>
    <n v="0"/>
  </r>
  <r>
    <x v="2"/>
    <x v="3"/>
    <x v="3"/>
    <x v="4"/>
    <x v="3"/>
    <x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6F9330-18B5-4321-BA06-C996D74D622E}" name="Сводная таблица1" cacheId="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 chartFormat="2">
  <location ref="A3:E6" firstHeaderRow="0" firstDataRow="1" firstDataCol="1" rowPageCount="1" colPageCount="1"/>
  <pivotFields count="7">
    <pivotField axis="axisRow" compact="0" outline="0" showAll="0" defaultSubtotal="0">
      <items count="3">
        <item x="0"/>
        <item x="1"/>
        <item h="1" x="2"/>
      </items>
    </pivotField>
    <pivotField axis="axisPage" compact="0" outline="0" multipleItemSelectionAllowed="1" showAll="0" defaultSubtotal="0">
      <items count="4">
        <item h="1" x="0"/>
        <item x="1"/>
        <item h="1" x="2"/>
        <item h="1" x="3"/>
      </items>
    </pivotField>
    <pivotField dataField="1" compact="0" outline="0" showAll="0" defaultSubtotal="0">
      <items count="4">
        <item x="1"/>
        <item x="0"/>
        <item x="2"/>
        <item x="3"/>
      </items>
    </pivotField>
    <pivotField dataField="1" compact="0" outline="0" showAll="0" defaultSubtotal="0">
      <items count="5">
        <item x="1"/>
        <item x="0"/>
        <item x="3"/>
        <item x="2"/>
        <item x="4"/>
      </items>
    </pivotField>
    <pivotField dataField="1" compact="0" outline="0" showAll="0" defaultSubtotal="0">
      <items count="4">
        <item x="0"/>
        <item x="2"/>
        <item x="1"/>
        <item x="3"/>
      </items>
    </pivotField>
    <pivotField dataField="1" compact="0" numFmtId="166" outline="0" showAll="0" defaultSubtotal="0">
      <items count="5">
        <item x="4"/>
        <item x="1"/>
        <item x="0"/>
        <item x="3"/>
        <item x="2"/>
      </items>
    </pivotField>
    <pivotField compact="0" numFmtId="166" outline="0" showAll="0" defaultSubtota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 Мойка,  30%" fld="2" baseField="0" baseItem="0"/>
    <dataField name=" Сервис, 40%" fld="3" baseField="0" baseItem="0"/>
    <dataField name=" Ш/монтаж 35%" fld="4" baseField="0" baseItem="0"/>
    <dataField name=" Итог сотруднику" fld="5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Сотрудник" xr10:uid="{301677CE-0A30-483B-B64D-D90C277B1127}" sourceName="Сотрудник">
  <pivotTables>
    <pivotTable tabId="4" name="Сводная таблица1"/>
  </pivotTables>
  <data>
    <tabular pivotCacheId="237538642">
      <items count="4">
        <i x="0"/>
        <i x="1" s="1"/>
        <i x="2"/>
        <i x="3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Сотрудник" xr10:uid="{50C57398-461F-4C72-9E75-11A8EADB3571}" cache="Срез_Сотрудник" caption="Сотрудник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82" displayName="Таблица82" ref="A1:G8" totalsRowCount="1" headerRowDxfId="10">
  <autoFilter ref="A1:G7" xr:uid="{00000000-0009-0000-0100-000001000000}"/>
  <tableColumns count="7">
    <tableColumn id="1" xr3:uid="{00000000-0010-0000-0000-000001000000}" name="Дата" totalsRowLabel="Итог" dataDxfId="9"/>
    <tableColumn id="8" xr3:uid="{00000000-0010-0000-0000-000008000000}" name="Сотрудник" dataDxfId="8"/>
    <tableColumn id="2" xr3:uid="{00000000-0010-0000-0000-000002000000}" name="Мойка,  30%" totalsRowFunction="sum" dataDxfId="7" totalsRowDxfId="0" dataCellStyle="Финансовый"/>
    <tableColumn id="3" xr3:uid="{00000000-0010-0000-0000-000003000000}" name="Сервис, 40%" totalsRowFunction="sum" dataDxfId="6" totalsRowDxfId="1" dataCellStyle="Финансовый"/>
    <tableColumn id="4" xr3:uid="{00000000-0010-0000-0000-000004000000}" name="Ш/монтаж 35%" totalsRowFunction="sum" dataDxfId="5" totalsRowDxfId="2" dataCellStyle="Финансовый"/>
    <tableColumn id="5" xr3:uid="{00000000-0010-0000-0000-000005000000}" name="Итог сотруднику" totalsRowFunction="sum" dataDxfId="4">
      <calculatedColumnFormula>(Таблица82[[#This Row],[Мойка,  30%]]*30/100)+(Таблица82[[#This Row],[Сервис, 40%]]*40/100)+(Таблица82[[#This Row],[Ш/монтаж 35%]]*35/100)</calculatedColumnFormula>
    </tableColumn>
    <tableColumn id="6" xr3:uid="{00000000-0010-0000-0000-000006000000}" name="Доход компании" totalsRowFunction="sum" dataDxfId="3">
      <calculatedColumnFormula>Таблица82[[#This Row],[Мойка,  30%]]+Таблица82[[#This Row],[Сервис, 40%]]+Таблица82[[#This Row],[Ш/монтаж 35%]]-Таблица82[[#This Row],[Итог сотруднику]]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_сотрудники" displayName="Таблица2_сотрудники" ref="A1:A1048576" totalsRowShown="0">
  <autoFilter ref="A1:A1048576" xr:uid="{00000000-0009-0000-0100-000002000000}"/>
  <tableColumns count="1">
    <tableColumn id="1" xr3:uid="{00000000-0010-0000-0100-000001000000}" name="Сотрудники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E7ABC-523C-4143-83F1-1FAA6464254F}">
  <sheetPr codeName="Лист3"/>
  <dimension ref="A1:E6"/>
  <sheetViews>
    <sheetView tabSelected="1" workbookViewId="0">
      <selection activeCell="B5" sqref="B5"/>
    </sheetView>
  </sheetViews>
  <sheetFormatPr defaultRowHeight="15" x14ac:dyDescent="0.25"/>
  <cols>
    <col min="1" max="1" width="11.85546875" bestFit="1" customWidth="1"/>
    <col min="2" max="2" width="12.5703125" bestFit="1" customWidth="1"/>
    <col min="3" max="3" width="12.42578125" bestFit="1" customWidth="1"/>
    <col min="4" max="4" width="15.5703125" bestFit="1" customWidth="1"/>
    <col min="5" max="5" width="16.7109375" bestFit="1" customWidth="1"/>
  </cols>
  <sheetData>
    <row r="1" spans="1:5" x14ac:dyDescent="0.25">
      <c r="A1" s="25" t="s">
        <v>10</v>
      </c>
      <c r="B1" t="s">
        <v>2</v>
      </c>
    </row>
    <row r="3" spans="1:5" x14ac:dyDescent="0.25">
      <c r="A3" s="25" t="s">
        <v>5</v>
      </c>
      <c r="B3" t="s">
        <v>14</v>
      </c>
      <c r="C3" t="s">
        <v>15</v>
      </c>
      <c r="D3" t="s">
        <v>16</v>
      </c>
      <c r="E3" t="s">
        <v>17</v>
      </c>
    </row>
    <row r="4" spans="1:5" x14ac:dyDescent="0.25">
      <c r="A4" s="26">
        <v>43636</v>
      </c>
      <c r="B4" s="24">
        <v>100</v>
      </c>
      <c r="C4" s="24">
        <v>100</v>
      </c>
      <c r="D4" s="24">
        <v>100</v>
      </c>
      <c r="E4" s="24">
        <v>105</v>
      </c>
    </row>
    <row r="5" spans="1:5" x14ac:dyDescent="0.25">
      <c r="A5" s="26">
        <v>43637</v>
      </c>
      <c r="B5" s="24">
        <v>200</v>
      </c>
      <c r="C5" s="24">
        <v>200</v>
      </c>
      <c r="D5" s="24">
        <v>200</v>
      </c>
      <c r="E5" s="24">
        <v>210</v>
      </c>
    </row>
    <row r="6" spans="1:5" x14ac:dyDescent="0.25">
      <c r="A6" t="s">
        <v>13</v>
      </c>
      <c r="B6" s="24">
        <v>300</v>
      </c>
      <c r="C6" s="24">
        <v>300</v>
      </c>
      <c r="D6" s="24">
        <v>300</v>
      </c>
      <c r="E6" s="24">
        <v>315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9"/>
  <sheetViews>
    <sheetView workbookViewId="0">
      <selection activeCell="F3" sqref="F3"/>
    </sheetView>
  </sheetViews>
  <sheetFormatPr defaultRowHeight="15" x14ac:dyDescent="0.25"/>
  <cols>
    <col min="1" max="1" width="14.140625" bestFit="1" customWidth="1"/>
    <col min="2" max="2" width="14.7109375" bestFit="1" customWidth="1"/>
    <col min="3" max="3" width="17.5703125" bestFit="1" customWidth="1"/>
    <col min="4" max="4" width="17.140625" bestFit="1" customWidth="1"/>
    <col min="5" max="5" width="20.140625" bestFit="1" customWidth="1"/>
    <col min="6" max="6" width="21.140625" bestFit="1" customWidth="1"/>
    <col min="7" max="7" width="21.85546875" bestFit="1" customWidth="1"/>
  </cols>
  <sheetData>
    <row r="1" spans="1:7" ht="15.75" thickBot="1" x14ac:dyDescent="0.3">
      <c r="A1" s="19" t="s">
        <v>5</v>
      </c>
      <c r="B1" s="20" t="s">
        <v>10</v>
      </c>
      <c r="C1" s="21" t="s">
        <v>7</v>
      </c>
      <c r="D1" s="21" t="s">
        <v>8</v>
      </c>
      <c r="E1" s="21" t="s">
        <v>9</v>
      </c>
      <c r="F1" s="22" t="s">
        <v>11</v>
      </c>
      <c r="G1" s="23" t="s">
        <v>6</v>
      </c>
    </row>
    <row r="2" spans="1:7" x14ac:dyDescent="0.25">
      <c r="A2" s="4">
        <v>43636</v>
      </c>
      <c r="B2" s="5" t="s">
        <v>1</v>
      </c>
      <c r="C2" s="6">
        <v>150</v>
      </c>
      <c r="D2" s="6">
        <v>150</v>
      </c>
      <c r="E2" s="6">
        <v>100</v>
      </c>
      <c r="F2" s="7">
        <f>(Таблица82[[#This Row],[Мойка,  30%]]*30/100)+(Таблица82[[#This Row],[Сервис, 40%]]*40/100)+(Таблица82[[#This Row],[Ш/монтаж 35%]]*35/100)</f>
        <v>140</v>
      </c>
      <c r="G2" s="8">
        <f>Таблица82[[#This Row],[Мойка,  30%]]+Таблица82[[#This Row],[Сервис, 40%]]+Таблица82[[#This Row],[Ш/монтаж 35%]]-Таблица82[[#This Row],[Итог сотруднику]]</f>
        <v>260</v>
      </c>
    </row>
    <row r="3" spans="1:7" x14ac:dyDescent="0.25">
      <c r="A3" s="9">
        <v>43636</v>
      </c>
      <c r="B3" s="10" t="s">
        <v>2</v>
      </c>
      <c r="C3" s="11">
        <v>100</v>
      </c>
      <c r="D3" s="11">
        <v>100</v>
      </c>
      <c r="E3" s="11">
        <v>100</v>
      </c>
      <c r="F3" s="12">
        <f>(Таблица82[[#This Row],[Мойка,  30%]]*30/100)+(Таблица82[[#This Row],[Сервис, 40%]]*40/100)+(Таблица82[[#This Row],[Ш/монтаж 35%]]*35/100)</f>
        <v>105</v>
      </c>
      <c r="G3" s="13">
        <f>Таблица82[[#This Row],[Мойка,  30%]]+Таблица82[[#This Row],[Сервис, 40%]]+Таблица82[[#This Row],[Ш/монтаж 35%]]-Таблица82[[#This Row],[Итог сотруднику]]</f>
        <v>195</v>
      </c>
    </row>
    <row r="4" spans="1:7" x14ac:dyDescent="0.25">
      <c r="A4" s="9">
        <v>43637</v>
      </c>
      <c r="B4" s="10" t="s">
        <v>3</v>
      </c>
      <c r="C4" s="11">
        <v>200</v>
      </c>
      <c r="D4" s="11">
        <v>300</v>
      </c>
      <c r="E4" s="11">
        <v>300</v>
      </c>
      <c r="F4" s="12">
        <f>(Таблица82[[#This Row],[Мойка,  30%]]*30/100)+(Таблица82[[#This Row],[Сервис, 40%]]*40/100)+(Таблица82[[#This Row],[Ш/монтаж 35%]]*35/100)</f>
        <v>285</v>
      </c>
      <c r="G4" s="13">
        <f>Таблица82[[#This Row],[Мойка,  30%]]+Таблица82[[#This Row],[Сервис, 40%]]+Таблица82[[#This Row],[Ш/монтаж 35%]]-Таблица82[[#This Row],[Итог сотруднику]]</f>
        <v>515</v>
      </c>
    </row>
    <row r="5" spans="1:7" x14ac:dyDescent="0.25">
      <c r="A5" s="9">
        <v>43637</v>
      </c>
      <c r="B5" s="10" t="s">
        <v>2</v>
      </c>
      <c r="C5" s="11">
        <v>200</v>
      </c>
      <c r="D5" s="11">
        <v>200</v>
      </c>
      <c r="E5" s="11">
        <v>200</v>
      </c>
      <c r="F5" s="12">
        <f>(Таблица82[[#This Row],[Мойка,  30%]]*30/100)+(Таблица82[[#This Row],[Сервис, 40%]]*40/100)+(Таблица82[[#This Row],[Ш/монтаж 35%]]*35/100)</f>
        <v>210</v>
      </c>
      <c r="G5" s="13">
        <f>Таблица82[[#This Row],[Мойка,  30%]]+Таблица82[[#This Row],[Сервис, 40%]]+Таблица82[[#This Row],[Ш/монтаж 35%]]-Таблица82[[#This Row],[Итог сотруднику]]</f>
        <v>390</v>
      </c>
    </row>
    <row r="6" spans="1:7" x14ac:dyDescent="0.25">
      <c r="A6" s="9"/>
      <c r="B6" s="10"/>
      <c r="C6" s="11"/>
      <c r="D6" s="11"/>
      <c r="E6" s="11"/>
      <c r="F6" s="12">
        <f>(Таблица82[[#This Row],[Мойка,  30%]]*30/100)+(Таблица82[[#This Row],[Сервис, 40%]]*40/100)+(Таблица82[[#This Row],[Ш/монтаж 35%]]*35/100)</f>
        <v>0</v>
      </c>
      <c r="G6" s="13">
        <f>Таблица82[[#This Row],[Мойка,  30%]]+Таблица82[[#This Row],[Сервис, 40%]]+Таблица82[[#This Row],[Ш/монтаж 35%]]-Таблица82[[#This Row],[Итог сотруднику]]</f>
        <v>0</v>
      </c>
    </row>
    <row r="7" spans="1:7" ht="15.75" thickBot="1" x14ac:dyDescent="0.3">
      <c r="A7" s="14"/>
      <c r="B7" s="15"/>
      <c r="C7" s="16"/>
      <c r="D7" s="16"/>
      <c r="E7" s="16"/>
      <c r="F7" s="17">
        <f>(Таблица82[[#This Row],[Мойка,  30%]]*30/100)+(Таблица82[[#This Row],[Сервис, 40%]]*40/100)+(Таблица82[[#This Row],[Ш/монтаж 35%]]*35/100)</f>
        <v>0</v>
      </c>
      <c r="G7" s="18">
        <f>Таблица82[[#This Row],[Мойка,  30%]]+Таблица82[[#This Row],[Сервис, 40%]]+Таблица82[[#This Row],[Ш/монтаж 35%]]-Таблица82[[#This Row],[Итог сотруднику]]</f>
        <v>0</v>
      </c>
    </row>
    <row r="8" spans="1:7" x14ac:dyDescent="0.25">
      <c r="A8" t="s">
        <v>12</v>
      </c>
      <c r="C8" s="3">
        <f>SUBTOTAL(109,Таблица82[Мойка,  30%])</f>
        <v>650</v>
      </c>
      <c r="D8" s="3">
        <f>SUBTOTAL(109,Таблица82[Сервис, 40%])</f>
        <v>750</v>
      </c>
      <c r="E8" s="3">
        <f>SUBTOTAL(109,Таблица82[Ш/монтаж 35%])</f>
        <v>700</v>
      </c>
      <c r="F8" s="3">
        <f>SUBTOTAL(109,Таблица82[Итог сотруднику])</f>
        <v>740</v>
      </c>
      <c r="G8" s="3">
        <f>SUBTOTAL(109,Таблица82[Доход компании])</f>
        <v>1360</v>
      </c>
    </row>
    <row r="9" spans="1:7" x14ac:dyDescent="0.25">
      <c r="A9" s="1"/>
      <c r="B9" s="1"/>
      <c r="C9" s="2"/>
      <c r="D9" s="2"/>
      <c r="E9" s="2"/>
      <c r="F9" s="3"/>
      <c r="G9" s="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Сотрудники!$A$2:$A$5</xm:f>
          </x14:formula1>
          <xm:sqref>B1:B7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5"/>
  <sheetViews>
    <sheetView workbookViewId="0">
      <selection activeCell="A6" sqref="A6:XFD6"/>
    </sheetView>
  </sheetViews>
  <sheetFormatPr defaultRowHeight="15" x14ac:dyDescent="0.25"/>
  <cols>
    <col min="1" max="1" width="23.57031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Труд</vt:lpstr>
      <vt:lpstr>Сотрудники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2019-06-21T10:50:06Z</dcterms:modified>
</cp:coreProperties>
</file>