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13_ncr:1_{BAEA45A7-299A-4FA6-A8AA-1B206E446923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definedNames>
    <definedName name="_xlnm.Print_Area" localSheetId="0">Лист1!$A$1:$M$59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5" i="1" l="1"/>
  <c r="K12" i="1"/>
  <c r="K14" i="1"/>
  <c r="K15" i="1"/>
  <c r="K17" i="1"/>
  <c r="K19" i="1"/>
  <c r="K21" i="1"/>
  <c r="K24" i="1"/>
  <c r="K26" i="1"/>
  <c r="K28" i="1"/>
  <c r="K30" i="1"/>
  <c r="K32" i="1"/>
  <c r="K33" i="1"/>
  <c r="K35" i="1"/>
  <c r="K36" i="1"/>
  <c r="K39" i="1"/>
  <c r="K41" i="1"/>
  <c r="K42" i="1"/>
  <c r="K44" i="1"/>
  <c r="K47" i="1"/>
  <c r="K49" i="1"/>
  <c r="K51" i="1"/>
  <c r="K53" i="1"/>
  <c r="K55" i="1"/>
  <c r="K56" i="1"/>
  <c r="K10" i="1"/>
  <c r="H56" i="1" l="1"/>
  <c r="H55" i="1" l="1"/>
  <c r="C55" i="1" l="1"/>
  <c r="E55" i="1" s="1"/>
  <c r="F55" i="1" s="1"/>
  <c r="C56" i="1"/>
  <c r="E56" i="1" s="1"/>
  <c r="F56" i="1" s="1"/>
  <c r="H49" i="1" l="1"/>
  <c r="H50" i="1"/>
  <c r="H51" i="1"/>
  <c r="H52" i="1"/>
  <c r="H53" i="1"/>
  <c r="H54" i="1"/>
  <c r="C49" i="1"/>
  <c r="E49" i="1" s="1"/>
  <c r="F49" i="1" s="1"/>
  <c r="C50" i="1"/>
  <c r="E50" i="1" s="1"/>
  <c r="F50" i="1" s="1"/>
  <c r="C51" i="1"/>
  <c r="E51" i="1" s="1"/>
  <c r="F51" i="1" s="1"/>
  <c r="C52" i="1"/>
  <c r="E52" i="1" s="1"/>
  <c r="F52" i="1" s="1"/>
  <c r="C53" i="1"/>
  <c r="C54" i="1"/>
  <c r="E54" i="1" s="1"/>
  <c r="F54" i="1" s="1"/>
  <c r="B33" i="1" l="1"/>
  <c r="C12" i="1" l="1"/>
  <c r="C13" i="1"/>
  <c r="C14" i="1"/>
  <c r="C15" i="1"/>
  <c r="C10" i="1"/>
  <c r="C11" i="1"/>
  <c r="E11" i="1" s="1"/>
  <c r="F11" i="1" s="1"/>
  <c r="J59" i="1" l="1"/>
  <c r="G59" i="1"/>
  <c r="C26" i="1" l="1"/>
  <c r="C27" i="1"/>
  <c r="C28" i="1"/>
  <c r="C29" i="1"/>
  <c r="C30" i="1"/>
  <c r="C31" i="1"/>
  <c r="C32" i="1"/>
  <c r="C17" i="1" l="1"/>
  <c r="E17" i="1" s="1"/>
  <c r="F17" i="1" s="1"/>
  <c r="H17" i="1"/>
  <c r="E53" i="1" l="1"/>
  <c r="F53" i="1" s="1"/>
  <c r="E13" i="1" l="1"/>
  <c r="F13" i="1" s="1"/>
  <c r="H13" i="1"/>
  <c r="H48" i="1" l="1"/>
  <c r="C38" i="1" l="1"/>
  <c r="E38" i="1" s="1"/>
  <c r="F38" i="1" s="1"/>
  <c r="H38" i="1"/>
  <c r="C16" i="1"/>
  <c r="E16" i="1" s="1"/>
  <c r="F16" i="1" s="1"/>
  <c r="C18" i="1"/>
  <c r="E18" i="1" s="1"/>
  <c r="F18" i="1" s="1"/>
  <c r="C19" i="1"/>
  <c r="C20" i="1"/>
  <c r="H16" i="1" l="1"/>
  <c r="C48" i="1" l="1"/>
  <c r="E48" i="1" s="1"/>
  <c r="F48" i="1" s="1"/>
  <c r="C39" i="1" l="1"/>
  <c r="E7" i="1" l="1"/>
  <c r="H44" i="1" l="1"/>
  <c r="H45" i="1"/>
  <c r="H46" i="1"/>
  <c r="H47" i="1"/>
  <c r="C45" i="1"/>
  <c r="E45" i="1" s="1"/>
  <c r="F45" i="1" s="1"/>
  <c r="C46" i="1"/>
  <c r="E46" i="1" s="1"/>
  <c r="F46" i="1" s="1"/>
  <c r="C47" i="1"/>
  <c r="E47" i="1" s="1"/>
  <c r="F47" i="1" s="1"/>
  <c r="E39" i="1" l="1"/>
  <c r="F39" i="1" s="1"/>
  <c r="C40" i="1"/>
  <c r="E40" i="1" s="1"/>
  <c r="F40" i="1" s="1"/>
  <c r="C41" i="1"/>
  <c r="E41" i="1" s="1"/>
  <c r="F41" i="1" s="1"/>
  <c r="C42" i="1"/>
  <c r="E42" i="1" s="1"/>
  <c r="F42" i="1" s="1"/>
  <c r="C43" i="1"/>
  <c r="E43" i="1" s="1"/>
  <c r="F43" i="1" s="1"/>
  <c r="C44" i="1"/>
  <c r="H27" i="1" l="1"/>
  <c r="H28" i="1"/>
  <c r="H29" i="1"/>
  <c r="H30" i="1"/>
  <c r="H31" i="1"/>
  <c r="H32" i="1"/>
  <c r="H33" i="1"/>
  <c r="H34" i="1"/>
  <c r="H35" i="1"/>
  <c r="H36" i="1"/>
  <c r="H37" i="1"/>
  <c r="H39" i="1"/>
  <c r="H40" i="1"/>
  <c r="H41" i="1"/>
  <c r="H42" i="1"/>
  <c r="H43" i="1"/>
  <c r="E30" i="1"/>
  <c r="F30" i="1" s="1"/>
  <c r="E31" i="1"/>
  <c r="F31" i="1" s="1"/>
  <c r="E32" i="1"/>
  <c r="F32" i="1" s="1"/>
  <c r="C33" i="1"/>
  <c r="E33" i="1" s="1"/>
  <c r="F33" i="1" s="1"/>
  <c r="C34" i="1"/>
  <c r="E34" i="1" s="1"/>
  <c r="F34" i="1" s="1"/>
  <c r="C35" i="1"/>
  <c r="E35" i="1" s="1"/>
  <c r="F35" i="1" s="1"/>
  <c r="C36" i="1"/>
  <c r="E36" i="1" s="1"/>
  <c r="F36" i="1" s="1"/>
  <c r="C37" i="1"/>
  <c r="E37" i="1" s="1"/>
  <c r="F37" i="1" s="1"/>
  <c r="E19" i="1"/>
  <c r="E20" i="1"/>
  <c r="C21" i="1"/>
  <c r="E21" i="1" s="1"/>
  <c r="C22" i="1"/>
  <c r="E22" i="1" s="1"/>
  <c r="C23" i="1"/>
  <c r="E23" i="1" s="1"/>
  <c r="C24" i="1"/>
  <c r="E24" i="1" s="1"/>
  <c r="C25" i="1"/>
  <c r="H12" i="1" l="1"/>
  <c r="H14" i="1"/>
  <c r="H15" i="1"/>
  <c r="H18" i="1"/>
  <c r="H19" i="1"/>
  <c r="H20" i="1"/>
  <c r="H21" i="1"/>
  <c r="H22" i="1"/>
  <c r="H23" i="1"/>
  <c r="H24" i="1"/>
  <c r="H25" i="1"/>
  <c r="H26" i="1"/>
  <c r="F19" i="1"/>
  <c r="F20" i="1"/>
  <c r="F21" i="1"/>
  <c r="F22" i="1"/>
  <c r="F23" i="1"/>
  <c r="F24" i="1"/>
  <c r="H8" i="1" l="1"/>
  <c r="H9" i="1"/>
  <c r="H10" i="1"/>
  <c r="H7" i="1"/>
  <c r="M7" i="1" l="1"/>
  <c r="E27" i="1"/>
  <c r="F27" i="1" s="1"/>
  <c r="E28" i="1"/>
  <c r="F28" i="1" s="1"/>
  <c r="E29" i="1"/>
  <c r="F29" i="1" s="1"/>
  <c r="E44" i="1"/>
  <c r="F44" i="1" s="1"/>
  <c r="C8" i="1" l="1"/>
  <c r="E8" i="1" s="1"/>
  <c r="L8" i="1" l="1"/>
  <c r="F58" i="1"/>
  <c r="F8" i="1"/>
  <c r="E14" i="1"/>
  <c r="F14" i="1" s="1"/>
  <c r="E15" i="1"/>
  <c r="F15" i="1" s="1"/>
  <c r="E25" i="1"/>
  <c r="F25" i="1" s="1"/>
  <c r="E26" i="1"/>
  <c r="F26" i="1" s="1"/>
  <c r="I59" i="1"/>
  <c r="H58" i="1"/>
  <c r="H59" i="1" s="1"/>
  <c r="E12" i="1"/>
  <c r="E10" i="1"/>
  <c r="C9" i="1"/>
  <c r="E9" i="1" s="1"/>
  <c r="F9" i="1" s="1"/>
  <c r="F7" i="1"/>
  <c r="E59" i="1" l="1"/>
  <c r="F10" i="1"/>
  <c r="F12" i="1"/>
  <c r="M8" i="1"/>
  <c r="F59" i="1" l="1"/>
  <c r="L9" i="1"/>
  <c r="M9" i="1" s="1"/>
  <c r="L10" i="1" s="1"/>
  <c r="M10" i="1" l="1"/>
  <c r="L11" i="1" l="1"/>
  <c r="M11" i="1" s="1"/>
  <c r="L12" i="1" s="1"/>
  <c r="M12" i="1" s="1"/>
  <c r="L13" i="1" s="1"/>
  <c r="M13" i="1" s="1"/>
  <c r="L14" i="1" s="1"/>
  <c r="M14" i="1" s="1"/>
  <c r="L15" i="1" s="1"/>
  <c r="M15" i="1" l="1"/>
  <c r="L16" i="1" s="1"/>
  <c r="M16" i="1" l="1"/>
  <c r="L17" i="1" s="1"/>
  <c r="M17" i="1" s="1"/>
  <c r="L18" i="1" s="1"/>
  <c r="M18" i="1" s="1"/>
  <c r="L19" i="1" s="1"/>
  <c r="M19" i="1" s="1"/>
  <c r="L20" i="1" s="1"/>
  <c r="M20" i="1" s="1"/>
  <c r="L21" i="1" s="1"/>
  <c r="M21" i="1" s="1"/>
  <c r="L22" i="1" s="1"/>
  <c r="M22" i="1" s="1"/>
  <c r="L23" i="1" s="1"/>
  <c r="M23" i="1" s="1"/>
  <c r="L24" i="1" s="1"/>
  <c r="M24" i="1" s="1"/>
  <c r="L25" i="1" l="1"/>
  <c r="M25" i="1" s="1"/>
  <c r="L26" i="1" l="1"/>
  <c r="M26" i="1" s="1"/>
  <c r="L27" i="1" l="1"/>
  <c r="M27" i="1" s="1"/>
  <c r="L28" i="1" l="1"/>
  <c r="M28" i="1" s="1"/>
  <c r="L29" i="1" l="1"/>
  <c r="M29" i="1" s="1"/>
  <c r="L30" i="1" l="1"/>
  <c r="M30" i="1" s="1"/>
  <c r="L31" i="1" l="1"/>
  <c r="M31" i="1" s="1"/>
  <c r="L32" i="1" l="1"/>
  <c r="M32" i="1" s="1"/>
  <c r="L33" i="1" l="1"/>
  <c r="M33" i="1" s="1"/>
  <c r="L34" i="1" l="1"/>
  <c r="M34" i="1" s="1"/>
  <c r="L35" i="1" l="1"/>
  <c r="M35" i="1" s="1"/>
  <c r="L36" i="1" l="1"/>
  <c r="M36" i="1" s="1"/>
  <c r="L37" i="1" l="1"/>
  <c r="M37" i="1" s="1"/>
  <c r="L38" i="1" s="1"/>
  <c r="M38" i="1" s="1"/>
  <c r="L39" i="1" l="1"/>
  <c r="M39" i="1" s="1"/>
  <c r="L40" i="1" s="1"/>
  <c r="M40" i="1" s="1"/>
  <c r="L41" i="1" l="1"/>
  <c r="M41" i="1" s="1"/>
  <c r="L42" i="1" l="1"/>
  <c r="M42" i="1" s="1"/>
  <c r="L43" i="1" l="1"/>
  <c r="M43" i="1" s="1"/>
  <c r="L44" i="1" l="1"/>
  <c r="M44" i="1" s="1"/>
  <c r="L45" i="1" l="1"/>
  <c r="M45" i="1" s="1"/>
  <c r="L46" i="1" l="1"/>
  <c r="M46" i="1" s="1"/>
  <c r="L47" i="1" l="1"/>
  <c r="M47" i="1" s="1"/>
  <c r="L48" i="1" l="1"/>
  <c r="M48" i="1" s="1"/>
  <c r="L49" i="1" s="1"/>
  <c r="M49" i="1" s="1"/>
  <c r="L50" i="1" s="1"/>
  <c r="M50" i="1" s="1"/>
  <c r="L51" i="1" s="1"/>
  <c r="M51" i="1" s="1"/>
  <c r="L52" i="1" s="1"/>
  <c r="M52" i="1" s="1"/>
  <c r="L53" i="1" s="1"/>
  <c r="M53" i="1" s="1"/>
  <c r="L54" i="1" s="1"/>
  <c r="M54" i="1" s="1"/>
  <c r="L55" i="1" s="1"/>
  <c r="M55" i="1" s="1"/>
  <c r="L56" i="1" s="1"/>
  <c r="M56" i="1" s="1"/>
</calcChain>
</file>

<file path=xl/sharedStrings.xml><?xml version="1.0" encoding="utf-8"?>
<sst xmlns="http://schemas.openxmlformats.org/spreadsheetml/2006/main" count="52" uniqueCount="52">
  <si>
    <t>Дата</t>
  </si>
  <si>
    <t>Показания спидометра</t>
  </si>
  <si>
    <t>Пробег</t>
  </si>
  <si>
    <t>Списание</t>
  </si>
  <si>
    <t>нач. дня</t>
  </si>
  <si>
    <t>кон. дня</t>
  </si>
  <si>
    <t>км</t>
  </si>
  <si>
    <t>Норма, литры</t>
  </si>
  <si>
    <t>ЖПС, км</t>
  </si>
  <si>
    <t>ЖПС, литры</t>
  </si>
  <si>
    <t>грн.</t>
  </si>
  <si>
    <t xml:space="preserve"> нач. дня</t>
  </si>
  <si>
    <t xml:space="preserve"> кон. дня </t>
  </si>
  <si>
    <t>Итого:</t>
  </si>
  <si>
    <t>Примечание</t>
  </si>
  <si>
    <t>Остаток по б/у, м. куб.</t>
  </si>
  <si>
    <t>м. куб.</t>
  </si>
  <si>
    <t xml:space="preserve">Приобретение </t>
  </si>
  <si>
    <t>Жарко О./Луговой А.В.</t>
  </si>
  <si>
    <t xml:space="preserve">водитель </t>
  </si>
  <si>
    <t>0,13 А-92</t>
  </si>
  <si>
    <t>30.-01.мая</t>
  </si>
  <si>
    <t>01.-02.мая</t>
  </si>
  <si>
    <t>02.-03.мая</t>
  </si>
  <si>
    <t>03.-04.мая</t>
  </si>
  <si>
    <t>06.-07.мая</t>
  </si>
  <si>
    <t>07.-08.мая</t>
  </si>
  <si>
    <t>08.-09.мая</t>
  </si>
  <si>
    <t>09.-10.мая</t>
  </si>
  <si>
    <t>10.-11.мая</t>
  </si>
  <si>
    <t>13.-14.мая</t>
  </si>
  <si>
    <t>14.-15.мая</t>
  </si>
  <si>
    <t>15.-16.мая</t>
  </si>
  <si>
    <t>16.-17.мая</t>
  </si>
  <si>
    <t>17.-18.мая</t>
  </si>
  <si>
    <t>20.-21.мая</t>
  </si>
  <si>
    <t>21.-22.мая</t>
  </si>
  <si>
    <t>22.-23.мая</t>
  </si>
  <si>
    <t>23.-24.мая</t>
  </si>
  <si>
    <t>24.-25.мая</t>
  </si>
  <si>
    <t>27.-28.мая</t>
  </si>
  <si>
    <t>28.-29.мая</t>
  </si>
  <si>
    <t>29.-30.мая</t>
  </si>
  <si>
    <t>30.-31.мая</t>
  </si>
  <si>
    <t>31.-01.июн</t>
  </si>
  <si>
    <t>цена нач. остатка</t>
  </si>
  <si>
    <t>цена</t>
  </si>
  <si>
    <t>переучет</t>
  </si>
  <si>
    <t>Сумма остатка по ФИФО</t>
  </si>
  <si>
    <t>сумма нач.остатка</t>
  </si>
  <si>
    <t>П У Т Е В О Й    Л И С Т  (01.05.19 - 31.05.19)  автомобиль маршрутка</t>
  </si>
  <si>
    <t>нач.+приор.-списание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</si>
</sst>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4"/>
      <color indexed="53"/>
      <name val="Arial Cyr"/>
      <charset val="204"/>
    </font>
    <font>
      <b/>
      <sz val="14"/>
      <name val="Arial Cyr"/>
      <charset val="204"/>
    </font>
    <font>
      <b/>
      <sz val="14"/>
      <color indexed="8"/>
      <name val="Arial Cyr"/>
      <family val="2"/>
      <charset val="204"/>
    </font>
    <font>
      <sz val="14"/>
      <name val="Arial Cyr"/>
      <family val="2"/>
      <charset val="204"/>
    </font>
    <font>
      <b/>
      <sz val="12"/>
      <color indexed="30"/>
      <name val="Arial Cyr"/>
      <charset val="204"/>
    </font>
    <font>
      <sz val="12"/>
      <color indexed="30"/>
      <name val="Calibri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sz val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name val="Arial Cyr"/>
      <charset val="204"/>
    </font>
    <font>
      <b/>
      <sz val="10"/>
      <color rgb="FFFF0000"/>
      <name val="Arial Cyr"/>
      <charset val="204"/>
    </font>
    <font>
      <b/>
      <sz val="10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6" fontId="3" fillId="3" borderId="11" xfId="0" applyNumberFormat="1" applyFont="1" applyFill="1" applyBorder="1" applyAlignment="1">
      <alignment horizontal="center"/>
    </xf>
    <xf numFmtId="2" fontId="3" fillId="0" borderId="15" xfId="0" applyNumberFormat="1" applyFont="1" applyFill="1" applyBorder="1" applyAlignment="1">
      <alignment horizontal="right" vertical="center"/>
    </xf>
    <xf numFmtId="0" fontId="11" fillId="0" borderId="0" xfId="0" applyFont="1"/>
    <xf numFmtId="3" fontId="15" fillId="4" borderId="16" xfId="0" applyNumberFormat="1" applyFont="1" applyFill="1" applyBorder="1" applyAlignment="1">
      <alignment horizontal="center" vertical="center"/>
    </xf>
    <xf numFmtId="2" fontId="15" fillId="4" borderId="16" xfId="0" applyNumberFormat="1" applyFont="1" applyFill="1" applyBorder="1" applyAlignment="1">
      <alignment horizontal="center" vertical="center"/>
    </xf>
    <xf numFmtId="3" fontId="15" fillId="2" borderId="16" xfId="0" applyNumberFormat="1" applyFont="1" applyFill="1" applyBorder="1" applyAlignment="1">
      <alignment horizontal="center" vertical="center"/>
    </xf>
    <xf numFmtId="16" fontId="3" fillId="3" borderId="15" xfId="0" applyNumberFormat="1" applyFont="1" applyFill="1" applyBorder="1" applyAlignment="1">
      <alignment horizontal="center"/>
    </xf>
    <xf numFmtId="0" fontId="17" fillId="0" borderId="0" xfId="0" applyFont="1"/>
    <xf numFmtId="2" fontId="3" fillId="0" borderId="19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16" fontId="3" fillId="5" borderId="15" xfId="0" applyNumberFormat="1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2" fontId="3" fillId="5" borderId="9" xfId="0" applyNumberFormat="1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6" fontId="7" fillId="3" borderId="15" xfId="0" applyNumberFormat="1" applyFont="1" applyFill="1" applyBorder="1" applyAlignment="1">
      <alignment horizontal="center"/>
    </xf>
    <xf numFmtId="16" fontId="3" fillId="5" borderId="6" xfId="0" applyNumberFormat="1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2" fontId="3" fillId="5" borderId="15" xfId="0" applyNumberFormat="1" applyFont="1" applyFill="1" applyBorder="1" applyAlignment="1">
      <alignment horizontal="right" vertical="center"/>
    </xf>
    <xf numFmtId="0" fontId="0" fillId="6" borderId="0" xfId="0" applyFill="1"/>
    <xf numFmtId="16" fontId="3" fillId="7" borderId="15" xfId="0" applyNumberFormat="1" applyFont="1" applyFill="1" applyBorder="1" applyAlignment="1">
      <alignment horizontal="center"/>
    </xf>
    <xf numFmtId="16" fontId="3" fillId="6" borderId="15" xfId="0" applyNumberFormat="1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2" fontId="3" fillId="6" borderId="9" xfId="0" applyNumberFormat="1" applyFont="1" applyFill="1" applyBorder="1" applyAlignment="1">
      <alignment horizontal="center" vertical="center"/>
    </xf>
    <xf numFmtId="2" fontId="3" fillId="6" borderId="15" xfId="0" applyNumberFormat="1" applyFont="1" applyFill="1" applyBorder="1" applyAlignment="1">
      <alignment horizontal="right" vertical="center"/>
    </xf>
    <xf numFmtId="2" fontId="3" fillId="6" borderId="10" xfId="0" applyNumberFormat="1" applyFont="1" applyFill="1" applyBorder="1" applyAlignment="1">
      <alignment horizontal="right" vertical="center"/>
    </xf>
    <xf numFmtId="2" fontId="15" fillId="0" borderId="12" xfId="0" applyNumberFormat="1" applyFont="1" applyFill="1" applyBorder="1" applyAlignment="1">
      <alignment horizontal="center" vertical="center"/>
    </xf>
    <xf numFmtId="0" fontId="18" fillId="6" borderId="2" xfId="0" applyFont="1" applyFill="1" applyBorder="1"/>
    <xf numFmtId="0" fontId="4" fillId="6" borderId="2" xfId="0" applyFont="1" applyFill="1" applyBorder="1" applyAlignment="1">
      <alignment horizontal="center" vertical="center" wrapText="1"/>
    </xf>
    <xf numFmtId="2" fontId="3" fillId="6" borderId="14" xfId="0" applyNumberFormat="1" applyFont="1" applyFill="1" applyBorder="1" applyAlignment="1">
      <alignment horizontal="right" vertical="center"/>
    </xf>
    <xf numFmtId="2" fontId="3" fillId="6" borderId="5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center" vertical="center"/>
    </xf>
    <xf numFmtId="0" fontId="0" fillId="8" borderId="0" xfId="0" applyFill="1"/>
    <xf numFmtId="0" fontId="4" fillId="8" borderId="3" xfId="0" applyFont="1" applyFill="1" applyBorder="1" applyAlignment="1">
      <alignment horizontal="center" vertical="center" wrapText="1"/>
    </xf>
    <xf numFmtId="2" fontId="6" fillId="8" borderId="9" xfId="0" applyNumberFormat="1" applyFont="1" applyFill="1" applyBorder="1" applyAlignment="1">
      <alignment horizontal="center" vertical="center"/>
    </xf>
    <xf numFmtId="2" fontId="15" fillId="8" borderId="12" xfId="0" applyNumberFormat="1" applyFont="1" applyFill="1" applyBorder="1" applyAlignment="1">
      <alignment horizontal="center" vertical="center"/>
    </xf>
    <xf numFmtId="0" fontId="0" fillId="9" borderId="0" xfId="0" applyFill="1"/>
    <xf numFmtId="0" fontId="4" fillId="9" borderId="3" xfId="0" applyFont="1" applyFill="1" applyBorder="1" applyAlignment="1">
      <alignment horizontal="center" vertical="center"/>
    </xf>
    <xf numFmtId="2" fontId="7" fillId="9" borderId="9" xfId="0" applyNumberFormat="1" applyFont="1" applyFill="1" applyBorder="1" applyAlignment="1">
      <alignment horizontal="center" vertical="center"/>
    </xf>
    <xf numFmtId="2" fontId="7" fillId="9" borderId="7" xfId="0" applyNumberFormat="1" applyFont="1" applyFill="1" applyBorder="1" applyAlignment="1">
      <alignment horizontal="center" vertical="center"/>
    </xf>
    <xf numFmtId="2" fontId="6" fillId="9" borderId="7" xfId="0" applyNumberFormat="1" applyFont="1" applyFill="1" applyBorder="1" applyAlignment="1">
      <alignment horizontal="center" vertical="center"/>
    </xf>
    <xf numFmtId="4" fontId="15" fillId="9" borderId="16" xfId="0" applyNumberFormat="1" applyFont="1" applyFill="1" applyBorder="1" applyAlignment="1">
      <alignment horizontal="center" vertical="center"/>
    </xf>
    <xf numFmtId="0" fontId="0" fillId="0" borderId="0" xfId="0" applyFill="1"/>
    <xf numFmtId="2" fontId="7" fillId="0" borderId="9" xfId="0" applyNumberFormat="1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2" fontId="7" fillId="0" borderId="23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15" fillId="0" borderId="17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2" fontId="7" fillId="0" borderId="24" xfId="0" applyNumberFormat="1" applyFont="1" applyFill="1" applyBorder="1" applyAlignment="1">
      <alignment horizontal="center" vertical="center"/>
    </xf>
    <xf numFmtId="2" fontId="20" fillId="6" borderId="18" xfId="0" applyNumberFormat="1" applyFont="1" applyFill="1" applyBorder="1" applyAlignment="1">
      <alignment horizontal="right" vertical="center"/>
    </xf>
    <xf numFmtId="2" fontId="19" fillId="6" borderId="10" xfId="0" applyNumberFormat="1" applyFont="1" applyFill="1" applyBorder="1" applyAlignment="1">
      <alignment horizontal="right" vertical="center"/>
    </xf>
    <xf numFmtId="0" fontId="21" fillId="0" borderId="7" xfId="0" applyFont="1" applyBorder="1"/>
    <xf numFmtId="0" fontId="1" fillId="0" borderId="2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2" fontId="15" fillId="0" borderId="3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12" xfId="0" applyFont="1" applyBorder="1"/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13</xdr:col>
      <xdr:colOff>95250</xdr:colOff>
      <xdr:row>1</xdr:row>
      <xdr:rowOff>333375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8143875" y="114300"/>
          <a:ext cx="952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showZeros="0"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O5" sqref="O5"/>
    </sheetView>
  </sheetViews>
  <sheetFormatPr defaultRowHeight="15" x14ac:dyDescent="0.25"/>
  <cols>
    <col min="1" max="1" width="11.7109375" customWidth="1"/>
    <col min="2" max="2" width="11" customWidth="1"/>
    <col min="3" max="3" width="9" customWidth="1"/>
    <col min="4" max="4" width="11.140625" customWidth="1"/>
    <col min="5" max="5" width="10.42578125" customWidth="1"/>
    <col min="6" max="6" width="12.28515625" hidden="1" customWidth="1"/>
    <col min="7" max="7" width="10.140625" hidden="1" customWidth="1"/>
    <col min="8" max="8" width="9.42578125" style="47" bestFit="1" customWidth="1"/>
    <col min="9" max="9" width="11.7109375" style="51" customWidth="1"/>
    <col min="10" max="10" width="9.42578125" style="57" bestFit="1" customWidth="1"/>
    <col min="11" max="11" width="9.42578125" style="57" customWidth="1"/>
    <col min="12" max="12" width="9.5703125" customWidth="1"/>
    <col min="13" max="13" width="9.7109375" style="32" customWidth="1"/>
    <col min="14" max="14" width="25.140625" customWidth="1"/>
    <col min="15" max="15" width="14.42578125" customWidth="1"/>
  </cols>
  <sheetData>
    <row r="1" spans="1:16" ht="9" customHeight="1" x14ac:dyDescent="0.25"/>
    <row r="2" spans="1:16" ht="37.5" customHeight="1" thickBot="1" x14ac:dyDescent="0.3">
      <c r="B2" s="81" t="s">
        <v>50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</row>
    <row r="3" spans="1:16" ht="27.75" customHeight="1" thickBot="1" x14ac:dyDescent="0.3">
      <c r="B3" s="83" t="s">
        <v>19</v>
      </c>
      <c r="C3" s="83"/>
      <c r="D3" s="83"/>
      <c r="E3" s="83"/>
      <c r="F3" s="83"/>
      <c r="G3" s="84" t="s">
        <v>18</v>
      </c>
      <c r="H3" s="84"/>
      <c r="I3" s="84"/>
      <c r="J3" s="20"/>
      <c r="K3" s="20"/>
      <c r="L3" s="12"/>
      <c r="M3" s="42" t="s">
        <v>20</v>
      </c>
      <c r="N3" s="1"/>
    </row>
    <row r="4" spans="1:16" ht="23.25" customHeight="1" thickBot="1" x14ac:dyDescent="0.3">
      <c r="B4" s="85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69" t="s">
        <v>45</v>
      </c>
      <c r="O4" s="69">
        <v>12.3</v>
      </c>
    </row>
    <row r="5" spans="1:16" ht="46.5" customHeight="1" thickBot="1" x14ac:dyDescent="0.3">
      <c r="A5" s="70" t="s">
        <v>14</v>
      </c>
      <c r="B5" s="71" t="s">
        <v>0</v>
      </c>
      <c r="C5" s="87" t="s">
        <v>1</v>
      </c>
      <c r="D5" s="88"/>
      <c r="E5" s="2" t="s">
        <v>2</v>
      </c>
      <c r="F5" s="73" t="s">
        <v>3</v>
      </c>
      <c r="G5" s="74"/>
      <c r="H5" s="75"/>
      <c r="I5" s="90" t="s">
        <v>17</v>
      </c>
      <c r="J5" s="91"/>
      <c r="K5" s="91"/>
      <c r="L5" s="87" t="s">
        <v>15</v>
      </c>
      <c r="M5" s="89"/>
      <c r="N5" s="69" t="s">
        <v>49</v>
      </c>
      <c r="O5" s="69">
        <f>O4*L7</f>
        <v>861</v>
      </c>
    </row>
    <row r="6" spans="1:16" ht="33.75" customHeight="1" thickBot="1" x14ac:dyDescent="0.3">
      <c r="A6" s="70"/>
      <c r="B6" s="72"/>
      <c r="C6" s="3" t="s">
        <v>4</v>
      </c>
      <c r="D6" s="3" t="s">
        <v>5</v>
      </c>
      <c r="E6" s="4" t="s">
        <v>6</v>
      </c>
      <c r="F6" s="3" t="s">
        <v>7</v>
      </c>
      <c r="G6" s="5" t="s">
        <v>8</v>
      </c>
      <c r="H6" s="48" t="s">
        <v>9</v>
      </c>
      <c r="I6" s="52" t="s">
        <v>10</v>
      </c>
      <c r="J6" s="4" t="s">
        <v>16</v>
      </c>
      <c r="K6" s="65" t="s">
        <v>46</v>
      </c>
      <c r="L6" s="3" t="s">
        <v>11</v>
      </c>
      <c r="M6" s="43" t="s">
        <v>12</v>
      </c>
      <c r="N6" s="46" t="s">
        <v>48</v>
      </c>
    </row>
    <row r="7" spans="1:16" x14ac:dyDescent="0.25">
      <c r="A7" s="17"/>
      <c r="B7" s="28">
        <v>43585</v>
      </c>
      <c r="C7" s="25">
        <v>215794</v>
      </c>
      <c r="D7" s="30">
        <v>215910</v>
      </c>
      <c r="E7" s="23">
        <f t="shared" ref="E7:E56" si="0">D7-C7</f>
        <v>116</v>
      </c>
      <c r="F7" s="24">
        <f>E7*0.16</f>
        <v>18.559999999999999</v>
      </c>
      <c r="G7" s="9">
        <v>128</v>
      </c>
      <c r="H7" s="49">
        <f>G7*0.16</f>
        <v>20.48</v>
      </c>
      <c r="I7" s="53"/>
      <c r="J7" s="58"/>
      <c r="K7" s="61"/>
      <c r="L7" s="67">
        <v>70</v>
      </c>
      <c r="M7" s="44">
        <f>L7+J7-H7</f>
        <v>49.519999999999996</v>
      </c>
      <c r="N7" s="47"/>
      <c r="P7" t="s">
        <v>51</v>
      </c>
    </row>
    <row r="8" spans="1:16" x14ac:dyDescent="0.25">
      <c r="A8" s="17"/>
      <c r="B8" s="21" t="s">
        <v>21</v>
      </c>
      <c r="C8" s="22">
        <f t="shared" ref="C8:C15" si="1">D7</f>
        <v>215910</v>
      </c>
      <c r="D8" s="22">
        <v>216086</v>
      </c>
      <c r="E8" s="23">
        <f t="shared" si="0"/>
        <v>176</v>
      </c>
      <c r="F8" s="24">
        <f t="shared" ref="F8:F56" si="2">E8*0.16</f>
        <v>28.16</v>
      </c>
      <c r="G8" s="9">
        <v>158</v>
      </c>
      <c r="H8" s="49">
        <f t="shared" ref="H8:H56" si="3">G8*0.16</f>
        <v>25.28</v>
      </c>
      <c r="I8" s="54"/>
      <c r="J8" s="59"/>
      <c r="K8" s="66"/>
      <c r="L8" s="31">
        <f t="shared" ref="L8:L14" si="4">M7</f>
        <v>49.519999999999996</v>
      </c>
      <c r="M8" s="40">
        <f t="shared" ref="M8:M56" si="5">L8+J8-H8</f>
        <v>24.239999999999995</v>
      </c>
    </row>
    <row r="9" spans="1:16" x14ac:dyDescent="0.25">
      <c r="A9" s="17"/>
      <c r="B9" s="21">
        <v>43586</v>
      </c>
      <c r="C9" s="22">
        <f t="shared" si="1"/>
        <v>216086</v>
      </c>
      <c r="D9" s="22">
        <v>216172</v>
      </c>
      <c r="E9" s="23">
        <f t="shared" si="0"/>
        <v>86</v>
      </c>
      <c r="F9" s="24">
        <f t="shared" si="2"/>
        <v>13.76</v>
      </c>
      <c r="G9" s="9">
        <v>94</v>
      </c>
      <c r="H9" s="49">
        <f t="shared" si="3"/>
        <v>15.040000000000001</v>
      </c>
      <c r="I9" s="54"/>
      <c r="J9" s="59"/>
      <c r="K9" s="66"/>
      <c r="L9" s="31">
        <f t="shared" si="4"/>
        <v>24.239999999999995</v>
      </c>
      <c r="M9" s="40">
        <f t="shared" si="5"/>
        <v>9.199999999999994</v>
      </c>
    </row>
    <row r="10" spans="1:16" x14ac:dyDescent="0.25">
      <c r="A10" s="17"/>
      <c r="B10" s="21" t="s">
        <v>22</v>
      </c>
      <c r="C10" s="29">
        <f t="shared" si="1"/>
        <v>216172</v>
      </c>
      <c r="D10" s="22">
        <v>216314</v>
      </c>
      <c r="E10" s="23">
        <f t="shared" si="0"/>
        <v>142</v>
      </c>
      <c r="F10" s="24">
        <f t="shared" si="2"/>
        <v>22.72</v>
      </c>
      <c r="G10" s="9">
        <v>128</v>
      </c>
      <c r="H10" s="49">
        <f t="shared" si="3"/>
        <v>20.48</v>
      </c>
      <c r="I10" s="54">
        <v>817.53</v>
      </c>
      <c r="J10" s="59">
        <v>63.13</v>
      </c>
      <c r="K10" s="66">
        <f>I10/J10</f>
        <v>12.949944558846823</v>
      </c>
      <c r="L10" s="31">
        <f t="shared" si="4"/>
        <v>9.199999999999994</v>
      </c>
      <c r="M10" s="40">
        <f t="shared" si="5"/>
        <v>51.849999999999994</v>
      </c>
    </row>
    <row r="11" spans="1:16" x14ac:dyDescent="0.25">
      <c r="A11" s="17"/>
      <c r="B11" s="21">
        <v>43587</v>
      </c>
      <c r="C11" s="29">
        <f t="shared" si="1"/>
        <v>216314</v>
      </c>
      <c r="D11" s="22">
        <v>216405</v>
      </c>
      <c r="E11" s="23">
        <f t="shared" si="0"/>
        <v>91</v>
      </c>
      <c r="F11" s="24">
        <f t="shared" si="2"/>
        <v>14.56</v>
      </c>
      <c r="G11" s="9">
        <v>100</v>
      </c>
      <c r="H11" s="49"/>
      <c r="I11" s="55"/>
      <c r="J11" s="60"/>
      <c r="K11" s="66"/>
      <c r="L11" s="31">
        <f t="shared" si="4"/>
        <v>51.849999999999994</v>
      </c>
      <c r="M11" s="40">
        <f t="shared" si="5"/>
        <v>51.849999999999994</v>
      </c>
    </row>
    <row r="12" spans="1:16" x14ac:dyDescent="0.25">
      <c r="A12" s="17"/>
      <c r="B12" s="21" t="s">
        <v>23</v>
      </c>
      <c r="C12" s="29">
        <f t="shared" si="1"/>
        <v>216405</v>
      </c>
      <c r="D12" s="6">
        <v>216607</v>
      </c>
      <c r="E12" s="7">
        <f t="shared" si="0"/>
        <v>202</v>
      </c>
      <c r="F12" s="8">
        <f t="shared" si="2"/>
        <v>32.32</v>
      </c>
      <c r="G12" s="9">
        <v>187</v>
      </c>
      <c r="H12" s="49">
        <f t="shared" si="3"/>
        <v>29.92</v>
      </c>
      <c r="I12" s="54">
        <v>544.16</v>
      </c>
      <c r="J12" s="59">
        <v>42.02</v>
      </c>
      <c r="K12" s="66">
        <f t="shared" ref="K12:K56" si="6">I12/J12</f>
        <v>12.950023798191335</v>
      </c>
      <c r="L12" s="31">
        <f>M11</f>
        <v>51.849999999999994</v>
      </c>
      <c r="M12" s="40">
        <f t="shared" si="5"/>
        <v>63.95</v>
      </c>
    </row>
    <row r="13" spans="1:16" x14ac:dyDescent="0.25">
      <c r="A13" s="17"/>
      <c r="B13" s="21">
        <v>43588</v>
      </c>
      <c r="C13" s="29">
        <f t="shared" si="1"/>
        <v>216607</v>
      </c>
      <c r="D13" s="6">
        <v>216693</v>
      </c>
      <c r="E13" s="7">
        <f t="shared" si="0"/>
        <v>86</v>
      </c>
      <c r="F13" s="8">
        <f t="shared" si="2"/>
        <v>13.76</v>
      </c>
      <c r="G13" s="9">
        <v>77</v>
      </c>
      <c r="H13" s="49">
        <f t="shared" si="3"/>
        <v>12.32</v>
      </c>
      <c r="I13" s="54"/>
      <c r="J13" s="59"/>
      <c r="K13" s="66"/>
      <c r="L13" s="31">
        <f t="shared" si="4"/>
        <v>63.95</v>
      </c>
      <c r="M13" s="40">
        <f t="shared" si="5"/>
        <v>51.63</v>
      </c>
    </row>
    <row r="14" spans="1:16" x14ac:dyDescent="0.25">
      <c r="A14" s="17"/>
      <c r="B14" s="21" t="s">
        <v>24</v>
      </c>
      <c r="C14" s="29">
        <f t="shared" si="1"/>
        <v>216693</v>
      </c>
      <c r="D14" s="6">
        <v>216893</v>
      </c>
      <c r="E14" s="7">
        <f t="shared" si="0"/>
        <v>200</v>
      </c>
      <c r="F14" s="8">
        <f t="shared" si="2"/>
        <v>32</v>
      </c>
      <c r="G14" s="9">
        <v>204</v>
      </c>
      <c r="H14" s="49">
        <f t="shared" si="3"/>
        <v>32.64</v>
      </c>
      <c r="I14" s="54">
        <v>454.29</v>
      </c>
      <c r="J14" s="59">
        <v>35.08</v>
      </c>
      <c r="K14" s="66">
        <f t="shared" si="6"/>
        <v>12.95011402508552</v>
      </c>
      <c r="L14" s="31">
        <f t="shared" si="4"/>
        <v>51.63</v>
      </c>
      <c r="M14" s="40">
        <f t="shared" si="5"/>
        <v>54.070000000000007</v>
      </c>
    </row>
    <row r="15" spans="1:16" x14ac:dyDescent="0.25">
      <c r="A15" s="17"/>
      <c r="B15" s="16">
        <v>43591</v>
      </c>
      <c r="C15" s="29">
        <f t="shared" si="1"/>
        <v>216893</v>
      </c>
      <c r="D15" s="6">
        <v>217029</v>
      </c>
      <c r="E15" s="7">
        <f t="shared" si="0"/>
        <v>136</v>
      </c>
      <c r="F15" s="8">
        <f t="shared" si="2"/>
        <v>21.76</v>
      </c>
      <c r="G15" s="9">
        <v>151</v>
      </c>
      <c r="H15" s="49">
        <f t="shared" si="3"/>
        <v>24.16</v>
      </c>
      <c r="I15" s="54">
        <v>596.74</v>
      </c>
      <c r="J15" s="59">
        <v>46.08</v>
      </c>
      <c r="K15" s="66">
        <f t="shared" si="6"/>
        <v>12.950086805555555</v>
      </c>
      <c r="L15" s="11">
        <f t="shared" ref="L15:L56" si="7">M14</f>
        <v>54.070000000000007</v>
      </c>
      <c r="M15" s="40">
        <f t="shared" si="5"/>
        <v>75.990000000000009</v>
      </c>
    </row>
    <row r="16" spans="1:16" x14ac:dyDescent="0.25">
      <c r="A16" s="17"/>
      <c r="B16" s="16" t="s">
        <v>25</v>
      </c>
      <c r="C16" s="6">
        <f t="shared" ref="C16:C56" si="8">D15</f>
        <v>217029</v>
      </c>
      <c r="D16" s="6">
        <v>217184</v>
      </c>
      <c r="E16" s="7">
        <f t="shared" si="0"/>
        <v>155</v>
      </c>
      <c r="F16" s="8">
        <f t="shared" si="2"/>
        <v>24.8</v>
      </c>
      <c r="G16" s="9">
        <v>135</v>
      </c>
      <c r="H16" s="49">
        <f t="shared" si="3"/>
        <v>21.6</v>
      </c>
      <c r="I16" s="54"/>
      <c r="J16" s="59"/>
      <c r="K16" s="66"/>
      <c r="L16" s="11">
        <f t="shared" si="7"/>
        <v>75.990000000000009</v>
      </c>
      <c r="M16" s="40">
        <f t="shared" si="5"/>
        <v>54.390000000000008</v>
      </c>
    </row>
    <row r="17" spans="1:13" x14ac:dyDescent="0.25">
      <c r="A17" s="17"/>
      <c r="B17" s="21">
        <v>43592</v>
      </c>
      <c r="C17" s="6">
        <f t="shared" si="8"/>
        <v>217184</v>
      </c>
      <c r="D17" s="6">
        <v>217283</v>
      </c>
      <c r="E17" s="7">
        <f t="shared" si="0"/>
        <v>99</v>
      </c>
      <c r="F17" s="8">
        <f t="shared" si="2"/>
        <v>15.84</v>
      </c>
      <c r="G17" s="9">
        <v>105</v>
      </c>
      <c r="H17" s="49">
        <f t="shared" si="3"/>
        <v>16.8</v>
      </c>
      <c r="I17" s="54">
        <v>415.82</v>
      </c>
      <c r="J17" s="59">
        <v>32.11</v>
      </c>
      <c r="K17" s="66">
        <f t="shared" si="6"/>
        <v>12.949859856742448</v>
      </c>
      <c r="L17" s="11">
        <f t="shared" si="7"/>
        <v>54.390000000000008</v>
      </c>
      <c r="M17" s="40">
        <f t="shared" si="5"/>
        <v>69.7</v>
      </c>
    </row>
    <row r="18" spans="1:13" x14ac:dyDescent="0.25">
      <c r="A18" s="17"/>
      <c r="B18" s="21" t="s">
        <v>26</v>
      </c>
      <c r="C18" s="6">
        <f>D17</f>
        <v>217283</v>
      </c>
      <c r="D18" s="6">
        <v>217451</v>
      </c>
      <c r="E18" s="7">
        <f t="shared" si="0"/>
        <v>168</v>
      </c>
      <c r="F18" s="8">
        <f t="shared" si="2"/>
        <v>26.88</v>
      </c>
      <c r="G18" s="9">
        <v>157</v>
      </c>
      <c r="H18" s="49">
        <f t="shared" si="3"/>
        <v>25.12</v>
      </c>
      <c r="I18" s="54"/>
      <c r="J18" s="59"/>
      <c r="K18" s="66"/>
      <c r="L18" s="11">
        <f>M17</f>
        <v>69.7</v>
      </c>
      <c r="M18" s="40">
        <f t="shared" si="5"/>
        <v>44.58</v>
      </c>
    </row>
    <row r="19" spans="1:13" x14ac:dyDescent="0.25">
      <c r="A19" s="17"/>
      <c r="B19" s="16">
        <v>43593</v>
      </c>
      <c r="C19" s="6">
        <f t="shared" si="8"/>
        <v>217451</v>
      </c>
      <c r="D19" s="6">
        <v>217547</v>
      </c>
      <c r="E19" s="7">
        <f t="shared" si="0"/>
        <v>96</v>
      </c>
      <c r="F19" s="8">
        <f t="shared" si="2"/>
        <v>15.36</v>
      </c>
      <c r="G19" s="9">
        <v>102</v>
      </c>
      <c r="H19" s="49">
        <f t="shared" si="3"/>
        <v>16.32</v>
      </c>
      <c r="I19" s="54">
        <v>520.85</v>
      </c>
      <c r="J19" s="59">
        <v>40.22</v>
      </c>
      <c r="K19" s="66">
        <f t="shared" si="6"/>
        <v>12.950024863252114</v>
      </c>
      <c r="L19" s="11">
        <f t="shared" si="7"/>
        <v>44.58</v>
      </c>
      <c r="M19" s="40">
        <f t="shared" si="5"/>
        <v>68.47999999999999</v>
      </c>
    </row>
    <row r="20" spans="1:13" x14ac:dyDescent="0.25">
      <c r="A20" s="17"/>
      <c r="B20" s="16" t="s">
        <v>27</v>
      </c>
      <c r="C20" s="6">
        <f t="shared" si="8"/>
        <v>217547</v>
      </c>
      <c r="D20" s="6">
        <v>217756</v>
      </c>
      <c r="E20" s="7">
        <f t="shared" si="0"/>
        <v>209</v>
      </c>
      <c r="F20" s="8">
        <f t="shared" si="2"/>
        <v>33.44</v>
      </c>
      <c r="G20" s="9">
        <v>197</v>
      </c>
      <c r="H20" s="49">
        <f t="shared" si="3"/>
        <v>31.52</v>
      </c>
      <c r="I20" s="54"/>
      <c r="J20" s="59"/>
      <c r="K20" s="66"/>
      <c r="L20" s="11">
        <f t="shared" si="7"/>
        <v>68.47999999999999</v>
      </c>
      <c r="M20" s="40">
        <f t="shared" si="5"/>
        <v>36.959999999999994</v>
      </c>
    </row>
    <row r="21" spans="1:13" x14ac:dyDescent="0.25">
      <c r="A21" s="17"/>
      <c r="B21" s="16">
        <v>43594</v>
      </c>
      <c r="C21" s="6">
        <f t="shared" si="8"/>
        <v>217756</v>
      </c>
      <c r="D21" s="6">
        <v>217851</v>
      </c>
      <c r="E21" s="7">
        <f t="shared" si="0"/>
        <v>95</v>
      </c>
      <c r="F21" s="8">
        <f t="shared" si="2"/>
        <v>15.200000000000001</v>
      </c>
      <c r="G21" s="9">
        <v>101</v>
      </c>
      <c r="H21" s="49">
        <f t="shared" si="3"/>
        <v>16.16</v>
      </c>
      <c r="I21" s="54">
        <v>661.23</v>
      </c>
      <c r="J21" s="59">
        <v>51.06</v>
      </c>
      <c r="K21" s="66">
        <f t="shared" si="6"/>
        <v>12.95005875440658</v>
      </c>
      <c r="L21" s="11">
        <f t="shared" si="7"/>
        <v>36.959999999999994</v>
      </c>
      <c r="M21" s="40">
        <f t="shared" si="5"/>
        <v>71.86</v>
      </c>
    </row>
    <row r="22" spans="1:13" x14ac:dyDescent="0.25">
      <c r="A22" s="17"/>
      <c r="B22" s="16" t="s">
        <v>28</v>
      </c>
      <c r="C22" s="6">
        <f t="shared" si="8"/>
        <v>217851</v>
      </c>
      <c r="D22" s="6">
        <v>218021</v>
      </c>
      <c r="E22" s="7">
        <f t="shared" si="0"/>
        <v>170</v>
      </c>
      <c r="F22" s="8">
        <f t="shared" si="2"/>
        <v>27.2</v>
      </c>
      <c r="G22" s="9">
        <v>158</v>
      </c>
      <c r="H22" s="49">
        <f t="shared" si="3"/>
        <v>25.28</v>
      </c>
      <c r="I22" s="54"/>
      <c r="J22" s="59"/>
      <c r="K22" s="66"/>
      <c r="L22" s="11">
        <f t="shared" si="7"/>
        <v>71.86</v>
      </c>
      <c r="M22" s="40">
        <f t="shared" si="5"/>
        <v>46.58</v>
      </c>
    </row>
    <row r="23" spans="1:13" x14ac:dyDescent="0.25">
      <c r="A23" s="17"/>
      <c r="B23" s="16">
        <v>43595</v>
      </c>
      <c r="C23" s="6">
        <f t="shared" si="8"/>
        <v>218021</v>
      </c>
      <c r="D23" s="6">
        <v>218109</v>
      </c>
      <c r="E23" s="7">
        <f t="shared" si="0"/>
        <v>88</v>
      </c>
      <c r="F23" s="8">
        <f t="shared" si="2"/>
        <v>14.08</v>
      </c>
      <c r="G23" s="9">
        <v>96</v>
      </c>
      <c r="H23" s="49">
        <f t="shared" si="3"/>
        <v>15.36</v>
      </c>
      <c r="I23" s="54"/>
      <c r="J23" s="59"/>
      <c r="K23" s="66"/>
      <c r="L23" s="11">
        <f t="shared" si="7"/>
        <v>46.58</v>
      </c>
      <c r="M23" s="40">
        <f t="shared" si="5"/>
        <v>31.22</v>
      </c>
    </row>
    <row r="24" spans="1:13" x14ac:dyDescent="0.25">
      <c r="A24" s="17"/>
      <c r="B24" s="16" t="s">
        <v>29</v>
      </c>
      <c r="C24" s="6">
        <f t="shared" si="8"/>
        <v>218109</v>
      </c>
      <c r="D24" s="6">
        <v>218267</v>
      </c>
      <c r="E24" s="7">
        <f t="shared" si="0"/>
        <v>158</v>
      </c>
      <c r="F24" s="8">
        <f t="shared" si="2"/>
        <v>25.28</v>
      </c>
      <c r="G24" s="9">
        <v>144</v>
      </c>
      <c r="H24" s="49">
        <f t="shared" si="3"/>
        <v>23.04</v>
      </c>
      <c r="I24" s="54">
        <v>280.37</v>
      </c>
      <c r="J24" s="59">
        <v>21.65</v>
      </c>
      <c r="K24" s="66">
        <f t="shared" si="6"/>
        <v>12.950115473441109</v>
      </c>
      <c r="L24" s="11">
        <f t="shared" si="7"/>
        <v>31.22</v>
      </c>
      <c r="M24" s="40">
        <f t="shared" si="5"/>
        <v>29.83</v>
      </c>
    </row>
    <row r="25" spans="1:13" x14ac:dyDescent="0.25">
      <c r="A25" s="17"/>
      <c r="B25" s="21">
        <v>43598</v>
      </c>
      <c r="C25" s="6">
        <f t="shared" si="8"/>
        <v>218267</v>
      </c>
      <c r="D25" s="6">
        <v>218348</v>
      </c>
      <c r="E25" s="7">
        <f t="shared" si="0"/>
        <v>81</v>
      </c>
      <c r="F25" s="8">
        <f t="shared" si="2"/>
        <v>12.96</v>
      </c>
      <c r="G25" s="9">
        <v>90</v>
      </c>
      <c r="H25" s="49">
        <f t="shared" si="3"/>
        <v>14.4</v>
      </c>
      <c r="I25" s="54"/>
      <c r="J25" s="59"/>
      <c r="K25" s="66"/>
      <c r="L25" s="11">
        <f t="shared" si="7"/>
        <v>29.83</v>
      </c>
      <c r="M25" s="40">
        <f t="shared" si="5"/>
        <v>15.429999999999998</v>
      </c>
    </row>
    <row r="26" spans="1:13" x14ac:dyDescent="0.25">
      <c r="A26" s="17"/>
      <c r="B26" s="21" t="s">
        <v>30</v>
      </c>
      <c r="C26" s="6">
        <f t="shared" si="8"/>
        <v>218348</v>
      </c>
      <c r="D26" s="19">
        <v>218477</v>
      </c>
      <c r="E26" s="7">
        <f t="shared" si="0"/>
        <v>129</v>
      </c>
      <c r="F26" s="8">
        <f t="shared" si="2"/>
        <v>20.64</v>
      </c>
      <c r="G26" s="9">
        <v>116</v>
      </c>
      <c r="H26" s="49">
        <f t="shared" si="3"/>
        <v>18.559999999999999</v>
      </c>
      <c r="I26" s="54">
        <v>635.33000000000004</v>
      </c>
      <c r="J26" s="59">
        <v>49.06</v>
      </c>
      <c r="K26" s="66">
        <f t="shared" si="6"/>
        <v>12.950061149612718</v>
      </c>
      <c r="L26" s="11">
        <f t="shared" si="7"/>
        <v>15.429999999999998</v>
      </c>
      <c r="M26" s="40">
        <f t="shared" si="5"/>
        <v>45.929999999999993</v>
      </c>
    </row>
    <row r="27" spans="1:13" x14ac:dyDescent="0.25">
      <c r="A27" s="17"/>
      <c r="B27" s="16">
        <v>43599</v>
      </c>
      <c r="C27" s="6">
        <f t="shared" si="8"/>
        <v>218477</v>
      </c>
      <c r="D27" s="6">
        <v>218597</v>
      </c>
      <c r="E27" s="7">
        <f t="shared" si="0"/>
        <v>120</v>
      </c>
      <c r="F27" s="8">
        <f t="shared" si="2"/>
        <v>19.2</v>
      </c>
      <c r="G27" s="9">
        <v>129</v>
      </c>
      <c r="H27" s="49">
        <f t="shared" si="3"/>
        <v>20.64</v>
      </c>
      <c r="I27" s="54"/>
      <c r="J27" s="59"/>
      <c r="K27" s="66"/>
      <c r="L27" s="11">
        <f t="shared" si="7"/>
        <v>45.929999999999993</v>
      </c>
      <c r="M27" s="40">
        <f t="shared" si="5"/>
        <v>25.289999999999992</v>
      </c>
    </row>
    <row r="28" spans="1:13" x14ac:dyDescent="0.25">
      <c r="A28" s="17"/>
      <c r="B28" s="16" t="s">
        <v>31</v>
      </c>
      <c r="C28" s="6">
        <f t="shared" si="8"/>
        <v>218597</v>
      </c>
      <c r="D28" s="6">
        <v>218738</v>
      </c>
      <c r="E28" s="7">
        <f t="shared" si="0"/>
        <v>141</v>
      </c>
      <c r="F28" s="8">
        <f t="shared" si="2"/>
        <v>22.56</v>
      </c>
      <c r="G28" s="9">
        <v>128</v>
      </c>
      <c r="H28" s="49">
        <f t="shared" si="3"/>
        <v>20.48</v>
      </c>
      <c r="I28" s="54">
        <v>418.8</v>
      </c>
      <c r="J28" s="59">
        <v>32.340000000000003</v>
      </c>
      <c r="K28" s="66">
        <f t="shared" si="6"/>
        <v>12.94990723562152</v>
      </c>
      <c r="L28" s="11">
        <f t="shared" si="7"/>
        <v>25.289999999999992</v>
      </c>
      <c r="M28" s="40">
        <f t="shared" si="5"/>
        <v>37.149999999999991</v>
      </c>
    </row>
    <row r="29" spans="1:13" x14ac:dyDescent="0.25">
      <c r="B29" s="16">
        <v>43600</v>
      </c>
      <c r="C29" s="6">
        <f t="shared" si="8"/>
        <v>218738</v>
      </c>
      <c r="D29" s="6">
        <v>218872</v>
      </c>
      <c r="E29" s="7">
        <f t="shared" si="0"/>
        <v>134</v>
      </c>
      <c r="F29" s="8">
        <f t="shared" si="2"/>
        <v>21.44</v>
      </c>
      <c r="G29" s="9">
        <v>142</v>
      </c>
      <c r="H29" s="49">
        <f t="shared" si="3"/>
        <v>22.72</v>
      </c>
      <c r="I29" s="54"/>
      <c r="J29" s="59"/>
      <c r="K29" s="66"/>
      <c r="L29" s="11">
        <f t="shared" si="7"/>
        <v>37.149999999999991</v>
      </c>
      <c r="M29" s="40">
        <f t="shared" si="5"/>
        <v>14.429999999999993</v>
      </c>
    </row>
    <row r="30" spans="1:13" x14ac:dyDescent="0.25">
      <c r="B30" s="16" t="s">
        <v>32</v>
      </c>
      <c r="C30" s="6">
        <f t="shared" si="8"/>
        <v>218872</v>
      </c>
      <c r="D30" s="6">
        <v>219087</v>
      </c>
      <c r="E30" s="7">
        <f t="shared" si="0"/>
        <v>215</v>
      </c>
      <c r="F30" s="8">
        <f t="shared" si="2"/>
        <v>34.4</v>
      </c>
      <c r="G30" s="9">
        <v>201</v>
      </c>
      <c r="H30" s="49">
        <f t="shared" si="3"/>
        <v>32.160000000000004</v>
      </c>
      <c r="I30" s="54">
        <v>492.75</v>
      </c>
      <c r="J30" s="59">
        <v>38.049999999999997</v>
      </c>
      <c r="K30" s="66">
        <f t="shared" si="6"/>
        <v>12.950065703022339</v>
      </c>
      <c r="L30" s="11">
        <f t="shared" si="7"/>
        <v>14.429999999999993</v>
      </c>
      <c r="M30" s="40">
        <f t="shared" si="5"/>
        <v>20.319999999999986</v>
      </c>
    </row>
    <row r="31" spans="1:13" x14ac:dyDescent="0.25">
      <c r="B31" s="16">
        <v>43601</v>
      </c>
      <c r="C31" s="6">
        <f t="shared" si="8"/>
        <v>219087</v>
      </c>
      <c r="D31" s="6">
        <v>219175</v>
      </c>
      <c r="E31" s="7">
        <f t="shared" si="0"/>
        <v>88</v>
      </c>
      <c r="F31" s="8">
        <f t="shared" si="2"/>
        <v>14.08</v>
      </c>
      <c r="G31" s="9">
        <v>77</v>
      </c>
      <c r="H31" s="49">
        <f t="shared" si="3"/>
        <v>12.32</v>
      </c>
      <c r="I31" s="54"/>
      <c r="J31" s="59"/>
      <c r="K31" s="66"/>
      <c r="L31" s="11">
        <f t="shared" si="7"/>
        <v>20.319999999999986</v>
      </c>
      <c r="M31" s="40">
        <f t="shared" si="5"/>
        <v>7.9999999999999858</v>
      </c>
    </row>
    <row r="32" spans="1:13" x14ac:dyDescent="0.25">
      <c r="B32" s="33" t="s">
        <v>33</v>
      </c>
      <c r="C32" s="6">
        <f t="shared" si="8"/>
        <v>219175</v>
      </c>
      <c r="D32" s="6">
        <v>219345</v>
      </c>
      <c r="E32" s="7">
        <f t="shared" si="0"/>
        <v>170</v>
      </c>
      <c r="F32" s="8">
        <f t="shared" si="2"/>
        <v>27.2</v>
      </c>
      <c r="G32" s="9">
        <v>176</v>
      </c>
      <c r="H32" s="49">
        <f t="shared" si="3"/>
        <v>28.16</v>
      </c>
      <c r="I32" s="54">
        <v>450</v>
      </c>
      <c r="J32" s="59">
        <v>15</v>
      </c>
      <c r="K32" s="66">
        <f t="shared" si="6"/>
        <v>30</v>
      </c>
      <c r="L32" s="11">
        <f t="shared" si="7"/>
        <v>7.9999999999999858</v>
      </c>
      <c r="M32" s="40">
        <f t="shared" si="5"/>
        <v>-5.1600000000000144</v>
      </c>
    </row>
    <row r="33" spans="2:13" x14ac:dyDescent="0.25">
      <c r="B33" s="33" t="str">
        <f>B32</f>
        <v>16.-17.мая</v>
      </c>
      <c r="C33" s="6">
        <f t="shared" si="8"/>
        <v>219345</v>
      </c>
      <c r="D33" s="6">
        <v>219345</v>
      </c>
      <c r="E33" s="7">
        <f t="shared" si="0"/>
        <v>0</v>
      </c>
      <c r="F33" s="8">
        <f t="shared" si="2"/>
        <v>0</v>
      </c>
      <c r="G33" s="9"/>
      <c r="H33" s="49">
        <f t="shared" si="3"/>
        <v>0</v>
      </c>
      <c r="I33" s="54">
        <v>552.67999999999995</v>
      </c>
      <c r="J33" s="59">
        <v>43.01</v>
      </c>
      <c r="K33" s="66">
        <f t="shared" si="6"/>
        <v>12.850034875610323</v>
      </c>
      <c r="L33" s="11">
        <f t="shared" si="7"/>
        <v>-5.1600000000000144</v>
      </c>
      <c r="M33" s="40">
        <f t="shared" si="5"/>
        <v>37.84999999999998</v>
      </c>
    </row>
    <row r="34" spans="2:13" x14ac:dyDescent="0.25">
      <c r="B34" s="16">
        <v>43602</v>
      </c>
      <c r="C34" s="6">
        <f t="shared" si="8"/>
        <v>219345</v>
      </c>
      <c r="D34" s="6">
        <v>219458</v>
      </c>
      <c r="E34" s="7">
        <f t="shared" si="0"/>
        <v>113</v>
      </c>
      <c r="F34" s="8">
        <f t="shared" si="2"/>
        <v>18.080000000000002</v>
      </c>
      <c r="G34" s="9">
        <v>122</v>
      </c>
      <c r="H34" s="49">
        <f t="shared" si="3"/>
        <v>19.52</v>
      </c>
      <c r="I34" s="54"/>
      <c r="J34" s="59"/>
      <c r="K34" s="66"/>
      <c r="L34" s="11">
        <f t="shared" si="7"/>
        <v>37.84999999999998</v>
      </c>
      <c r="M34" s="40">
        <f t="shared" si="5"/>
        <v>18.329999999999981</v>
      </c>
    </row>
    <row r="35" spans="2:13" x14ac:dyDescent="0.25">
      <c r="B35" s="16" t="s">
        <v>34</v>
      </c>
      <c r="C35" s="6">
        <f t="shared" si="8"/>
        <v>219458</v>
      </c>
      <c r="D35" s="6">
        <v>219632</v>
      </c>
      <c r="E35" s="7">
        <f t="shared" si="0"/>
        <v>174</v>
      </c>
      <c r="F35" s="8">
        <f t="shared" si="2"/>
        <v>27.84</v>
      </c>
      <c r="G35" s="9">
        <v>159</v>
      </c>
      <c r="H35" s="49">
        <f t="shared" si="3"/>
        <v>25.44</v>
      </c>
      <c r="I35" s="54">
        <v>566.16999999999996</v>
      </c>
      <c r="J35" s="59">
        <v>44.06</v>
      </c>
      <c r="K35" s="66">
        <f t="shared" si="6"/>
        <v>12.849977303676802</v>
      </c>
      <c r="L35" s="11">
        <f t="shared" si="7"/>
        <v>18.329999999999981</v>
      </c>
      <c r="M35" s="40">
        <f t="shared" si="5"/>
        <v>36.949999999999989</v>
      </c>
    </row>
    <row r="36" spans="2:13" x14ac:dyDescent="0.25">
      <c r="B36" s="16">
        <v>43605</v>
      </c>
      <c r="C36" s="6">
        <f t="shared" si="8"/>
        <v>219632</v>
      </c>
      <c r="D36" s="6">
        <v>219728</v>
      </c>
      <c r="E36" s="7">
        <f t="shared" si="0"/>
        <v>96</v>
      </c>
      <c r="F36" s="8">
        <f t="shared" si="2"/>
        <v>15.36</v>
      </c>
      <c r="G36" s="9">
        <v>103</v>
      </c>
      <c r="H36" s="49">
        <f t="shared" si="3"/>
        <v>16.48</v>
      </c>
      <c r="I36" s="54">
        <v>433.2</v>
      </c>
      <c r="J36" s="59">
        <v>34.11</v>
      </c>
      <c r="K36" s="66">
        <f t="shared" si="6"/>
        <v>12.700087950747582</v>
      </c>
      <c r="L36" s="11">
        <f t="shared" si="7"/>
        <v>36.949999999999989</v>
      </c>
      <c r="M36" s="40">
        <f t="shared" si="5"/>
        <v>54.579999999999984</v>
      </c>
    </row>
    <row r="37" spans="2:13" x14ac:dyDescent="0.25">
      <c r="B37" s="21" t="s">
        <v>35</v>
      </c>
      <c r="C37" s="6">
        <f t="shared" si="8"/>
        <v>219728</v>
      </c>
      <c r="D37" s="6">
        <v>219914</v>
      </c>
      <c r="E37" s="7">
        <f t="shared" si="0"/>
        <v>186</v>
      </c>
      <c r="F37" s="8">
        <f t="shared" si="2"/>
        <v>29.76</v>
      </c>
      <c r="G37" s="9">
        <v>174</v>
      </c>
      <c r="H37" s="49">
        <f t="shared" si="3"/>
        <v>27.84</v>
      </c>
      <c r="I37" s="54"/>
      <c r="J37" s="59"/>
      <c r="K37" s="66"/>
      <c r="L37" s="11">
        <f t="shared" si="7"/>
        <v>54.579999999999984</v>
      </c>
      <c r="M37" s="40">
        <f t="shared" si="5"/>
        <v>26.739999999999984</v>
      </c>
    </row>
    <row r="38" spans="2:13" x14ac:dyDescent="0.25">
      <c r="B38" s="21">
        <v>43606</v>
      </c>
      <c r="C38" s="6">
        <f t="shared" si="8"/>
        <v>219914</v>
      </c>
      <c r="D38" s="6">
        <v>220009</v>
      </c>
      <c r="E38" s="7">
        <f t="shared" si="0"/>
        <v>95</v>
      </c>
      <c r="F38" s="8">
        <f t="shared" si="2"/>
        <v>15.200000000000001</v>
      </c>
      <c r="G38" s="9">
        <v>112</v>
      </c>
      <c r="H38" s="49">
        <f t="shared" si="3"/>
        <v>17.920000000000002</v>
      </c>
      <c r="I38" s="54"/>
      <c r="J38" s="59"/>
      <c r="K38" s="66"/>
      <c r="L38" s="11">
        <f t="shared" si="7"/>
        <v>26.739999999999984</v>
      </c>
      <c r="M38" s="40">
        <f t="shared" si="5"/>
        <v>8.8199999999999825</v>
      </c>
    </row>
    <row r="39" spans="2:13" x14ac:dyDescent="0.25">
      <c r="B39" s="21" t="s">
        <v>36</v>
      </c>
      <c r="C39" s="6">
        <f>D38</f>
        <v>220009</v>
      </c>
      <c r="D39" s="6">
        <v>220204</v>
      </c>
      <c r="E39" s="7">
        <f t="shared" si="0"/>
        <v>195</v>
      </c>
      <c r="F39" s="8">
        <f t="shared" si="2"/>
        <v>31.2</v>
      </c>
      <c r="G39" s="9">
        <v>173</v>
      </c>
      <c r="H39" s="49">
        <f t="shared" si="3"/>
        <v>27.68</v>
      </c>
      <c r="I39" s="54">
        <v>685</v>
      </c>
      <c r="J39" s="59">
        <v>54.15</v>
      </c>
      <c r="K39" s="66">
        <f t="shared" si="6"/>
        <v>12.650046168051709</v>
      </c>
      <c r="L39" s="11">
        <f>M38</f>
        <v>8.8199999999999825</v>
      </c>
      <c r="M39" s="40">
        <f t="shared" si="5"/>
        <v>35.289999999999985</v>
      </c>
    </row>
    <row r="40" spans="2:13" x14ac:dyDescent="0.25">
      <c r="B40" s="16">
        <v>43607</v>
      </c>
      <c r="C40" s="6">
        <f t="shared" si="8"/>
        <v>220204</v>
      </c>
      <c r="D40" s="6">
        <v>220285</v>
      </c>
      <c r="E40" s="7">
        <f t="shared" si="0"/>
        <v>81</v>
      </c>
      <c r="F40" s="8">
        <f t="shared" si="2"/>
        <v>12.96</v>
      </c>
      <c r="G40" s="9">
        <v>96</v>
      </c>
      <c r="H40" s="49">
        <f t="shared" si="3"/>
        <v>15.36</v>
      </c>
      <c r="I40" s="54"/>
      <c r="J40" s="59"/>
      <c r="K40" s="66"/>
      <c r="L40" s="11">
        <f t="shared" si="7"/>
        <v>35.289999999999985</v>
      </c>
      <c r="M40" s="40">
        <f t="shared" si="5"/>
        <v>19.929999999999986</v>
      </c>
    </row>
    <row r="41" spans="2:13" x14ac:dyDescent="0.25">
      <c r="B41" s="16" t="s">
        <v>37</v>
      </c>
      <c r="C41" s="6">
        <f t="shared" si="8"/>
        <v>220285</v>
      </c>
      <c r="D41" s="6">
        <v>220498</v>
      </c>
      <c r="E41" s="7">
        <f t="shared" si="0"/>
        <v>213</v>
      </c>
      <c r="F41" s="8">
        <f t="shared" si="2"/>
        <v>34.08</v>
      </c>
      <c r="G41" s="9">
        <v>192</v>
      </c>
      <c r="H41" s="49">
        <f t="shared" si="3"/>
        <v>30.72</v>
      </c>
      <c r="I41" s="54">
        <v>670.58</v>
      </c>
      <c r="J41" s="59">
        <v>53.01</v>
      </c>
      <c r="K41" s="66">
        <f t="shared" si="6"/>
        <v>12.650066025278251</v>
      </c>
      <c r="L41" s="11">
        <f t="shared" si="7"/>
        <v>19.929999999999986</v>
      </c>
      <c r="M41" s="40">
        <f t="shared" si="5"/>
        <v>42.219999999999985</v>
      </c>
    </row>
    <row r="42" spans="2:13" x14ac:dyDescent="0.25">
      <c r="B42" s="16">
        <v>43608</v>
      </c>
      <c r="C42" s="6">
        <f t="shared" si="8"/>
        <v>220498</v>
      </c>
      <c r="D42" s="6">
        <v>220602</v>
      </c>
      <c r="E42" s="7">
        <f t="shared" si="0"/>
        <v>104</v>
      </c>
      <c r="F42" s="8">
        <f t="shared" si="2"/>
        <v>16.64</v>
      </c>
      <c r="G42" s="9">
        <v>110</v>
      </c>
      <c r="H42" s="49">
        <f t="shared" si="3"/>
        <v>17.600000000000001</v>
      </c>
      <c r="I42" s="54">
        <v>272.58999999999997</v>
      </c>
      <c r="J42" s="59">
        <v>21.72</v>
      </c>
      <c r="K42" s="66">
        <f t="shared" si="6"/>
        <v>12.550184162062614</v>
      </c>
      <c r="L42" s="11">
        <f t="shared" si="7"/>
        <v>42.219999999999985</v>
      </c>
      <c r="M42" s="40">
        <f t="shared" si="5"/>
        <v>46.339999999999982</v>
      </c>
    </row>
    <row r="43" spans="2:13" x14ac:dyDescent="0.25">
      <c r="B43" s="16" t="s">
        <v>38</v>
      </c>
      <c r="C43" s="6">
        <f t="shared" si="8"/>
        <v>220602</v>
      </c>
      <c r="D43" s="6">
        <v>220766</v>
      </c>
      <c r="E43" s="7">
        <f t="shared" si="0"/>
        <v>164</v>
      </c>
      <c r="F43" s="8">
        <f t="shared" si="2"/>
        <v>26.240000000000002</v>
      </c>
      <c r="G43" s="9">
        <v>153</v>
      </c>
      <c r="H43" s="49">
        <f t="shared" si="3"/>
        <v>24.48</v>
      </c>
      <c r="I43" s="54"/>
      <c r="J43" s="59"/>
      <c r="K43" s="66"/>
      <c r="L43" s="11">
        <f t="shared" si="7"/>
        <v>46.339999999999982</v>
      </c>
      <c r="M43" s="40">
        <f t="shared" si="5"/>
        <v>21.859999999999982</v>
      </c>
    </row>
    <row r="44" spans="2:13" x14ac:dyDescent="0.25">
      <c r="B44" s="16">
        <v>43609</v>
      </c>
      <c r="C44" s="6">
        <f t="shared" si="8"/>
        <v>220766</v>
      </c>
      <c r="D44" s="19">
        <v>220863</v>
      </c>
      <c r="E44" s="7">
        <f t="shared" si="0"/>
        <v>97</v>
      </c>
      <c r="F44" s="8">
        <f t="shared" si="2"/>
        <v>15.52</v>
      </c>
      <c r="G44" s="9">
        <v>103</v>
      </c>
      <c r="H44" s="49">
        <f t="shared" si="3"/>
        <v>16.48</v>
      </c>
      <c r="I44" s="54">
        <v>515.54999999999995</v>
      </c>
      <c r="J44" s="59">
        <v>41.08</v>
      </c>
      <c r="K44" s="66">
        <f t="shared" si="6"/>
        <v>12.549902629016552</v>
      </c>
      <c r="L44" s="11">
        <f t="shared" si="7"/>
        <v>21.859999999999982</v>
      </c>
      <c r="M44" s="40">
        <f t="shared" si="5"/>
        <v>46.45999999999998</v>
      </c>
    </row>
    <row r="45" spans="2:13" x14ac:dyDescent="0.25">
      <c r="B45" s="16" t="s">
        <v>39</v>
      </c>
      <c r="C45" s="6">
        <f t="shared" si="8"/>
        <v>220863</v>
      </c>
      <c r="D45" s="19">
        <v>221028</v>
      </c>
      <c r="E45" s="7">
        <f t="shared" si="0"/>
        <v>165</v>
      </c>
      <c r="F45" s="8">
        <f t="shared" si="2"/>
        <v>26.400000000000002</v>
      </c>
      <c r="G45" s="9">
        <v>154</v>
      </c>
      <c r="H45" s="49">
        <f t="shared" si="3"/>
        <v>24.64</v>
      </c>
      <c r="I45" s="54"/>
      <c r="J45" s="59"/>
      <c r="K45" s="66"/>
      <c r="L45" s="11">
        <f t="shared" si="7"/>
        <v>46.45999999999998</v>
      </c>
      <c r="M45" s="40">
        <f t="shared" si="5"/>
        <v>21.819999999999979</v>
      </c>
    </row>
    <row r="46" spans="2:13" x14ac:dyDescent="0.25">
      <c r="B46" s="16">
        <v>43612</v>
      </c>
      <c r="C46" s="6">
        <f t="shared" si="8"/>
        <v>221028</v>
      </c>
      <c r="D46" s="19">
        <v>221116</v>
      </c>
      <c r="E46" s="7">
        <f t="shared" si="0"/>
        <v>88</v>
      </c>
      <c r="F46" s="8">
        <f t="shared" si="2"/>
        <v>14.08</v>
      </c>
      <c r="G46" s="9">
        <v>96</v>
      </c>
      <c r="H46" s="49">
        <f t="shared" si="3"/>
        <v>15.36</v>
      </c>
      <c r="I46" s="54"/>
      <c r="J46" s="59"/>
      <c r="K46" s="66"/>
      <c r="L46" s="11">
        <f t="shared" si="7"/>
        <v>21.819999999999979</v>
      </c>
      <c r="M46" s="40">
        <f t="shared" si="5"/>
        <v>6.4599999999999795</v>
      </c>
    </row>
    <row r="47" spans="2:13" x14ac:dyDescent="0.25">
      <c r="B47" s="21" t="s">
        <v>40</v>
      </c>
      <c r="C47" s="6">
        <f t="shared" si="8"/>
        <v>221116</v>
      </c>
      <c r="D47" s="19">
        <v>221323</v>
      </c>
      <c r="E47" s="7">
        <f t="shared" si="0"/>
        <v>207</v>
      </c>
      <c r="F47" s="8">
        <f t="shared" si="2"/>
        <v>33.119999999999997</v>
      </c>
      <c r="G47" s="9">
        <v>192</v>
      </c>
      <c r="H47" s="49">
        <f t="shared" si="3"/>
        <v>30.72</v>
      </c>
      <c r="I47" s="54">
        <v>602.9</v>
      </c>
      <c r="J47" s="59">
        <v>48.04</v>
      </c>
      <c r="K47" s="66">
        <f t="shared" si="6"/>
        <v>12.549958368026644</v>
      </c>
      <c r="L47" s="11">
        <f t="shared" si="7"/>
        <v>6.4599999999999795</v>
      </c>
      <c r="M47" s="40">
        <f t="shared" si="5"/>
        <v>23.77999999999998</v>
      </c>
    </row>
    <row r="48" spans="2:13" x14ac:dyDescent="0.25">
      <c r="B48" s="21">
        <v>43613</v>
      </c>
      <c r="C48" s="6">
        <f t="shared" si="8"/>
        <v>221323</v>
      </c>
      <c r="D48" s="19">
        <v>221418</v>
      </c>
      <c r="E48" s="7">
        <f t="shared" si="0"/>
        <v>95</v>
      </c>
      <c r="F48" s="8">
        <f t="shared" si="2"/>
        <v>15.200000000000001</v>
      </c>
      <c r="G48" s="9">
        <v>107</v>
      </c>
      <c r="H48" s="49">
        <f t="shared" si="3"/>
        <v>17.12</v>
      </c>
      <c r="I48" s="54"/>
      <c r="J48" s="59"/>
      <c r="K48" s="66"/>
      <c r="L48" s="11">
        <f t="shared" si="7"/>
        <v>23.77999999999998</v>
      </c>
      <c r="M48" s="40">
        <f t="shared" si="5"/>
        <v>6.6599999999999788</v>
      </c>
    </row>
    <row r="49" spans="2:13" x14ac:dyDescent="0.25">
      <c r="B49" s="16" t="s">
        <v>41</v>
      </c>
      <c r="C49" s="6">
        <f t="shared" si="8"/>
        <v>221418</v>
      </c>
      <c r="D49" s="19">
        <v>221631</v>
      </c>
      <c r="E49" s="7">
        <f t="shared" si="0"/>
        <v>213</v>
      </c>
      <c r="F49" s="8">
        <f t="shared" si="2"/>
        <v>34.08</v>
      </c>
      <c r="G49" s="9">
        <v>195</v>
      </c>
      <c r="H49" s="49">
        <f t="shared" si="3"/>
        <v>31.2</v>
      </c>
      <c r="I49" s="54">
        <v>529.11</v>
      </c>
      <c r="J49" s="59">
        <v>42.16</v>
      </c>
      <c r="K49" s="66">
        <f t="shared" si="6"/>
        <v>12.550047438330171</v>
      </c>
      <c r="L49" s="11">
        <f t="shared" si="7"/>
        <v>6.6599999999999788</v>
      </c>
      <c r="M49" s="40">
        <f t="shared" si="5"/>
        <v>17.61999999999998</v>
      </c>
    </row>
    <row r="50" spans="2:13" x14ac:dyDescent="0.25">
      <c r="B50" s="16">
        <v>43614</v>
      </c>
      <c r="C50" s="6">
        <f t="shared" si="8"/>
        <v>221631</v>
      </c>
      <c r="D50" s="19">
        <v>221718</v>
      </c>
      <c r="E50" s="7">
        <f t="shared" si="0"/>
        <v>87</v>
      </c>
      <c r="F50" s="8">
        <f t="shared" si="2"/>
        <v>13.92</v>
      </c>
      <c r="G50" s="9">
        <v>96</v>
      </c>
      <c r="H50" s="49">
        <f t="shared" si="3"/>
        <v>15.36</v>
      </c>
      <c r="I50" s="54"/>
      <c r="J50" s="59"/>
      <c r="K50" s="66"/>
      <c r="L50" s="11">
        <f t="shared" si="7"/>
        <v>17.61999999999998</v>
      </c>
      <c r="M50" s="40">
        <f t="shared" si="5"/>
        <v>2.2599999999999802</v>
      </c>
    </row>
    <row r="51" spans="2:13" x14ac:dyDescent="0.25">
      <c r="B51" s="27" t="s">
        <v>42</v>
      </c>
      <c r="C51" s="6">
        <f t="shared" si="8"/>
        <v>221718</v>
      </c>
      <c r="D51" s="19">
        <v>221862</v>
      </c>
      <c r="E51" s="26">
        <f t="shared" si="0"/>
        <v>144</v>
      </c>
      <c r="F51" s="8">
        <f t="shared" si="2"/>
        <v>23.04</v>
      </c>
      <c r="G51" s="9">
        <v>131</v>
      </c>
      <c r="H51" s="49">
        <f t="shared" si="3"/>
        <v>20.96</v>
      </c>
      <c r="I51" s="54">
        <v>546.23</v>
      </c>
      <c r="J51" s="59">
        <v>43.01</v>
      </c>
      <c r="K51" s="66">
        <f t="shared" si="6"/>
        <v>12.700069751220648</v>
      </c>
      <c r="L51" s="11">
        <f t="shared" si="7"/>
        <v>2.2599999999999802</v>
      </c>
      <c r="M51" s="40">
        <f t="shared" si="5"/>
        <v>24.309999999999981</v>
      </c>
    </row>
    <row r="52" spans="2:13" x14ac:dyDescent="0.25">
      <c r="B52" s="27">
        <v>43615</v>
      </c>
      <c r="C52" s="6">
        <f t="shared" si="8"/>
        <v>221862</v>
      </c>
      <c r="D52" s="19">
        <v>221950</v>
      </c>
      <c r="E52" s="26">
        <f t="shared" si="0"/>
        <v>88</v>
      </c>
      <c r="F52" s="8">
        <f t="shared" si="2"/>
        <v>14.08</v>
      </c>
      <c r="G52" s="9">
        <v>95</v>
      </c>
      <c r="H52" s="49">
        <f t="shared" si="3"/>
        <v>15.200000000000001</v>
      </c>
      <c r="I52" s="55"/>
      <c r="J52" s="60"/>
      <c r="K52" s="66"/>
      <c r="L52" s="11">
        <f t="shared" si="7"/>
        <v>24.309999999999981</v>
      </c>
      <c r="M52" s="40">
        <f t="shared" si="5"/>
        <v>9.1099999999999799</v>
      </c>
    </row>
    <row r="53" spans="2:13" x14ac:dyDescent="0.25">
      <c r="B53" s="27" t="s">
        <v>43</v>
      </c>
      <c r="C53" s="6">
        <f t="shared" si="8"/>
        <v>221950</v>
      </c>
      <c r="D53" s="19">
        <v>222165</v>
      </c>
      <c r="E53" s="26">
        <f t="shared" si="0"/>
        <v>215</v>
      </c>
      <c r="F53" s="8">
        <f t="shared" si="2"/>
        <v>34.4</v>
      </c>
      <c r="G53" s="9">
        <v>201</v>
      </c>
      <c r="H53" s="49">
        <f t="shared" si="3"/>
        <v>32.160000000000004</v>
      </c>
      <c r="I53" s="54">
        <v>419.1</v>
      </c>
      <c r="J53" s="59">
        <v>33</v>
      </c>
      <c r="K53" s="66">
        <f t="shared" si="6"/>
        <v>12.700000000000001</v>
      </c>
      <c r="L53" s="11">
        <f t="shared" si="7"/>
        <v>9.1099999999999799</v>
      </c>
      <c r="M53" s="40">
        <f t="shared" si="5"/>
        <v>9.9499999999999744</v>
      </c>
    </row>
    <row r="54" spans="2:13" x14ac:dyDescent="0.25">
      <c r="B54" s="16">
        <v>43616</v>
      </c>
      <c r="C54" s="6">
        <f t="shared" si="8"/>
        <v>222165</v>
      </c>
      <c r="D54" s="19">
        <v>222252</v>
      </c>
      <c r="E54" s="7">
        <f t="shared" si="0"/>
        <v>87</v>
      </c>
      <c r="F54" s="8">
        <f t="shared" si="2"/>
        <v>13.92</v>
      </c>
      <c r="G54" s="9">
        <v>96</v>
      </c>
      <c r="H54" s="49">
        <f t="shared" si="3"/>
        <v>15.36</v>
      </c>
      <c r="I54" s="54"/>
      <c r="J54" s="59"/>
      <c r="K54" s="66"/>
      <c r="L54" s="11">
        <f t="shared" si="7"/>
        <v>9.9499999999999744</v>
      </c>
      <c r="M54" s="40">
        <f t="shared" si="5"/>
        <v>-5.410000000000025</v>
      </c>
    </row>
    <row r="55" spans="2:13" x14ac:dyDescent="0.25">
      <c r="B55" s="16" t="s">
        <v>44</v>
      </c>
      <c r="C55" s="6">
        <f t="shared" si="8"/>
        <v>222252</v>
      </c>
      <c r="D55" s="19">
        <v>222414</v>
      </c>
      <c r="E55" s="7">
        <f t="shared" si="0"/>
        <v>162</v>
      </c>
      <c r="F55" s="8">
        <f t="shared" si="2"/>
        <v>25.92</v>
      </c>
      <c r="G55" s="9">
        <v>167</v>
      </c>
      <c r="H55" s="49">
        <f t="shared" si="3"/>
        <v>26.72</v>
      </c>
      <c r="I55" s="54">
        <v>575.03</v>
      </c>
      <c r="J55" s="59">
        <v>45.1</v>
      </c>
      <c r="K55" s="66">
        <f t="shared" si="6"/>
        <v>12.750110864745009</v>
      </c>
      <c r="L55" s="11">
        <f t="shared" si="7"/>
        <v>-5.410000000000025</v>
      </c>
      <c r="M55" s="40">
        <f t="shared" si="5"/>
        <v>12.969999999999978</v>
      </c>
    </row>
    <row r="56" spans="2:13" x14ac:dyDescent="0.25">
      <c r="B56" s="34">
        <v>43617</v>
      </c>
      <c r="C56" s="35">
        <f t="shared" si="8"/>
        <v>222414</v>
      </c>
      <c r="D56" s="36">
        <v>222520</v>
      </c>
      <c r="E56" s="37">
        <f t="shared" si="0"/>
        <v>106</v>
      </c>
      <c r="F56" s="38">
        <f t="shared" si="2"/>
        <v>16.96</v>
      </c>
      <c r="G56" s="9">
        <v>90</v>
      </c>
      <c r="H56" s="49">
        <f t="shared" si="3"/>
        <v>14.4</v>
      </c>
      <c r="I56" s="54">
        <v>516.72</v>
      </c>
      <c r="J56" s="59">
        <v>41.07</v>
      </c>
      <c r="K56" s="66">
        <f t="shared" si="6"/>
        <v>12.581446311176041</v>
      </c>
      <c r="L56" s="39">
        <f t="shared" si="7"/>
        <v>12.969999999999978</v>
      </c>
      <c r="M56" s="40">
        <f t="shared" si="5"/>
        <v>39.639999999999979</v>
      </c>
    </row>
    <row r="57" spans="2:13" x14ac:dyDescent="0.25">
      <c r="B57" s="16"/>
      <c r="C57" s="6"/>
      <c r="D57" s="19"/>
      <c r="E57" s="7"/>
      <c r="F57" s="8"/>
      <c r="G57" s="9"/>
      <c r="H57" s="49"/>
      <c r="I57" s="54"/>
      <c r="J57" s="61"/>
      <c r="K57" s="62"/>
      <c r="L57" s="11" t="s">
        <v>47</v>
      </c>
      <c r="M57" s="68">
        <v>78</v>
      </c>
    </row>
    <row r="58" spans="2:13" ht="15.75" thickBot="1" x14ac:dyDescent="0.3">
      <c r="B58" s="10"/>
      <c r="C58" s="6"/>
      <c r="D58" s="6"/>
      <c r="E58" s="7"/>
      <c r="F58" s="8">
        <f t="shared" ref="F58" si="9">E58*0.18</f>
        <v>0</v>
      </c>
      <c r="G58" s="9"/>
      <c r="H58" s="49">
        <f>G58*0.18</f>
        <v>0</v>
      </c>
      <c r="I58" s="54"/>
      <c r="J58" s="61"/>
      <c r="K58" s="63"/>
      <c r="L58" s="18"/>
      <c r="M58" s="45"/>
    </row>
    <row r="59" spans="2:13" ht="26.25" customHeight="1" thickBot="1" x14ac:dyDescent="0.3">
      <c r="B59" s="76" t="s">
        <v>13</v>
      </c>
      <c r="C59" s="77"/>
      <c r="D59" s="78"/>
      <c r="E59" s="13">
        <f t="shared" ref="E59:J59" si="10">SUM(E7:E58)</f>
        <v>6726</v>
      </c>
      <c r="F59" s="14">
        <f t="shared" si="10"/>
        <v>1076.1600000000003</v>
      </c>
      <c r="G59" s="15">
        <f t="shared" si="10"/>
        <v>6598</v>
      </c>
      <c r="H59" s="50">
        <f t="shared" si="10"/>
        <v>1039.6800000000003</v>
      </c>
      <c r="I59" s="56">
        <f t="shared" si="10"/>
        <v>13172.730000000001</v>
      </c>
      <c r="J59" s="64">
        <f t="shared" si="10"/>
        <v>1009.32</v>
      </c>
      <c r="K59" s="41"/>
      <c r="L59" s="79"/>
      <c r="M59" s="80"/>
    </row>
  </sheetData>
  <mergeCells count="12">
    <mergeCell ref="B2:N2"/>
    <mergeCell ref="B3:F3"/>
    <mergeCell ref="G3:I3"/>
    <mergeCell ref="B4:M4"/>
    <mergeCell ref="C5:D5"/>
    <mergeCell ref="L5:M5"/>
    <mergeCell ref="I5:K5"/>
    <mergeCell ref="A5:A6"/>
    <mergeCell ref="B5:B6"/>
    <mergeCell ref="F5:H5"/>
    <mergeCell ref="B59:D59"/>
    <mergeCell ref="L59:M59"/>
  </mergeCells>
  <phoneticPr fontId="16" type="noConversion"/>
  <pageMargins left="0" right="0" top="0" bottom="0" header="0" footer="0"/>
  <pageSetup paperSize="9" scale="77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2017-07-07T11:14:03Z</cp:lastPrinted>
  <dcterms:created xsi:type="dcterms:W3CDTF">2006-09-28T05:33:49Z</dcterms:created>
  <dcterms:modified xsi:type="dcterms:W3CDTF">2019-06-24T07:10:19Z</dcterms:modified>
</cp:coreProperties>
</file>