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1" activeTab="4"/>
  </bookViews>
  <sheets>
    <sheet name="Сотрудники и коды" sheetId="2" state="hidden" r:id="rId1"/>
    <sheet name="График" sheetId="12" r:id="rId2"/>
    <sheet name="Прайсы" sheetId="3" r:id="rId3"/>
    <sheet name="Продажи" sheetId="11" state="hidden" r:id="rId4"/>
    <sheet name="01" sheetId="1" r:id="rId5"/>
  </sheets>
  <externalReferences>
    <externalReference r:id="rId6"/>
  </externalReferences>
  <definedNames>
    <definedName name="график">[1]Грфик!$A$1:$A$4</definedName>
    <definedName name="Код">'Сотрудники и коды'!$B$1:$B$8</definedName>
    <definedName name="Коды">'Сотрудники и коды'!$B$1:$B$7</definedName>
    <definedName name="Сотрудник">'Сотрудники и коды'!$A$1:$A$5</definedName>
    <definedName name="Сотрудники">'Сотрудники и коды'!$A$1:$B$5</definedName>
  </definedNames>
  <calcPr calcId="144525"/>
</workbook>
</file>

<file path=xl/calcChain.xml><?xml version="1.0" encoding="utf-8"?>
<calcChain xmlns="http://schemas.openxmlformats.org/spreadsheetml/2006/main">
  <c r="E6" i="1" l="1"/>
  <c r="E3" i="1" s="1"/>
  <c r="E5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1" i="1"/>
  <c r="A4" i="2"/>
  <c r="K7" i="1" s="1"/>
  <c r="A3" i="2"/>
  <c r="K6" i="1" s="1"/>
  <c r="A1" i="2"/>
  <c r="A2" i="2"/>
  <c r="K5" i="1" l="1"/>
  <c r="K4" i="1"/>
  <c r="AH22" i="12" l="1"/>
  <c r="Q4" i="12" s="1"/>
  <c r="AH21" i="12"/>
  <c r="AH18" i="12"/>
  <c r="AH17" i="12"/>
  <c r="AH14" i="12"/>
  <c r="M4" i="12" s="1"/>
  <c r="AH13" i="12"/>
  <c r="AH10" i="12"/>
  <c r="AH9" i="12"/>
  <c r="S4" i="12"/>
  <c r="O4" i="12"/>
  <c r="K4" i="12"/>
  <c r="S2" i="12"/>
  <c r="Q2" i="12"/>
  <c r="O2" i="12"/>
  <c r="M2" i="12"/>
  <c r="K2" i="12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1" i="1"/>
  <c r="M22" i="1"/>
  <c r="M23" i="1"/>
  <c r="T5" i="1" s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21" i="1"/>
  <c r="T7" i="1" s="1"/>
  <c r="T4" i="1" l="1"/>
  <c r="T6" i="1"/>
  <c r="I22" i="1"/>
  <c r="I23" i="1"/>
  <c r="I24" i="1"/>
  <c r="I25" i="1"/>
  <c r="I26" i="1"/>
  <c r="I27" i="1"/>
  <c r="I28" i="1"/>
  <c r="N5" i="1" s="1"/>
  <c r="I29" i="1"/>
  <c r="I30" i="1"/>
  <c r="I31" i="1"/>
  <c r="I32" i="1"/>
  <c r="I33" i="1"/>
  <c r="I34" i="1"/>
  <c r="I35" i="1"/>
  <c r="I36" i="1"/>
  <c r="I37" i="1"/>
  <c r="I38" i="1"/>
  <c r="I21" i="1"/>
  <c r="R7" i="1" l="1"/>
  <c r="N7" i="1"/>
  <c r="P7" i="1"/>
  <c r="P6" i="1"/>
  <c r="N6" i="1"/>
  <c r="R6" i="1"/>
  <c r="P5" i="1"/>
  <c r="R5" i="1"/>
  <c r="P4" i="1"/>
  <c r="R4" i="1"/>
  <c r="N4" i="1"/>
</calcChain>
</file>

<file path=xl/sharedStrings.xml><?xml version="1.0" encoding="utf-8"?>
<sst xmlns="http://schemas.openxmlformats.org/spreadsheetml/2006/main" count="373" uniqueCount="94">
  <si>
    <t>Версия 3.2.3</t>
  </si>
  <si>
    <t>Касса на начало дня:</t>
  </si>
  <si>
    <t>Касса на конец дня:</t>
  </si>
  <si>
    <t>QIWI платежи:</t>
  </si>
  <si>
    <t>Эквайринг:</t>
  </si>
  <si>
    <t>Кассовые операции:</t>
  </si>
  <si>
    <t>ФИО Ответственного</t>
  </si>
  <si>
    <t>Наименование</t>
  </si>
  <si>
    <t>Согласовано</t>
  </si>
  <si>
    <t>Чек</t>
  </si>
  <si>
    <t>Номер чека</t>
  </si>
  <si>
    <t>Сумма</t>
  </si>
  <si>
    <t>ФИО Продавца</t>
  </si>
  <si>
    <t>Код товара</t>
  </si>
  <si>
    <t>Серийный номер</t>
  </si>
  <si>
    <t>Кол-во</t>
  </si>
  <si>
    <t>Цена</t>
  </si>
  <si>
    <t>Наличные</t>
  </si>
  <si>
    <t>Карта</t>
  </si>
  <si>
    <t>Движение</t>
  </si>
  <si>
    <t>Планы ТТ на месяц</t>
  </si>
  <si>
    <t>Сим-планшет</t>
  </si>
  <si>
    <t>Сим-модем</t>
  </si>
  <si>
    <t>Голубев А.В</t>
  </si>
  <si>
    <t>№</t>
  </si>
  <si>
    <t>Название товара</t>
  </si>
  <si>
    <t>Категория</t>
  </si>
  <si>
    <t>Подкатегория</t>
  </si>
  <si>
    <t>Производитель</t>
  </si>
  <si>
    <t>Серийный товар</t>
  </si>
  <si>
    <t>100-001</t>
  </si>
  <si>
    <t>Сим-Карта для смартфона</t>
  </si>
  <si>
    <t>Сим-карта</t>
  </si>
  <si>
    <t>YOTA</t>
  </si>
  <si>
    <t>Да</t>
  </si>
  <si>
    <t>100-002</t>
  </si>
  <si>
    <t>Сим-Карта для планшета</t>
  </si>
  <si>
    <t>100-003</t>
  </si>
  <si>
    <t>Сим-Карта для модема</t>
  </si>
  <si>
    <t>101-001</t>
  </si>
  <si>
    <t>Модем</t>
  </si>
  <si>
    <t>Модем 4G</t>
  </si>
  <si>
    <t>101-002</t>
  </si>
  <si>
    <t>Модем WI-FI</t>
  </si>
  <si>
    <t>101-003</t>
  </si>
  <si>
    <t>Роутер WI-FI</t>
  </si>
  <si>
    <t>Роутер 4G</t>
  </si>
  <si>
    <t>-</t>
  </si>
  <si>
    <t>пн</t>
  </si>
  <si>
    <t>вт</t>
  </si>
  <si>
    <t>ср</t>
  </si>
  <si>
    <t>чт</t>
  </si>
  <si>
    <t>пт</t>
  </si>
  <si>
    <t>сб</t>
  </si>
  <si>
    <t>вс</t>
  </si>
  <si>
    <t>Остаток на прошлый месяц</t>
  </si>
  <si>
    <t>Приход</t>
  </si>
  <si>
    <t>Расход</t>
  </si>
  <si>
    <t>Остаток на следуйщий месяц</t>
  </si>
  <si>
    <t>111-111</t>
  </si>
  <si>
    <t>QIWI Платеж</t>
  </si>
  <si>
    <t>Устройства</t>
  </si>
  <si>
    <t>Платежи</t>
  </si>
  <si>
    <t>Нет</t>
  </si>
  <si>
    <t>ФИО продавца</t>
  </si>
  <si>
    <t>Версия:</t>
  </si>
  <si>
    <t>0.01</t>
  </si>
  <si>
    <t>Код ТТ:</t>
  </si>
  <si>
    <t>000.1</t>
  </si>
  <si>
    <t>Код сотрудника ТТ:</t>
  </si>
  <si>
    <t>Наименование ТТ</t>
  </si>
  <si>
    <t>МетроМаркет</t>
  </si>
  <si>
    <t>График работы</t>
  </si>
  <si>
    <t>10:00 - 21:00</t>
  </si>
  <si>
    <t>ФИО Сотрудника</t>
  </si>
  <si>
    <t>Число</t>
  </si>
  <si>
    <t>Итого:</t>
  </si>
  <si>
    <t>Код сотрудника</t>
  </si>
  <si>
    <t>Должность</t>
  </si>
  <si>
    <t>Кол-вадней</t>
  </si>
  <si>
    <t>я</t>
  </si>
  <si>
    <t>в</t>
  </si>
  <si>
    <t>Должность:</t>
  </si>
  <si>
    <t>Начало</t>
  </si>
  <si>
    <t>АТТ</t>
  </si>
  <si>
    <t>Конец</t>
  </si>
  <si>
    <t>Обед</t>
  </si>
  <si>
    <t>Третьяков Л.Т</t>
  </si>
  <si>
    <t>Продажи в день:</t>
  </si>
  <si>
    <t>продажа</t>
  </si>
  <si>
    <t>замена</t>
  </si>
  <si>
    <t>Сим-смартфон</t>
  </si>
  <si>
    <t xml:space="preserve">  </t>
  </si>
  <si>
    <t>Сорокин Н.С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</si>
</sst>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&quot;р.&quot;_-;\-* #,##0&quot;р.&quot;_-;_-* &quot;-&quot;&quot;р.&quot;_-;_-@_-"/>
    <numFmt numFmtId="44" formatCode="_-* #,##0.00&quot;р.&quot;_-;\-* #,##0.00&quot;р.&quot;_-;_-* &quot;-&quot;??&quot;р.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3F3F3F"/>
      <name val="Calibri"/>
      <family val="2"/>
      <charset val="204"/>
      <scheme val="minor"/>
    </font>
    <font>
      <b/>
      <i/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i/>
      <sz val="14"/>
      <color rgb="FF9C0006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8"/>
      <color rgb="FF006100"/>
      <name val="Calibri"/>
      <family val="2"/>
      <charset val="204"/>
      <scheme val="minor"/>
    </font>
    <font>
      <b/>
      <i/>
      <sz val="26"/>
      <color rgb="FF9C6500"/>
      <name val="Calibri"/>
      <family val="2"/>
      <charset val="204"/>
      <scheme val="minor"/>
    </font>
    <font>
      <b/>
      <i/>
      <sz val="12"/>
      <color rgb="FF9C6500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rgb="FFFFC7CE"/>
      </patternFill>
    </fill>
  </fills>
  <borders count="5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2" applyNumberFormat="0" applyAlignment="0" applyProtection="0"/>
    <xf numFmtId="0" fontId="7" fillId="6" borderId="0" applyNumberFormat="0" applyBorder="0" applyAlignment="0" applyProtection="0"/>
    <xf numFmtId="0" fontId="2" fillId="2" borderId="0" applyNumberFormat="0" applyBorder="0" applyAlignment="0" applyProtection="0"/>
    <xf numFmtId="0" fontId="12" fillId="7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6" xfId="0" applyBorder="1"/>
    <xf numFmtId="0" fontId="0" fillId="0" borderId="9" xfId="0" applyBorder="1"/>
    <xf numFmtId="0" fontId="0" fillId="0" borderId="14" xfId="0" applyBorder="1"/>
    <xf numFmtId="0" fontId="9" fillId="0" borderId="6" xfId="0" applyFont="1" applyBorder="1" applyAlignment="1">
      <alignment horizontal="center" vertical="center"/>
    </xf>
    <xf numFmtId="0" fontId="0" fillId="0" borderId="0" xfId="0" applyAlignment="1"/>
    <xf numFmtId="0" fontId="0" fillId="0" borderId="11" xfId="0" applyBorder="1"/>
    <xf numFmtId="0" fontId="0" fillId="0" borderId="13" xfId="0" applyBorder="1"/>
    <xf numFmtId="0" fontId="0" fillId="0" borderId="23" xfId="0" applyBorder="1"/>
    <xf numFmtId="0" fontId="6" fillId="0" borderId="3" xfId="0" applyFont="1" applyBorder="1" applyAlignment="1">
      <alignment horizontal="center" vertical="center"/>
    </xf>
    <xf numFmtId="0" fontId="0" fillId="0" borderId="24" xfId="0" applyBorder="1"/>
    <xf numFmtId="0" fontId="9" fillId="0" borderId="3" xfId="0" applyFont="1" applyBorder="1" applyAlignment="1">
      <alignment horizontal="center" vertical="center"/>
    </xf>
    <xf numFmtId="44" fontId="0" fillId="0" borderId="23" xfId="1" applyFont="1" applyBorder="1"/>
    <xf numFmtId="44" fontId="0" fillId="0" borderId="6" xfId="1" applyFont="1" applyBorder="1"/>
    <xf numFmtId="44" fontId="0" fillId="0" borderId="13" xfId="1" applyFont="1" applyBorder="1"/>
    <xf numFmtId="42" fontId="11" fillId="2" borderId="6" xfId="2" applyFont="1" applyFill="1" applyBorder="1" applyAlignment="1">
      <alignment horizontal="center" vertical="center"/>
    </xf>
    <xf numFmtId="0" fontId="0" fillId="0" borderId="3" xfId="0" applyBorder="1"/>
    <xf numFmtId="0" fontId="9" fillId="0" borderId="30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6" xfId="0" applyBorder="1"/>
    <xf numFmtId="0" fontId="0" fillId="0" borderId="32" xfId="0" applyBorder="1"/>
    <xf numFmtId="0" fontId="0" fillId="0" borderId="30" xfId="0" applyBorder="1"/>
    <xf numFmtId="0" fontId="0" fillId="0" borderId="15" xfId="0" applyBorder="1"/>
    <xf numFmtId="0" fontId="0" fillId="0" borderId="7" xfId="0" applyBorder="1"/>
    <xf numFmtId="0" fontId="0" fillId="0" borderId="8" xfId="0" applyBorder="1"/>
    <xf numFmtId="0" fontId="3" fillId="3" borderId="6" xfId="3" applyBorder="1"/>
    <xf numFmtId="0" fontId="5" fillId="5" borderId="19" xfId="5" applyBorder="1" applyAlignment="1">
      <alignment horizontal="center"/>
    </xf>
    <xf numFmtId="0" fontId="5" fillId="5" borderId="20" xfId="5" applyBorder="1" applyAlignment="1">
      <alignment horizontal="center"/>
    </xf>
    <xf numFmtId="0" fontId="5" fillId="5" borderId="21" xfId="5" applyBorder="1" applyAlignment="1">
      <alignment horizontal="center"/>
    </xf>
    <xf numFmtId="44" fontId="0" fillId="0" borderId="6" xfId="1" applyFont="1" applyBorder="1" applyAlignment="1"/>
    <xf numFmtId="44" fontId="0" fillId="0" borderId="13" xfId="1" applyFont="1" applyBorder="1" applyAlignment="1"/>
    <xf numFmtId="0" fontId="0" fillId="0" borderId="23" xfId="0" applyBorder="1" applyAlignment="1"/>
    <xf numFmtId="44" fontId="0" fillId="0" borderId="23" xfId="1" applyFont="1" applyBorder="1" applyAlignment="1"/>
    <xf numFmtId="0" fontId="6" fillId="0" borderId="35" xfId="0" applyFont="1" applyBorder="1" applyAlignment="1">
      <alignment horizontal="center" vertical="center"/>
    </xf>
    <xf numFmtId="0" fontId="13" fillId="0" borderId="0" xfId="9"/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0" fillId="0" borderId="39" xfId="0" applyNumberFormat="1" applyBorder="1" applyProtection="1">
      <protection locked="0"/>
    </xf>
    <xf numFmtId="0" fontId="0" fillId="0" borderId="40" xfId="0" applyNumberFormat="1" applyBorder="1" applyProtection="1">
      <protection locked="0"/>
    </xf>
    <xf numFmtId="0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29" xfId="0" applyNumberFormat="1" applyBorder="1" applyProtection="1">
      <protection locked="0"/>
    </xf>
    <xf numFmtId="0" fontId="0" fillId="0" borderId="1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31" xfId="0" applyNumberFormat="1" applyBorder="1" applyProtection="1">
      <protection locked="0"/>
    </xf>
    <xf numFmtId="0" fontId="0" fillId="0" borderId="6" xfId="0" applyNumberFormat="1" applyBorder="1" applyProtection="1">
      <protection locked="0"/>
    </xf>
    <xf numFmtId="0" fontId="0" fillId="0" borderId="11" xfId="0" applyNumberFormat="1" applyBorder="1" applyProtection="1">
      <protection locked="0"/>
    </xf>
    <xf numFmtId="0" fontId="0" fillId="0" borderId="13" xfId="0" applyNumberFormat="1" applyBorder="1" applyProtection="1">
      <protection locked="0"/>
    </xf>
    <xf numFmtId="0" fontId="9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4" xfId="0" applyNumberFormat="1" applyBorder="1" applyProtection="1">
      <protection locked="0"/>
    </xf>
    <xf numFmtId="0" fontId="0" fillId="0" borderId="40" xfId="0" applyBorder="1"/>
    <xf numFmtId="0" fontId="0" fillId="0" borderId="41" xfId="0" applyBorder="1"/>
    <xf numFmtId="0" fontId="0" fillId="0" borderId="0" xfId="0" applyBorder="1"/>
    <xf numFmtId="0" fontId="0" fillId="0" borderId="31" xfId="0" applyBorder="1"/>
    <xf numFmtId="0" fontId="0" fillId="0" borderId="29" xfId="0" applyBorder="1"/>
    <xf numFmtId="0" fontId="21" fillId="3" borderId="39" xfId="3" applyNumberFormat="1" applyFont="1" applyBorder="1" applyAlignment="1">
      <alignment horizontal="center" vertical="center"/>
    </xf>
    <xf numFmtId="0" fontId="21" fillId="3" borderId="41" xfId="3" applyNumberFormat="1" applyFont="1" applyBorder="1" applyAlignment="1">
      <alignment horizontal="center" vertical="center"/>
    </xf>
    <xf numFmtId="0" fontId="21" fillId="3" borderId="29" xfId="3" applyNumberFormat="1" applyFont="1" applyBorder="1" applyAlignment="1">
      <alignment horizontal="center" vertical="center"/>
    </xf>
    <xf numFmtId="0" fontId="21" fillId="3" borderId="31" xfId="3" applyNumberFormat="1" applyFont="1" applyBorder="1" applyAlignment="1">
      <alignment horizontal="center" vertical="center"/>
    </xf>
    <xf numFmtId="0" fontId="21" fillId="3" borderId="4" xfId="3" applyNumberFormat="1" applyFont="1" applyBorder="1" applyAlignment="1">
      <alignment horizontal="center" vertical="center"/>
    </xf>
    <xf numFmtId="0" fontId="21" fillId="3" borderId="5" xfId="3" applyNumberFormat="1" applyFont="1" applyBorder="1" applyAlignment="1">
      <alignment horizontal="center" vertical="center"/>
    </xf>
    <xf numFmtId="0" fontId="20" fillId="3" borderId="39" xfId="3" applyNumberFormat="1" applyFont="1" applyBorder="1" applyAlignment="1">
      <alignment horizontal="center" vertical="center"/>
    </xf>
    <xf numFmtId="0" fontId="20" fillId="3" borderId="41" xfId="3" applyNumberFormat="1" applyFont="1" applyBorder="1" applyAlignment="1">
      <alignment horizontal="center" vertical="center"/>
    </xf>
    <xf numFmtId="0" fontId="20" fillId="3" borderId="29" xfId="3" applyNumberFormat="1" applyFont="1" applyBorder="1" applyAlignment="1">
      <alignment horizontal="center" vertical="center"/>
    </xf>
    <xf numFmtId="0" fontId="20" fillId="3" borderId="31" xfId="3" applyNumberFormat="1" applyFont="1" applyBorder="1" applyAlignment="1">
      <alignment horizontal="center" vertical="center"/>
    </xf>
    <xf numFmtId="0" fontId="20" fillId="3" borderId="4" xfId="3" applyNumberFormat="1" applyFont="1" applyBorder="1" applyAlignment="1">
      <alignment horizontal="center" vertical="center"/>
    </xf>
    <xf numFmtId="0" fontId="20" fillId="3" borderId="5" xfId="3" applyNumberFormat="1" applyFont="1" applyBorder="1" applyAlignment="1">
      <alignment horizontal="center" vertical="center"/>
    </xf>
    <xf numFmtId="0" fontId="18" fillId="0" borderId="16" xfId="0" applyNumberFormat="1" applyFont="1" applyBorder="1" applyAlignment="1">
      <alignment horizontal="center"/>
    </xf>
    <xf numFmtId="0" fontId="18" fillId="0" borderId="18" xfId="0" applyNumberFormat="1" applyFont="1" applyBorder="1" applyAlignment="1">
      <alignment horizontal="center"/>
    </xf>
    <xf numFmtId="44" fontId="2" fillId="2" borderId="39" xfId="1" applyFont="1" applyFill="1" applyBorder="1" applyAlignment="1">
      <alignment horizontal="center" vertical="center"/>
    </xf>
    <xf numFmtId="44" fontId="2" fillId="2" borderId="41" xfId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2" borderId="39" xfId="7" applyFont="1" applyBorder="1" applyAlignment="1">
      <alignment horizontal="center" vertical="center"/>
    </xf>
    <xf numFmtId="0" fontId="19" fillId="2" borderId="41" xfId="7" applyFont="1" applyBorder="1" applyAlignment="1">
      <alignment horizontal="center" vertical="center"/>
    </xf>
    <xf numFmtId="0" fontId="19" fillId="2" borderId="4" xfId="7" applyFont="1" applyBorder="1" applyAlignment="1">
      <alignment horizontal="center" vertical="center"/>
    </xf>
    <xf numFmtId="0" fontId="19" fillId="2" borderId="5" xfId="7" applyFont="1" applyBorder="1" applyAlignment="1">
      <alignment horizontal="center" vertical="center"/>
    </xf>
    <xf numFmtId="0" fontId="18" fillId="0" borderId="16" xfId="0" applyNumberFormat="1" applyFont="1" applyBorder="1" applyAlignment="1">
      <alignment horizontal="center" vertical="center"/>
    </xf>
    <xf numFmtId="0" fontId="18" fillId="0" borderId="18" xfId="0" applyNumberFormat="1" applyFont="1" applyBorder="1" applyAlignment="1">
      <alignment horizontal="center" vertical="center"/>
    </xf>
    <xf numFmtId="0" fontId="17" fillId="7" borderId="39" xfId="8" applyFont="1" applyBorder="1" applyAlignment="1">
      <alignment horizontal="center" vertical="center"/>
    </xf>
    <xf numFmtId="0" fontId="17" fillId="7" borderId="40" xfId="8" applyFont="1" applyBorder="1" applyAlignment="1">
      <alignment horizontal="center" vertical="center"/>
    </xf>
    <xf numFmtId="0" fontId="17" fillId="7" borderId="4" xfId="8" applyFont="1" applyBorder="1" applyAlignment="1">
      <alignment horizontal="center" vertical="center"/>
    </xf>
    <xf numFmtId="0" fontId="17" fillId="7" borderId="43" xfId="8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3" borderId="6" xfId="3" applyBorder="1" applyAlignment="1">
      <alignment horizontal="center" vertical="center" wrapText="1"/>
    </xf>
    <xf numFmtId="0" fontId="10" fillId="4" borderId="6" xfId="4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44" fontId="0" fillId="0" borderId="6" xfId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0" borderId="13" xfId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3" fillId="3" borderId="7" xfId="3" applyBorder="1" applyAlignment="1">
      <alignment horizontal="center"/>
    </xf>
    <xf numFmtId="0" fontId="3" fillId="3" borderId="8" xfId="3" applyBorder="1" applyAlignment="1">
      <alignment horizontal="center"/>
    </xf>
    <xf numFmtId="0" fontId="3" fillId="3" borderId="10" xfId="3" applyBorder="1" applyAlignment="1">
      <alignment horizontal="center"/>
    </xf>
    <xf numFmtId="0" fontId="3" fillId="3" borderId="6" xfId="3" applyBorder="1" applyAlignment="1">
      <alignment horizontal="center"/>
    </xf>
    <xf numFmtId="44" fontId="2" fillId="2" borderId="8" xfId="1" applyFont="1" applyFill="1" applyBorder="1"/>
    <xf numFmtId="44" fontId="2" fillId="2" borderId="9" xfId="1" applyFont="1" applyFill="1" applyBorder="1"/>
    <xf numFmtId="44" fontId="2" fillId="2" borderId="6" xfId="1" applyFont="1" applyFill="1" applyBorder="1"/>
    <xf numFmtId="44" fontId="2" fillId="2" borderId="11" xfId="1" applyFont="1" applyFill="1" applyBorder="1"/>
    <xf numFmtId="0" fontId="3" fillId="3" borderId="12" xfId="3" applyBorder="1" applyAlignment="1">
      <alignment horizontal="center"/>
    </xf>
    <xf numFmtId="0" fontId="3" fillId="3" borderId="13" xfId="3" applyBorder="1" applyAlignment="1">
      <alignment horizontal="center"/>
    </xf>
    <xf numFmtId="44" fontId="2" fillId="2" borderId="13" xfId="1" applyFont="1" applyFill="1" applyBorder="1"/>
    <xf numFmtId="44" fontId="2" fillId="2" borderId="14" xfId="1" applyFont="1" applyFill="1" applyBorder="1"/>
    <xf numFmtId="0" fontId="5" fillId="5" borderId="36" xfId="5" applyBorder="1" applyAlignment="1">
      <alignment horizontal="center"/>
    </xf>
    <xf numFmtId="0" fontId="5" fillId="5" borderId="37" xfId="5" applyBorder="1" applyAlignment="1">
      <alignment horizontal="center"/>
    </xf>
    <xf numFmtId="0" fontId="5" fillId="5" borderId="9" xfId="5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44" xfId="0" applyBorder="1"/>
    <xf numFmtId="0" fontId="0" fillId="0" borderId="28" xfId="0" applyBorder="1"/>
    <xf numFmtId="0" fontId="0" fillId="0" borderId="46" xfId="0" applyBorder="1"/>
    <xf numFmtId="0" fontId="22" fillId="6" borderId="33" xfId="6" applyFont="1" applyBorder="1" applyAlignment="1">
      <alignment horizontal="center" vertical="center"/>
    </xf>
    <xf numFmtId="0" fontId="22" fillId="6" borderId="34" xfId="6" applyFont="1" applyBorder="1" applyAlignment="1">
      <alignment horizontal="center" vertical="center"/>
    </xf>
    <xf numFmtId="0" fontId="22" fillId="6" borderId="23" xfId="6" applyFont="1" applyBorder="1" applyAlignment="1">
      <alignment horizontal="center" vertical="center"/>
    </xf>
    <xf numFmtId="0" fontId="22" fillId="6" borderId="24" xfId="6" applyFont="1" applyBorder="1" applyAlignment="1">
      <alignment horizontal="center" vertical="center"/>
    </xf>
    <xf numFmtId="0" fontId="22" fillId="6" borderId="33" xfId="6" applyFont="1" applyBorder="1" applyAlignment="1">
      <alignment horizontal="center"/>
    </xf>
    <xf numFmtId="0" fontId="22" fillId="6" borderId="29" xfId="6" applyFont="1" applyBorder="1" applyAlignment="1">
      <alignment horizontal="center" vertical="center" wrapText="1"/>
    </xf>
    <xf numFmtId="0" fontId="22" fillId="6" borderId="31" xfId="6" applyFont="1" applyBorder="1" applyAlignment="1">
      <alignment horizontal="center" vertical="center" wrapText="1"/>
    </xf>
    <xf numFmtId="0" fontId="22" fillId="6" borderId="23" xfId="6" applyFont="1" applyBorder="1" applyAlignment="1">
      <alignment horizontal="center"/>
    </xf>
    <xf numFmtId="0" fontId="22" fillId="6" borderId="47" xfId="6" applyFont="1" applyBorder="1" applyAlignment="1">
      <alignment horizontal="center" vertical="center" wrapText="1"/>
    </xf>
    <xf numFmtId="0" fontId="22" fillId="6" borderId="48" xfId="6" applyFont="1" applyBorder="1" applyAlignment="1">
      <alignment horizontal="center" vertical="center" wrapText="1"/>
    </xf>
    <xf numFmtId="0" fontId="5" fillId="5" borderId="36" xfId="5" applyFont="1" applyBorder="1" applyAlignment="1">
      <alignment horizontal="center" vertical="center"/>
    </xf>
    <xf numFmtId="0" fontId="5" fillId="5" borderId="37" xfId="5" applyFont="1" applyBorder="1" applyAlignment="1">
      <alignment horizontal="center" vertical="center"/>
    </xf>
    <xf numFmtId="0" fontId="5" fillId="5" borderId="49" xfId="5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8" fillId="5" borderId="7" xfId="5" applyFont="1" applyBorder="1" applyAlignment="1">
      <alignment horizontal="center" vertical="center"/>
    </xf>
    <xf numFmtId="0" fontId="8" fillId="5" borderId="8" xfId="5" applyFont="1" applyBorder="1" applyAlignment="1">
      <alignment horizontal="center" vertical="center"/>
    </xf>
    <xf numFmtId="0" fontId="8" fillId="5" borderId="9" xfId="5" applyFont="1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1" xfId="0" applyBorder="1"/>
    <xf numFmtId="44" fontId="0" fillId="0" borderId="51" xfId="1" applyFont="1" applyBorder="1"/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9" fillId="0" borderId="28" xfId="0" applyNumberFormat="1" applyFont="1" applyBorder="1" applyAlignment="1" applyProtection="1">
      <alignment horizontal="center" vertical="center"/>
      <protection locked="0"/>
    </xf>
    <xf numFmtId="0" fontId="0" fillId="0" borderId="28" xfId="0" applyNumberFormat="1" applyBorder="1" applyProtection="1">
      <protection locked="0"/>
    </xf>
    <xf numFmtId="0" fontId="0" fillId="0" borderId="46" xfId="0" applyNumberFormat="1" applyBorder="1" applyProtection="1">
      <protection locked="0"/>
    </xf>
    <xf numFmtId="0" fontId="0" fillId="0" borderId="45" xfId="0" applyBorder="1"/>
    <xf numFmtId="0" fontId="0" fillId="0" borderId="35" xfId="0" applyBorder="1"/>
    <xf numFmtId="0" fontId="0" fillId="0" borderId="52" xfId="0" applyBorder="1"/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0" fillId="0" borderId="55" xfId="0" applyBorder="1"/>
  </cellXfs>
  <cellStyles count="10">
    <cellStyle name="Акцент1" xfId="6" builtinId="29"/>
    <cellStyle name="Вывод" xfId="4" builtinId="21"/>
    <cellStyle name="Денежный" xfId="1" builtinId="4"/>
    <cellStyle name="Денежный [0]" xfId="2" builtinId="7"/>
    <cellStyle name="Контрольная ячейка" xfId="5" builtinId="23"/>
    <cellStyle name="Нейтральный" xfId="3" builtinId="28"/>
    <cellStyle name="Обычный" xfId="0" builtinId="0"/>
    <cellStyle name="Плохой" xfId="8" builtinId="27"/>
    <cellStyle name="Текст предупреждения" xfId="9" builtinId="11"/>
    <cellStyle name="Хороший" xfId="7" builtinId="26"/>
  </cellStyles>
  <dxfs count="5">
    <dxf>
      <font>
        <b/>
        <i/>
      </font>
      <numFmt numFmtId="164" formatCode="[h]"/>
      <fill>
        <patternFill>
          <bgColor rgb="FFF86F08"/>
        </patternFill>
      </fill>
    </dxf>
    <dxf>
      <font>
        <b/>
        <i/>
      </font>
      <fill>
        <patternFill>
          <bgColor theme="3" tint="0.59996337778862885"/>
        </patternFill>
      </fill>
    </dxf>
    <dxf>
      <font>
        <b/>
        <i/>
      </font>
      <fill>
        <patternFill>
          <bgColor rgb="FF92D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48;&#1102;&#1083;&#1100;%203.2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ОТЧЕТ"/>
      <sheetName val="Остатки_июль"/>
      <sheetName val="Приход|Расход"/>
      <sheetName val="Прайсф"/>
      <sheetName val="Остатки"/>
      <sheetName val="Прайс"/>
      <sheetName val="График работы"/>
      <sheetName val="Сотрудники"/>
      <sheetName val="Грфик"/>
      <sheetName val="TIME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я</v>
          </cell>
        </row>
        <row r="2">
          <cell r="A2" t="str">
            <v>в</v>
          </cell>
        </row>
        <row r="3">
          <cell r="A3" t="str">
            <v>б</v>
          </cell>
        </row>
        <row r="4">
          <cell r="A4" t="str">
            <v>т</v>
          </cell>
        </row>
      </sheetData>
      <sheetData sheetId="9">
        <row r="2">
          <cell r="A2">
            <v>10</v>
          </cell>
        </row>
        <row r="6">
          <cell r="A6">
            <v>0</v>
          </cell>
        </row>
        <row r="10">
          <cell r="A10">
            <v>0</v>
          </cell>
        </row>
        <row r="14">
          <cell r="A14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5" sqref="C5"/>
    </sheetView>
  </sheetViews>
  <sheetFormatPr defaultRowHeight="15" x14ac:dyDescent="0.25"/>
  <cols>
    <col min="1" max="1" width="18.5703125" customWidth="1"/>
  </cols>
  <sheetData>
    <row r="1" spans="1:3" x14ac:dyDescent="0.25">
      <c r="A1" s="5" t="str">
        <f>График!A9</f>
        <v>Голубев А.В</v>
      </c>
      <c r="B1" s="5" t="s">
        <v>30</v>
      </c>
      <c r="C1" t="s">
        <v>89</v>
      </c>
    </row>
    <row r="2" spans="1:3" x14ac:dyDescent="0.25">
      <c r="A2" s="5" t="str">
        <f>График!A13</f>
        <v>Третьяков Л.Т</v>
      </c>
      <c r="B2" s="5" t="s">
        <v>35</v>
      </c>
      <c r="C2" t="s">
        <v>90</v>
      </c>
    </row>
    <row r="3" spans="1:3" x14ac:dyDescent="0.25">
      <c r="A3" s="5" t="str">
        <f>График!A17</f>
        <v>Сорокин Н.С</v>
      </c>
      <c r="B3" s="5" t="s">
        <v>37</v>
      </c>
    </row>
    <row r="4" spans="1:3" x14ac:dyDescent="0.25">
      <c r="A4" s="5" t="str">
        <f>График!A21</f>
        <v xml:space="preserve">  </v>
      </c>
      <c r="B4" s="5" t="s">
        <v>39</v>
      </c>
    </row>
    <row r="5" spans="1:3" x14ac:dyDescent="0.25">
      <c r="A5" s="5"/>
      <c r="B5" s="5" t="s">
        <v>42</v>
      </c>
    </row>
    <row r="6" spans="1:3" x14ac:dyDescent="0.25">
      <c r="B6" s="5" t="s">
        <v>44</v>
      </c>
    </row>
    <row r="7" spans="1:3" x14ac:dyDescent="0.25">
      <c r="B7" s="5" t="s">
        <v>59</v>
      </c>
    </row>
    <row r="8" spans="1:3" x14ac:dyDescent="0.25">
      <c r="B8" s="5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zoomScale="70" zoomScaleNormal="70" workbookViewId="0">
      <selection activeCell="A18" sqref="A18"/>
    </sheetView>
  </sheetViews>
  <sheetFormatPr defaultColWidth="14.140625" defaultRowHeight="15" x14ac:dyDescent="0.25"/>
  <cols>
    <col min="1" max="1" width="19.7109375" bestFit="1" customWidth="1"/>
    <col min="2" max="2" width="11.7109375" bestFit="1" customWidth="1"/>
    <col min="3" max="35" width="8.85546875" customWidth="1"/>
  </cols>
  <sheetData>
    <row r="1" spans="1:35" ht="15.75" thickBot="1" x14ac:dyDescent="0.3">
      <c r="A1" s="40" t="s">
        <v>65</v>
      </c>
      <c r="B1" s="40" t="s">
        <v>66</v>
      </c>
    </row>
    <row r="2" spans="1:35" x14ac:dyDescent="0.25">
      <c r="A2" s="93" t="s">
        <v>67</v>
      </c>
      <c r="B2" s="95" t="s">
        <v>68</v>
      </c>
      <c r="C2" s="96"/>
      <c r="D2" s="97"/>
      <c r="E2" s="101" t="s">
        <v>69</v>
      </c>
      <c r="F2" s="102"/>
      <c r="G2" s="103"/>
      <c r="H2" s="107" t="s">
        <v>47</v>
      </c>
      <c r="I2" s="108"/>
      <c r="J2" s="109"/>
      <c r="K2" s="89" t="str">
        <f>A9</f>
        <v>Голубев А.В</v>
      </c>
      <c r="L2" s="90"/>
      <c r="M2" s="89" t="str">
        <f>A13</f>
        <v>Третьяков Л.Т</v>
      </c>
      <c r="N2" s="90"/>
      <c r="O2" s="89" t="str">
        <f>A17</f>
        <v>Сорокин Н.С</v>
      </c>
      <c r="P2" s="90"/>
      <c r="Q2" s="89" t="str">
        <f>A21</f>
        <v xml:space="preserve">  </v>
      </c>
      <c r="R2" s="90"/>
      <c r="S2" s="89" t="e">
        <f>#REF!</f>
        <v>#REF!</v>
      </c>
      <c r="T2" s="90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8"/>
    </row>
    <row r="3" spans="1:35" ht="15.75" thickBot="1" x14ac:dyDescent="0.3">
      <c r="A3" s="94"/>
      <c r="B3" s="98"/>
      <c r="C3" s="99"/>
      <c r="D3" s="100"/>
      <c r="E3" s="104"/>
      <c r="F3" s="105"/>
      <c r="G3" s="106"/>
      <c r="H3" s="110"/>
      <c r="I3" s="111"/>
      <c r="J3" s="112"/>
      <c r="K3" s="91"/>
      <c r="L3" s="92"/>
      <c r="M3" s="91"/>
      <c r="N3" s="92"/>
      <c r="O3" s="91"/>
      <c r="P3" s="92"/>
      <c r="Q3" s="91"/>
      <c r="R3" s="92"/>
      <c r="S3" s="91"/>
      <c r="T3" s="92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60"/>
    </row>
    <row r="4" spans="1:35" ht="16.5" thickBot="1" x14ac:dyDescent="0.3">
      <c r="A4" s="41" t="s">
        <v>70</v>
      </c>
      <c r="B4" s="80" t="s">
        <v>71</v>
      </c>
      <c r="C4" s="81"/>
      <c r="D4" s="82"/>
      <c r="E4" s="80" t="s">
        <v>47</v>
      </c>
      <c r="F4" s="81"/>
      <c r="G4" s="82"/>
      <c r="H4" s="80" t="s">
        <v>47</v>
      </c>
      <c r="I4" s="81"/>
      <c r="J4" s="82"/>
      <c r="K4" s="76">
        <f>SUM(AH10*70)</f>
        <v>700</v>
      </c>
      <c r="L4" s="77"/>
      <c r="M4" s="76">
        <f>SUM(AH14*70)</f>
        <v>0</v>
      </c>
      <c r="N4" s="77"/>
      <c r="O4" s="76">
        <f>SUM(AH18*70)</f>
        <v>0</v>
      </c>
      <c r="P4" s="77"/>
      <c r="Q4" s="76">
        <f>SUM(AH22*70)</f>
        <v>0</v>
      </c>
      <c r="R4" s="77"/>
      <c r="S4" s="76" t="e">
        <f>-SUM(#REF!*70)</f>
        <v>#REF!</v>
      </c>
      <c r="T4" s="77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60"/>
    </row>
    <row r="5" spans="1:35" ht="16.5" thickBot="1" x14ac:dyDescent="0.3">
      <c r="A5" s="41" t="s">
        <v>72</v>
      </c>
      <c r="B5" s="80" t="s">
        <v>73</v>
      </c>
      <c r="C5" s="81"/>
      <c r="D5" s="82"/>
      <c r="E5" s="80" t="s">
        <v>47</v>
      </c>
      <c r="F5" s="81"/>
      <c r="G5" s="82"/>
      <c r="H5" s="80" t="s">
        <v>47</v>
      </c>
      <c r="I5" s="81"/>
      <c r="J5" s="82"/>
      <c r="K5" s="78"/>
      <c r="L5" s="79"/>
      <c r="M5" s="78"/>
      <c r="N5" s="79"/>
      <c r="O5" s="78"/>
      <c r="P5" s="79"/>
      <c r="Q5" s="78"/>
      <c r="R5" s="79"/>
      <c r="S5" s="78"/>
      <c r="T5" s="7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</row>
    <row r="6" spans="1:35" ht="15.75" thickBot="1" x14ac:dyDescent="0.3">
      <c r="A6" s="61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</row>
    <row r="7" spans="1:35" ht="16.5" customHeight="1" thickBot="1" x14ac:dyDescent="0.3">
      <c r="A7" s="16" t="s">
        <v>74</v>
      </c>
      <c r="B7" s="187" t="s">
        <v>75</v>
      </c>
      <c r="C7" s="182">
        <v>1</v>
      </c>
      <c r="D7" s="42">
        <v>2</v>
      </c>
      <c r="E7" s="42">
        <v>3</v>
      </c>
      <c r="F7" s="42">
        <v>4</v>
      </c>
      <c r="G7" s="42">
        <v>5</v>
      </c>
      <c r="H7" s="42">
        <v>6</v>
      </c>
      <c r="I7" s="42">
        <v>7</v>
      </c>
      <c r="J7" s="42">
        <v>8</v>
      </c>
      <c r="K7" s="42">
        <v>9</v>
      </c>
      <c r="L7" s="42">
        <v>10</v>
      </c>
      <c r="M7" s="42">
        <v>11</v>
      </c>
      <c r="N7" s="42">
        <v>12</v>
      </c>
      <c r="O7" s="42">
        <v>13</v>
      </c>
      <c r="P7" s="42">
        <v>14</v>
      </c>
      <c r="Q7" s="42">
        <v>15</v>
      </c>
      <c r="R7" s="42">
        <v>16</v>
      </c>
      <c r="S7" s="42">
        <v>17</v>
      </c>
      <c r="T7" s="42">
        <v>18</v>
      </c>
      <c r="U7" s="42">
        <v>19</v>
      </c>
      <c r="V7" s="42">
        <v>20</v>
      </c>
      <c r="W7" s="42">
        <v>21</v>
      </c>
      <c r="X7" s="42">
        <v>22</v>
      </c>
      <c r="Y7" s="42">
        <v>23</v>
      </c>
      <c r="Z7" s="42">
        <v>24</v>
      </c>
      <c r="AA7" s="42">
        <v>25</v>
      </c>
      <c r="AB7" s="42">
        <v>26</v>
      </c>
      <c r="AC7" s="42">
        <v>27</v>
      </c>
      <c r="AD7" s="42">
        <v>28</v>
      </c>
      <c r="AE7" s="42">
        <v>29</v>
      </c>
      <c r="AF7" s="42">
        <v>30</v>
      </c>
      <c r="AG7" s="42">
        <v>31</v>
      </c>
      <c r="AH7" s="83" t="s">
        <v>76</v>
      </c>
      <c r="AI7" s="84"/>
    </row>
    <row r="8" spans="1:35" ht="16.5" customHeight="1" thickBot="1" x14ac:dyDescent="0.3">
      <c r="A8" s="189" t="s">
        <v>77</v>
      </c>
      <c r="B8" s="188" t="s">
        <v>78</v>
      </c>
      <c r="C8" s="183" t="s">
        <v>53</v>
      </c>
      <c r="D8" s="43" t="s">
        <v>54</v>
      </c>
      <c r="E8" s="43" t="s">
        <v>48</v>
      </c>
      <c r="F8" s="43" t="s">
        <v>49</v>
      </c>
      <c r="G8" s="43" t="s">
        <v>50</v>
      </c>
      <c r="H8" s="43" t="s">
        <v>51</v>
      </c>
      <c r="I8" s="43" t="s">
        <v>52</v>
      </c>
      <c r="J8" s="43" t="s">
        <v>53</v>
      </c>
      <c r="K8" s="43" t="s">
        <v>54</v>
      </c>
      <c r="L8" s="43" t="s">
        <v>48</v>
      </c>
      <c r="M8" s="43" t="s">
        <v>49</v>
      </c>
      <c r="N8" s="43" t="s">
        <v>50</v>
      </c>
      <c r="O8" s="43" t="s">
        <v>51</v>
      </c>
      <c r="P8" s="43" t="s">
        <v>52</v>
      </c>
      <c r="Q8" s="43" t="s">
        <v>53</v>
      </c>
      <c r="R8" s="43" t="s">
        <v>54</v>
      </c>
      <c r="S8" s="43" t="s">
        <v>48</v>
      </c>
      <c r="T8" s="43" t="s">
        <v>49</v>
      </c>
      <c r="U8" s="43" t="s">
        <v>50</v>
      </c>
      <c r="V8" s="43" t="s">
        <v>51</v>
      </c>
      <c r="W8" s="43" t="s">
        <v>52</v>
      </c>
      <c r="X8" s="43" t="s">
        <v>53</v>
      </c>
      <c r="Y8" s="43" t="s">
        <v>54</v>
      </c>
      <c r="Z8" s="43" t="s">
        <v>48</v>
      </c>
      <c r="AA8" s="43" t="s">
        <v>49</v>
      </c>
      <c r="AB8" s="43" t="s">
        <v>50</v>
      </c>
      <c r="AC8" s="43" t="s">
        <v>51</v>
      </c>
      <c r="AD8" s="43" t="s">
        <v>52</v>
      </c>
      <c r="AE8" s="43" t="s">
        <v>53</v>
      </c>
      <c r="AF8" s="43" t="s">
        <v>54</v>
      </c>
      <c r="AG8" s="43" t="s">
        <v>48</v>
      </c>
      <c r="AH8" s="85"/>
      <c r="AI8" s="86"/>
    </row>
    <row r="9" spans="1:35" ht="16.5" thickBot="1" x14ac:dyDescent="0.3">
      <c r="A9" s="190" t="s">
        <v>23</v>
      </c>
      <c r="B9" s="188" t="s">
        <v>79</v>
      </c>
      <c r="C9" s="45" t="s">
        <v>80</v>
      </c>
      <c r="D9" s="45" t="s">
        <v>81</v>
      </c>
      <c r="E9" s="44" t="s">
        <v>81</v>
      </c>
      <c r="F9" s="45" t="s">
        <v>81</v>
      </c>
      <c r="G9" s="44" t="s">
        <v>81</v>
      </c>
      <c r="H9" s="45" t="s">
        <v>81</v>
      </c>
      <c r="I9" s="44" t="s">
        <v>81</v>
      </c>
      <c r="J9" s="45" t="s">
        <v>81</v>
      </c>
      <c r="K9" s="44" t="s">
        <v>81</v>
      </c>
      <c r="L9" s="45" t="s">
        <v>81</v>
      </c>
      <c r="M9" s="44" t="s">
        <v>81</v>
      </c>
      <c r="N9" s="45" t="s">
        <v>81</v>
      </c>
      <c r="O9" s="44" t="s">
        <v>81</v>
      </c>
      <c r="P9" s="45" t="s">
        <v>81</v>
      </c>
      <c r="Q9" s="44" t="s">
        <v>81</v>
      </c>
      <c r="R9" s="45" t="s">
        <v>81</v>
      </c>
      <c r="S9" s="44" t="s">
        <v>81</v>
      </c>
      <c r="T9" s="45" t="s">
        <v>81</v>
      </c>
      <c r="U9" s="44" t="s">
        <v>81</v>
      </c>
      <c r="V9" s="45" t="s">
        <v>81</v>
      </c>
      <c r="W9" s="44" t="s">
        <v>81</v>
      </c>
      <c r="X9" s="45" t="s">
        <v>81</v>
      </c>
      <c r="Y9" s="44" t="s">
        <v>81</v>
      </c>
      <c r="Z9" s="45" t="s">
        <v>81</v>
      </c>
      <c r="AA9" s="44" t="s">
        <v>81</v>
      </c>
      <c r="AB9" s="45" t="s">
        <v>81</v>
      </c>
      <c r="AC9" s="44" t="s">
        <v>81</v>
      </c>
      <c r="AD9" s="45" t="s">
        <v>81</v>
      </c>
      <c r="AE9" s="44" t="s">
        <v>81</v>
      </c>
      <c r="AF9" s="45" t="s">
        <v>81</v>
      </c>
      <c r="AG9" s="44" t="s">
        <v>81</v>
      </c>
      <c r="AH9" s="87">
        <f>COUNTIF(C9:AG9,"я")</f>
        <v>1</v>
      </c>
      <c r="AI9" s="88"/>
    </row>
    <row r="10" spans="1:35" x14ac:dyDescent="0.25">
      <c r="A10" s="190" t="s">
        <v>82</v>
      </c>
      <c r="B10" s="188" t="s">
        <v>83</v>
      </c>
      <c r="C10" s="184">
        <v>10</v>
      </c>
      <c r="D10" s="47"/>
      <c r="E10" s="46"/>
      <c r="F10" s="47"/>
      <c r="G10" s="46"/>
      <c r="H10" s="47"/>
      <c r="I10" s="46"/>
      <c r="J10" s="47"/>
      <c r="K10" s="46"/>
      <c r="L10" s="47"/>
      <c r="M10" s="46"/>
      <c r="N10" s="47"/>
      <c r="O10" s="46"/>
      <c r="P10" s="47"/>
      <c r="Q10" s="46"/>
      <c r="R10" s="47"/>
      <c r="S10" s="46"/>
      <c r="T10" s="47"/>
      <c r="U10" s="46"/>
      <c r="V10" s="47"/>
      <c r="W10" s="46"/>
      <c r="X10" s="47"/>
      <c r="Y10" s="46"/>
      <c r="Z10" s="47"/>
      <c r="AA10" s="46"/>
      <c r="AB10" s="47"/>
      <c r="AC10" s="46"/>
      <c r="AD10" s="47"/>
      <c r="AE10" s="46"/>
      <c r="AF10" s="47"/>
      <c r="AG10" s="46"/>
      <c r="AH10" s="68">
        <f>[1]TIME!A2</f>
        <v>10</v>
      </c>
      <c r="AI10" s="69"/>
    </row>
    <row r="11" spans="1:35" x14ac:dyDescent="0.25">
      <c r="A11" s="191" t="s">
        <v>84</v>
      </c>
      <c r="B11" s="188" t="s">
        <v>85</v>
      </c>
      <c r="C11" s="184">
        <v>21</v>
      </c>
      <c r="D11" s="47"/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6"/>
      <c r="P11" s="47"/>
      <c r="Q11" s="46"/>
      <c r="R11" s="47"/>
      <c r="S11" s="46"/>
      <c r="T11" s="47"/>
      <c r="U11" s="46"/>
      <c r="V11" s="47"/>
      <c r="W11" s="46"/>
      <c r="X11" s="47"/>
      <c r="Y11" s="46"/>
      <c r="Z11" s="47"/>
      <c r="AA11" s="46"/>
      <c r="AB11" s="47"/>
      <c r="AC11" s="46"/>
      <c r="AD11" s="47"/>
      <c r="AE11" s="46"/>
      <c r="AF11" s="47"/>
      <c r="AG11" s="46"/>
      <c r="AH11" s="70"/>
      <c r="AI11" s="71"/>
    </row>
    <row r="12" spans="1:35" ht="15.75" thickBot="1" x14ac:dyDescent="0.3">
      <c r="A12" s="192"/>
      <c r="B12" s="188" t="s">
        <v>86</v>
      </c>
      <c r="C12" s="184">
        <v>1</v>
      </c>
      <c r="D12" s="47"/>
      <c r="E12" s="46"/>
      <c r="F12" s="47"/>
      <c r="G12" s="46"/>
      <c r="H12" s="47"/>
      <c r="I12" s="46"/>
      <c r="J12" s="47"/>
      <c r="K12" s="46"/>
      <c r="L12" s="47"/>
      <c r="M12" s="46"/>
      <c r="N12" s="47"/>
      <c r="O12" s="46"/>
      <c r="P12" s="47"/>
      <c r="Q12" s="46"/>
      <c r="R12" s="47"/>
      <c r="S12" s="46"/>
      <c r="T12" s="47"/>
      <c r="U12" s="46"/>
      <c r="V12" s="47"/>
      <c r="W12" s="46"/>
      <c r="X12" s="47"/>
      <c r="Y12" s="46"/>
      <c r="Z12" s="47"/>
      <c r="AA12" s="46"/>
      <c r="AB12" s="47"/>
      <c r="AC12" s="46"/>
      <c r="AD12" s="47"/>
      <c r="AE12" s="46"/>
      <c r="AF12" s="47"/>
      <c r="AG12" s="46"/>
      <c r="AH12" s="72"/>
      <c r="AI12" s="73"/>
    </row>
    <row r="13" spans="1:35" ht="16.5" thickBot="1" x14ac:dyDescent="0.3">
      <c r="A13" s="193" t="s">
        <v>87</v>
      </c>
      <c r="B13" s="188" t="s">
        <v>79</v>
      </c>
      <c r="C13" s="50" t="s">
        <v>81</v>
      </c>
      <c r="D13" s="48" t="s">
        <v>81</v>
      </c>
      <c r="E13" s="48" t="s">
        <v>81</v>
      </c>
      <c r="F13" s="48" t="s">
        <v>81</v>
      </c>
      <c r="G13" s="48" t="s">
        <v>81</v>
      </c>
      <c r="H13" s="48" t="s">
        <v>81</v>
      </c>
      <c r="I13" s="48" t="s">
        <v>81</v>
      </c>
      <c r="J13" s="48" t="s">
        <v>81</v>
      </c>
      <c r="K13" s="48" t="s">
        <v>81</v>
      </c>
      <c r="L13" s="48" t="s">
        <v>81</v>
      </c>
      <c r="M13" s="48" t="s">
        <v>81</v>
      </c>
      <c r="N13" s="48" t="s">
        <v>81</v>
      </c>
      <c r="O13" s="48" t="s">
        <v>81</v>
      </c>
      <c r="P13" s="48" t="s">
        <v>81</v>
      </c>
      <c r="Q13" s="48" t="s">
        <v>81</v>
      </c>
      <c r="R13" s="48" t="s">
        <v>81</v>
      </c>
      <c r="S13" s="48" t="s">
        <v>81</v>
      </c>
      <c r="T13" s="48" t="s">
        <v>81</v>
      </c>
      <c r="U13" s="48" t="s">
        <v>81</v>
      </c>
      <c r="V13" s="48" t="s">
        <v>81</v>
      </c>
      <c r="W13" s="48" t="s">
        <v>81</v>
      </c>
      <c r="X13" s="48" t="s">
        <v>81</v>
      </c>
      <c r="Y13" s="48" t="s">
        <v>81</v>
      </c>
      <c r="Z13" s="48" t="s">
        <v>81</v>
      </c>
      <c r="AA13" s="48" t="s">
        <v>81</v>
      </c>
      <c r="AB13" s="48" t="s">
        <v>81</v>
      </c>
      <c r="AC13" s="48" t="s">
        <v>81</v>
      </c>
      <c r="AD13" s="48" t="s">
        <v>81</v>
      </c>
      <c r="AE13" s="48" t="s">
        <v>81</v>
      </c>
      <c r="AF13" s="48" t="s">
        <v>81</v>
      </c>
      <c r="AG13" s="48" t="s">
        <v>81</v>
      </c>
      <c r="AH13" s="74">
        <f>COUNTIF(C13:AG13,"я")</f>
        <v>0</v>
      </c>
      <c r="AI13" s="75"/>
    </row>
    <row r="14" spans="1:35" x14ac:dyDescent="0.25">
      <c r="A14" s="190" t="s">
        <v>82</v>
      </c>
      <c r="B14" s="188" t="s">
        <v>83</v>
      </c>
      <c r="C14" s="185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68">
        <f>[1]TIME!A6</f>
        <v>0</v>
      </c>
      <c r="AI14" s="69"/>
    </row>
    <row r="15" spans="1:35" x14ac:dyDescent="0.25">
      <c r="A15" s="191" t="s">
        <v>84</v>
      </c>
      <c r="B15" s="188" t="s">
        <v>85</v>
      </c>
      <c r="C15" s="185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70"/>
      <c r="AI15" s="71"/>
    </row>
    <row r="16" spans="1:35" ht="15.75" thickBot="1" x14ac:dyDescent="0.3">
      <c r="A16" s="192"/>
      <c r="B16" s="188" t="s">
        <v>86</v>
      </c>
      <c r="C16" s="185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72"/>
      <c r="AI16" s="73"/>
    </row>
    <row r="17" spans="1:35" ht="16.5" thickBot="1" x14ac:dyDescent="0.3">
      <c r="A17" s="193" t="s">
        <v>93</v>
      </c>
      <c r="B17" s="188" t="s">
        <v>79</v>
      </c>
      <c r="C17" s="50" t="s">
        <v>81</v>
      </c>
      <c r="D17" s="50" t="s">
        <v>81</v>
      </c>
      <c r="E17" s="50" t="s">
        <v>81</v>
      </c>
      <c r="F17" s="50" t="s">
        <v>81</v>
      </c>
      <c r="G17" s="50" t="s">
        <v>81</v>
      </c>
      <c r="H17" s="50" t="s">
        <v>81</v>
      </c>
      <c r="I17" s="50" t="s">
        <v>80</v>
      </c>
      <c r="J17" s="50" t="s">
        <v>81</v>
      </c>
      <c r="K17" s="50" t="s">
        <v>81</v>
      </c>
      <c r="L17" s="50" t="s">
        <v>81</v>
      </c>
      <c r="M17" s="50" t="s">
        <v>81</v>
      </c>
      <c r="N17" s="50" t="s">
        <v>81</v>
      </c>
      <c r="O17" s="50" t="s">
        <v>81</v>
      </c>
      <c r="P17" s="50" t="s">
        <v>81</v>
      </c>
      <c r="Q17" s="50" t="s">
        <v>81</v>
      </c>
      <c r="R17" s="50" t="s">
        <v>81</v>
      </c>
      <c r="S17" s="50" t="s">
        <v>81</v>
      </c>
      <c r="T17" s="50" t="s">
        <v>81</v>
      </c>
      <c r="U17" s="50" t="s">
        <v>81</v>
      </c>
      <c r="V17" s="50" t="s">
        <v>81</v>
      </c>
      <c r="W17" s="50" t="s">
        <v>81</v>
      </c>
      <c r="X17" s="50" t="s">
        <v>81</v>
      </c>
      <c r="Y17" s="50" t="s">
        <v>81</v>
      </c>
      <c r="Z17" s="50" t="s">
        <v>81</v>
      </c>
      <c r="AA17" s="50" t="s">
        <v>81</v>
      </c>
      <c r="AB17" s="50" t="s">
        <v>81</v>
      </c>
      <c r="AC17" s="50" t="s">
        <v>81</v>
      </c>
      <c r="AD17" s="50" t="s">
        <v>81</v>
      </c>
      <c r="AE17" s="50" t="s">
        <v>81</v>
      </c>
      <c r="AF17" s="50" t="s">
        <v>81</v>
      </c>
      <c r="AG17" s="51" t="s">
        <v>81</v>
      </c>
      <c r="AH17" s="74">
        <f>COUNTIF(C17:AG17,"я")</f>
        <v>1</v>
      </c>
      <c r="AI17" s="75"/>
    </row>
    <row r="18" spans="1:35" x14ac:dyDescent="0.25">
      <c r="A18" s="190" t="s">
        <v>82</v>
      </c>
      <c r="B18" s="188" t="s">
        <v>83</v>
      </c>
      <c r="C18" s="185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47"/>
      <c r="AD18" s="52"/>
      <c r="AE18" s="52"/>
      <c r="AF18" s="52"/>
      <c r="AG18" s="53"/>
      <c r="AH18" s="68">
        <f>[1]TIME!A10</f>
        <v>0</v>
      </c>
      <c r="AI18" s="69"/>
    </row>
    <row r="19" spans="1:35" x14ac:dyDescent="0.25">
      <c r="A19" s="191" t="s">
        <v>84</v>
      </c>
      <c r="B19" s="188" t="s">
        <v>85</v>
      </c>
      <c r="C19" s="185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47"/>
      <c r="AD19" s="52"/>
      <c r="AE19" s="52"/>
      <c r="AF19" s="52"/>
      <c r="AG19" s="53"/>
      <c r="AH19" s="70"/>
      <c r="AI19" s="71"/>
    </row>
    <row r="20" spans="1:35" ht="15.75" thickBot="1" x14ac:dyDescent="0.3">
      <c r="A20" s="192"/>
      <c r="B20" s="188" t="s">
        <v>86</v>
      </c>
      <c r="C20" s="185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47"/>
      <c r="AD20" s="52"/>
      <c r="AE20" s="52"/>
      <c r="AF20" s="52"/>
      <c r="AG20" s="53"/>
      <c r="AH20" s="72"/>
      <c r="AI20" s="73"/>
    </row>
    <row r="21" spans="1:35" ht="16.5" thickBot="1" x14ac:dyDescent="0.3">
      <c r="A21" s="193" t="s">
        <v>92</v>
      </c>
      <c r="B21" s="188" t="s">
        <v>79</v>
      </c>
      <c r="C21" s="50" t="s">
        <v>81</v>
      </c>
      <c r="D21" s="50" t="s">
        <v>81</v>
      </c>
      <c r="E21" s="50" t="s">
        <v>81</v>
      </c>
      <c r="F21" s="50" t="s">
        <v>81</v>
      </c>
      <c r="G21" s="50" t="s">
        <v>81</v>
      </c>
      <c r="H21" s="50" t="s">
        <v>81</v>
      </c>
      <c r="I21" s="50" t="s">
        <v>81</v>
      </c>
      <c r="J21" s="50" t="s">
        <v>81</v>
      </c>
      <c r="K21" s="50" t="s">
        <v>81</v>
      </c>
      <c r="L21" s="50" t="s">
        <v>81</v>
      </c>
      <c r="M21" s="50" t="s">
        <v>81</v>
      </c>
      <c r="N21" s="50" t="s">
        <v>81</v>
      </c>
      <c r="O21" s="50" t="s">
        <v>81</v>
      </c>
      <c r="P21" s="50" t="s">
        <v>81</v>
      </c>
      <c r="Q21" s="50" t="s">
        <v>81</v>
      </c>
      <c r="R21" s="50" t="s">
        <v>81</v>
      </c>
      <c r="S21" s="50" t="s">
        <v>81</v>
      </c>
      <c r="T21" s="50" t="s">
        <v>81</v>
      </c>
      <c r="U21" s="50" t="s">
        <v>81</v>
      </c>
      <c r="V21" s="50" t="s">
        <v>81</v>
      </c>
      <c r="W21" s="50" t="s">
        <v>81</v>
      </c>
      <c r="X21" s="50" t="s">
        <v>81</v>
      </c>
      <c r="Y21" s="50" t="s">
        <v>81</v>
      </c>
      <c r="Z21" s="50" t="s">
        <v>81</v>
      </c>
      <c r="AA21" s="50" t="s">
        <v>81</v>
      </c>
      <c r="AB21" s="50" t="s">
        <v>81</v>
      </c>
      <c r="AC21" s="50" t="s">
        <v>81</v>
      </c>
      <c r="AD21" s="50" t="s">
        <v>81</v>
      </c>
      <c r="AE21" s="50" t="s">
        <v>81</v>
      </c>
      <c r="AF21" s="50" t="s">
        <v>81</v>
      </c>
      <c r="AG21" s="51" t="s">
        <v>81</v>
      </c>
      <c r="AH21" s="74">
        <f>COUNTIF(C21:AG21,"я")</f>
        <v>0</v>
      </c>
      <c r="AI21" s="75"/>
    </row>
    <row r="22" spans="1:35" x14ac:dyDescent="0.25">
      <c r="A22" s="190" t="s">
        <v>82</v>
      </c>
      <c r="B22" s="188" t="s">
        <v>83</v>
      </c>
      <c r="C22" s="185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47"/>
      <c r="AD22" s="52"/>
      <c r="AE22" s="52"/>
      <c r="AF22" s="52"/>
      <c r="AG22" s="53"/>
      <c r="AH22" s="62">
        <f>[1]TIME!A14</f>
        <v>0</v>
      </c>
      <c r="AI22" s="63"/>
    </row>
    <row r="23" spans="1:35" x14ac:dyDescent="0.25">
      <c r="A23" s="191" t="s">
        <v>84</v>
      </c>
      <c r="B23" s="188" t="s">
        <v>85</v>
      </c>
      <c r="C23" s="185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47"/>
      <c r="AD23" s="52"/>
      <c r="AE23" s="52"/>
      <c r="AF23" s="52"/>
      <c r="AG23" s="53"/>
      <c r="AH23" s="64"/>
      <c r="AI23" s="65"/>
    </row>
    <row r="24" spans="1:35" ht="15.75" thickBot="1" x14ac:dyDescent="0.3">
      <c r="A24" s="192"/>
      <c r="B24" s="194" t="s">
        <v>86</v>
      </c>
      <c r="C24" s="186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5"/>
      <c r="AD24" s="54"/>
      <c r="AE24" s="54"/>
      <c r="AF24" s="54"/>
      <c r="AG24" s="56"/>
      <c r="AH24" s="66"/>
      <c r="AI24" s="67"/>
    </row>
    <row r="26" spans="1:35" ht="15" customHeight="1" x14ac:dyDescent="0.25"/>
    <row r="27" spans="1:35" ht="15" customHeight="1" x14ac:dyDescent="0.25"/>
    <row r="28" spans="1:35" ht="15.75" customHeight="1" x14ac:dyDescent="0.25"/>
  </sheetData>
  <mergeCells count="29">
    <mergeCell ref="A2:A3"/>
    <mergeCell ref="B2:D3"/>
    <mergeCell ref="E2:G3"/>
    <mergeCell ref="H2:J3"/>
    <mergeCell ref="K2:L3"/>
    <mergeCell ref="AH9:AI9"/>
    <mergeCell ref="O2:P3"/>
    <mergeCell ref="Q2:R3"/>
    <mergeCell ref="S2:T3"/>
    <mergeCell ref="B4:D4"/>
    <mergeCell ref="E4:G4"/>
    <mergeCell ref="H4:J4"/>
    <mergeCell ref="K4:L5"/>
    <mergeCell ref="M4:N5"/>
    <mergeCell ref="O4:P5"/>
    <mergeCell ref="Q4:R5"/>
    <mergeCell ref="M2:N3"/>
    <mergeCell ref="S4:T5"/>
    <mergeCell ref="B5:D5"/>
    <mergeCell ref="E5:G5"/>
    <mergeCell ref="H5:J5"/>
    <mergeCell ref="AH7:AI8"/>
    <mergeCell ref="AH22:AI24"/>
    <mergeCell ref="AH10:AI12"/>
    <mergeCell ref="AH13:AI13"/>
    <mergeCell ref="AH14:AI16"/>
    <mergeCell ref="AH17:AI17"/>
    <mergeCell ref="AH18:AI20"/>
    <mergeCell ref="AH21:AI21"/>
  </mergeCells>
  <conditionalFormatting sqref="C9:AG24">
    <cfRule type="containsText" dxfId="4" priority="2" operator="containsText" text="т">
      <formula>NOT(ISERROR(SEARCH("т",C9)))</formula>
    </cfRule>
    <cfRule type="containsText" dxfId="3" priority="3" operator="containsText" text="б">
      <formula>NOT(ISERROR(SEARCH("б",C9)))</formula>
    </cfRule>
    <cfRule type="containsText" dxfId="2" priority="5" operator="containsText" text="я">
      <formula>NOT(ISERROR(SEARCH("я",C9)))</formula>
    </cfRule>
  </conditionalFormatting>
  <conditionalFormatting sqref="C9:AG24">
    <cfRule type="containsText" dxfId="1" priority="4" operator="containsText" text="в">
      <formula>NOT(ISERROR(SEARCH("в",C9)))</formula>
    </cfRule>
  </conditionalFormatting>
  <conditionalFormatting sqref="AH10:AI12">
    <cfRule type="containsText" dxfId="0" priority="1" operator="containsText" text="168">
      <formula>NOT(ISERROR(SEARCH("168",AH10)))</formula>
    </cfRule>
  </conditionalFormatting>
  <conditionalFormatting sqref="C17:AG17 C21:AG21 C9:AG9 C13:AG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 AD9 AD17 AD21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{766BE5D4-B822-4056-8476-D88C55AF6A94}</x14:id>
        </ext>
      </extLst>
    </cfRule>
  </conditionalFormatting>
  <dataValidations count="1">
    <dataValidation type="list" showInputMessage="1" showErrorMessage="1" sqref="C9:AG9 C17:AG17 C21:AG21 C13:AG13">
      <formula1>график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6BE5D4-B822-4056-8476-D88C55AF6A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AD13 AD9 AD17 AD21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workbookViewId="0">
      <selection activeCell="E10" sqref="E10"/>
    </sheetView>
  </sheetViews>
  <sheetFormatPr defaultRowHeight="15" x14ac:dyDescent="0.25"/>
  <cols>
    <col min="1" max="1" width="5" customWidth="1"/>
    <col min="2" max="3" width="28.5703125" bestFit="1" customWidth="1"/>
    <col min="4" max="4" width="7.28515625" bestFit="1" customWidth="1"/>
    <col min="5" max="5" width="9.140625" bestFit="1" customWidth="1"/>
    <col min="6" max="6" width="12.28515625" bestFit="1" customWidth="1"/>
    <col min="7" max="8" width="16.5703125" bestFit="1" customWidth="1"/>
    <col min="9" max="9" width="17.7109375" bestFit="1" customWidth="1"/>
    <col min="10" max="10" width="4.140625" customWidth="1"/>
    <col min="11" max="11" width="5.42578125" customWidth="1"/>
    <col min="12" max="39" width="4.140625" customWidth="1"/>
  </cols>
  <sheetData>
    <row r="1" spans="1:46" s="21" customFormat="1" ht="75.75" thickBot="1" x14ac:dyDescent="0.3">
      <c r="A1" s="113" t="s">
        <v>24</v>
      </c>
      <c r="B1" s="114" t="s">
        <v>13</v>
      </c>
      <c r="C1" s="155" t="s">
        <v>25</v>
      </c>
      <c r="D1" s="159" t="s">
        <v>15</v>
      </c>
      <c r="E1" s="155" t="s">
        <v>16</v>
      </c>
      <c r="F1" s="155" t="s">
        <v>26</v>
      </c>
      <c r="G1" s="155" t="s">
        <v>27</v>
      </c>
      <c r="H1" s="155" t="s">
        <v>28</v>
      </c>
      <c r="I1" s="156" t="s">
        <v>29</v>
      </c>
      <c r="J1" s="160" t="s">
        <v>19</v>
      </c>
      <c r="K1" s="161"/>
      <c r="L1" s="20" t="s">
        <v>48</v>
      </c>
      <c r="M1" s="20" t="s">
        <v>49</v>
      </c>
      <c r="N1" s="20" t="s">
        <v>50</v>
      </c>
      <c r="O1" s="20" t="s">
        <v>51</v>
      </c>
      <c r="P1" s="20" t="s">
        <v>52</v>
      </c>
      <c r="Q1" s="20" t="s">
        <v>53</v>
      </c>
      <c r="R1" s="20" t="s">
        <v>54</v>
      </c>
      <c r="S1" s="20" t="s">
        <v>48</v>
      </c>
      <c r="T1" s="20" t="s">
        <v>49</v>
      </c>
      <c r="U1" s="20" t="s">
        <v>50</v>
      </c>
      <c r="V1" s="20" t="s">
        <v>51</v>
      </c>
      <c r="W1" s="20" t="s">
        <v>52</v>
      </c>
      <c r="X1" s="20" t="s">
        <v>53</v>
      </c>
      <c r="Y1" s="20" t="s">
        <v>54</v>
      </c>
      <c r="Z1" s="20" t="s">
        <v>48</v>
      </c>
      <c r="AA1" s="20" t="s">
        <v>49</v>
      </c>
      <c r="AB1" s="20" t="s">
        <v>50</v>
      </c>
      <c r="AC1" s="20" t="s">
        <v>51</v>
      </c>
      <c r="AD1" s="20" t="s">
        <v>52</v>
      </c>
      <c r="AE1" s="20" t="s">
        <v>53</v>
      </c>
      <c r="AF1" s="20" t="s">
        <v>54</v>
      </c>
      <c r="AG1" s="20" t="s">
        <v>48</v>
      </c>
      <c r="AH1" s="20" t="s">
        <v>49</v>
      </c>
      <c r="AI1" s="20" t="s">
        <v>50</v>
      </c>
      <c r="AJ1" s="20" t="s">
        <v>51</v>
      </c>
      <c r="AK1" s="20" t="s">
        <v>52</v>
      </c>
      <c r="AL1" s="20" t="s">
        <v>53</v>
      </c>
      <c r="AM1" s="20" t="s">
        <v>54</v>
      </c>
      <c r="AN1" s="20" t="s">
        <v>48</v>
      </c>
      <c r="AO1" s="20" t="s">
        <v>49</v>
      </c>
      <c r="AP1" s="24" t="s">
        <v>50</v>
      </c>
      <c r="AQ1" s="22" t="s">
        <v>55</v>
      </c>
      <c r="AR1" s="23" t="s">
        <v>56</v>
      </c>
      <c r="AS1" s="23" t="s">
        <v>57</v>
      </c>
      <c r="AT1" s="23" t="s">
        <v>58</v>
      </c>
    </row>
    <row r="2" spans="1:46" ht="16.5" thickTop="1" thickBot="1" x14ac:dyDescent="0.3">
      <c r="A2" s="113"/>
      <c r="B2" s="114"/>
      <c r="C2" s="157"/>
      <c r="D2" s="162"/>
      <c r="E2" s="157"/>
      <c r="F2" s="157"/>
      <c r="G2" s="157"/>
      <c r="H2" s="157"/>
      <c r="I2" s="158"/>
      <c r="J2" s="163"/>
      <c r="K2" s="164"/>
      <c r="L2" s="16">
        <v>1</v>
      </c>
      <c r="M2" s="16">
        <v>2</v>
      </c>
      <c r="N2" s="16">
        <v>3</v>
      </c>
      <c r="O2" s="16">
        <v>4</v>
      </c>
      <c r="P2" s="16">
        <v>5</v>
      </c>
      <c r="Q2" s="16">
        <v>6</v>
      </c>
      <c r="R2" s="16">
        <v>7</v>
      </c>
      <c r="S2" s="16">
        <v>8</v>
      </c>
      <c r="T2" s="16">
        <v>9</v>
      </c>
      <c r="U2" s="16">
        <v>10</v>
      </c>
      <c r="V2" s="16">
        <v>11</v>
      </c>
      <c r="W2" s="16">
        <v>12</v>
      </c>
      <c r="X2" s="16">
        <v>13</v>
      </c>
      <c r="Y2" s="16">
        <v>14</v>
      </c>
      <c r="Z2" s="16">
        <v>15</v>
      </c>
      <c r="AA2" s="16">
        <v>16</v>
      </c>
      <c r="AB2" s="16">
        <v>17</v>
      </c>
      <c r="AC2" s="16">
        <v>18</v>
      </c>
      <c r="AD2" s="16">
        <v>19</v>
      </c>
      <c r="AE2" s="16">
        <v>20</v>
      </c>
      <c r="AF2" s="16">
        <v>21</v>
      </c>
      <c r="AG2" s="16">
        <v>22</v>
      </c>
      <c r="AH2" s="16">
        <v>23</v>
      </c>
      <c r="AI2" s="16">
        <v>24</v>
      </c>
      <c r="AJ2" s="16">
        <v>25</v>
      </c>
      <c r="AK2" s="16">
        <v>26</v>
      </c>
      <c r="AL2" s="16">
        <v>27</v>
      </c>
      <c r="AM2" s="16">
        <v>28</v>
      </c>
      <c r="AN2" s="16">
        <v>29</v>
      </c>
      <c r="AO2" s="16">
        <v>30</v>
      </c>
      <c r="AP2" s="25">
        <v>31</v>
      </c>
      <c r="AQ2" s="32"/>
      <c r="AR2" s="33"/>
      <c r="AS2" s="33"/>
      <c r="AT2" s="34"/>
    </row>
    <row r="3" spans="1:46" x14ac:dyDescent="0.25">
      <c r="A3" s="31">
        <v>1</v>
      </c>
      <c r="B3" s="4" t="s">
        <v>30</v>
      </c>
      <c r="C3" s="4" t="s">
        <v>31</v>
      </c>
      <c r="D3" s="1">
        <v>1</v>
      </c>
      <c r="E3" s="15">
        <v>0</v>
      </c>
      <c r="F3" s="4" t="s">
        <v>32</v>
      </c>
      <c r="G3" s="4" t="s">
        <v>91</v>
      </c>
      <c r="H3" s="4" t="s">
        <v>33</v>
      </c>
      <c r="I3" s="17" t="s">
        <v>34</v>
      </c>
      <c r="J3" s="146" t="s">
        <v>89</v>
      </c>
      <c r="K3" s="147"/>
      <c r="L3" s="152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26"/>
      <c r="AQ3" s="29"/>
      <c r="AR3" s="30"/>
      <c r="AS3" s="30"/>
      <c r="AT3" s="2"/>
    </row>
    <row r="4" spans="1:46" x14ac:dyDescent="0.25">
      <c r="A4" s="31">
        <v>2</v>
      </c>
      <c r="B4" s="4" t="s">
        <v>35</v>
      </c>
      <c r="C4" s="4" t="s">
        <v>36</v>
      </c>
      <c r="D4" s="1">
        <v>1</v>
      </c>
      <c r="E4" s="15">
        <v>0</v>
      </c>
      <c r="F4" s="4" t="s">
        <v>32</v>
      </c>
      <c r="G4" s="4" t="s">
        <v>21</v>
      </c>
      <c r="H4" s="4" t="s">
        <v>33</v>
      </c>
      <c r="I4" s="17" t="s">
        <v>34</v>
      </c>
      <c r="J4" s="146"/>
      <c r="K4" s="147"/>
      <c r="L4" s="15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27"/>
      <c r="AQ4" s="18"/>
      <c r="AR4" s="1"/>
      <c r="AS4" s="1"/>
      <c r="AT4" s="6"/>
    </row>
    <row r="5" spans="1:46" x14ac:dyDescent="0.25">
      <c r="A5" s="31">
        <v>3</v>
      </c>
      <c r="B5" s="4" t="s">
        <v>37</v>
      </c>
      <c r="C5" s="4" t="s">
        <v>38</v>
      </c>
      <c r="D5" s="1">
        <v>1</v>
      </c>
      <c r="E5" s="15">
        <v>0</v>
      </c>
      <c r="F5" s="4" t="s">
        <v>32</v>
      </c>
      <c r="G5" s="4" t="s">
        <v>22</v>
      </c>
      <c r="H5" s="4" t="s">
        <v>33</v>
      </c>
      <c r="I5" s="17" t="s">
        <v>34</v>
      </c>
      <c r="J5" s="146"/>
      <c r="K5" s="147"/>
      <c r="L5" s="15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27"/>
      <c r="AQ5" s="18"/>
      <c r="AR5" s="1"/>
      <c r="AS5" s="1"/>
      <c r="AT5" s="6"/>
    </row>
    <row r="6" spans="1:46" x14ac:dyDescent="0.25">
      <c r="A6" s="31">
        <v>4</v>
      </c>
      <c r="B6" s="4" t="s">
        <v>39</v>
      </c>
      <c r="C6" s="4" t="s">
        <v>40</v>
      </c>
      <c r="D6" s="1">
        <v>1</v>
      </c>
      <c r="E6" s="15">
        <v>1990</v>
      </c>
      <c r="F6" s="4" t="s">
        <v>41</v>
      </c>
      <c r="G6" s="4" t="s">
        <v>61</v>
      </c>
      <c r="H6" s="4" t="s">
        <v>33</v>
      </c>
      <c r="I6" s="17" t="s">
        <v>34</v>
      </c>
      <c r="J6" s="146"/>
      <c r="K6" s="147"/>
      <c r="L6" s="15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27"/>
      <c r="AQ6" s="18"/>
      <c r="AR6" s="1"/>
      <c r="AS6" s="1"/>
      <c r="AT6" s="6"/>
    </row>
    <row r="7" spans="1:46" x14ac:dyDescent="0.25">
      <c r="A7" s="31">
        <v>5</v>
      </c>
      <c r="B7" s="4" t="s">
        <v>42</v>
      </c>
      <c r="C7" s="4" t="s">
        <v>43</v>
      </c>
      <c r="D7" s="1">
        <v>1</v>
      </c>
      <c r="E7" s="15">
        <v>2950</v>
      </c>
      <c r="F7" s="4" t="s">
        <v>41</v>
      </c>
      <c r="G7" s="4" t="s">
        <v>61</v>
      </c>
      <c r="H7" s="4" t="s">
        <v>33</v>
      </c>
      <c r="I7" s="17" t="s">
        <v>34</v>
      </c>
      <c r="J7" s="146"/>
      <c r="K7" s="147"/>
      <c r="L7" s="15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27"/>
      <c r="AQ7" s="18"/>
      <c r="AR7" s="1"/>
      <c r="AS7" s="1"/>
      <c r="AT7" s="6"/>
    </row>
    <row r="8" spans="1:46" x14ac:dyDescent="0.25">
      <c r="A8" s="31">
        <v>6</v>
      </c>
      <c r="B8" s="4" t="s">
        <v>44</v>
      </c>
      <c r="C8" s="4" t="s">
        <v>45</v>
      </c>
      <c r="D8" s="1">
        <v>1</v>
      </c>
      <c r="E8" s="15">
        <v>2990</v>
      </c>
      <c r="F8" s="4" t="s">
        <v>46</v>
      </c>
      <c r="G8" s="4" t="s">
        <v>61</v>
      </c>
      <c r="H8" s="4" t="s">
        <v>33</v>
      </c>
      <c r="I8" s="17" t="s">
        <v>34</v>
      </c>
      <c r="J8" s="146"/>
      <c r="K8" s="147"/>
      <c r="L8" s="15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27"/>
      <c r="AQ8" s="18"/>
      <c r="AR8" s="1"/>
      <c r="AS8" s="1"/>
      <c r="AT8" s="6"/>
    </row>
    <row r="9" spans="1:46" ht="15.75" thickBot="1" x14ac:dyDescent="0.3">
      <c r="A9" s="31">
        <v>7</v>
      </c>
      <c r="B9" s="4" t="s">
        <v>59</v>
      </c>
      <c r="C9" s="4" t="s">
        <v>60</v>
      </c>
      <c r="D9" s="1">
        <v>1</v>
      </c>
      <c r="E9" s="15">
        <v>0</v>
      </c>
      <c r="F9" s="4" t="s">
        <v>62</v>
      </c>
      <c r="G9" s="4" t="s">
        <v>62</v>
      </c>
      <c r="H9" s="4" t="s">
        <v>47</v>
      </c>
      <c r="I9" s="17" t="s">
        <v>63</v>
      </c>
      <c r="J9" s="146"/>
      <c r="K9" s="147"/>
      <c r="L9" s="154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28"/>
      <c r="AQ9" s="19"/>
      <c r="AR9" s="7"/>
      <c r="AS9" s="7"/>
      <c r="AT9" s="3"/>
    </row>
    <row r="10" spans="1:46" x14ac:dyDescent="0.25">
      <c r="A10" s="31">
        <v>8</v>
      </c>
      <c r="B10" s="4" t="s">
        <v>47</v>
      </c>
      <c r="C10" s="4" t="s">
        <v>47</v>
      </c>
      <c r="D10" s="1">
        <v>0</v>
      </c>
      <c r="E10" s="15">
        <v>0</v>
      </c>
      <c r="F10" s="4" t="s">
        <v>47</v>
      </c>
      <c r="G10" s="4" t="s">
        <v>47</v>
      </c>
      <c r="H10" s="4" t="s">
        <v>47</v>
      </c>
      <c r="I10" s="17" t="s">
        <v>47</v>
      </c>
      <c r="J10" s="146"/>
      <c r="K10" s="147"/>
    </row>
  </sheetData>
  <mergeCells count="11">
    <mergeCell ref="J9:K9"/>
    <mergeCell ref="J10:K10"/>
    <mergeCell ref="J4:K4"/>
    <mergeCell ref="J5:K5"/>
    <mergeCell ref="J6:K6"/>
    <mergeCell ref="J7:K7"/>
    <mergeCell ref="J8:K8"/>
    <mergeCell ref="A1:A2"/>
    <mergeCell ref="B1:B2"/>
    <mergeCell ref="J1:K2"/>
    <mergeCell ref="J3:K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'Сотрудники и коды'!$C$1:$C$4</xm:f>
          </x14:formula1>
          <xm:sqref>J3:K10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M2" sqref="M2:N2"/>
    </sheetView>
  </sheetViews>
  <sheetFormatPr defaultRowHeight="15" x14ac:dyDescent="0.25"/>
  <cols>
    <col min="16" max="16" width="10.42578125" bestFit="1" customWidth="1"/>
    <col min="17" max="17" width="10.42578125" customWidth="1"/>
  </cols>
  <sheetData>
    <row r="1" spans="1:20" ht="15.75" thickBot="1" x14ac:dyDescent="0.3">
      <c r="A1" s="115" t="s">
        <v>12</v>
      </c>
      <c r="B1" s="116"/>
      <c r="C1" s="117"/>
      <c r="D1" s="115" t="s">
        <v>13</v>
      </c>
      <c r="E1" s="117"/>
      <c r="F1" s="115" t="s">
        <v>14</v>
      </c>
      <c r="G1" s="116"/>
      <c r="H1" s="117"/>
      <c r="I1" s="115" t="s">
        <v>7</v>
      </c>
      <c r="J1" s="116"/>
      <c r="K1" s="116"/>
      <c r="L1" s="117"/>
      <c r="M1" s="118" t="s">
        <v>19</v>
      </c>
      <c r="N1" s="119"/>
      <c r="O1" s="9" t="s">
        <v>16</v>
      </c>
      <c r="P1" s="9" t="s">
        <v>17</v>
      </c>
      <c r="Q1" s="9" t="s">
        <v>18</v>
      </c>
      <c r="R1" s="115" t="s">
        <v>11</v>
      </c>
      <c r="S1" s="117"/>
      <c r="T1" s="11"/>
    </row>
    <row r="2" spans="1:20" x14ac:dyDescent="0.25">
      <c r="A2" s="123" t="s">
        <v>23</v>
      </c>
      <c r="B2" s="124"/>
      <c r="C2" s="124"/>
      <c r="D2" s="124" t="s">
        <v>59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"/>
      <c r="P2" s="12"/>
      <c r="Q2" s="12"/>
      <c r="R2" s="125"/>
      <c r="S2" s="125"/>
      <c r="T2" s="10"/>
    </row>
    <row r="3" spans="1:20" x14ac:dyDescent="0.25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3"/>
      <c r="P3" s="13"/>
      <c r="Q3" s="13"/>
      <c r="R3" s="122"/>
      <c r="S3" s="122"/>
      <c r="T3" s="6"/>
    </row>
    <row r="4" spans="1:20" x14ac:dyDescent="0.25">
      <c r="A4" s="12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3"/>
      <c r="P4" s="13"/>
      <c r="Q4" s="13"/>
      <c r="R4" s="122"/>
      <c r="S4" s="122"/>
      <c r="T4" s="6"/>
    </row>
    <row r="5" spans="1:20" x14ac:dyDescent="0.25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3"/>
      <c r="P5" s="13"/>
      <c r="Q5" s="13"/>
      <c r="R5" s="122"/>
      <c r="S5" s="122"/>
      <c r="T5" s="6"/>
    </row>
    <row r="6" spans="1:20" x14ac:dyDescent="0.25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3"/>
      <c r="P6" s="13"/>
      <c r="Q6" s="13"/>
      <c r="R6" s="122"/>
      <c r="S6" s="122"/>
      <c r="T6" s="6"/>
    </row>
    <row r="7" spans="1:20" x14ac:dyDescent="0.25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3"/>
      <c r="P7" s="13"/>
      <c r="Q7" s="13"/>
      <c r="R7" s="122"/>
      <c r="S7" s="122"/>
      <c r="T7" s="6"/>
    </row>
    <row r="8" spans="1:20" x14ac:dyDescent="0.25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3"/>
      <c r="P8" s="13"/>
      <c r="Q8" s="13"/>
      <c r="R8" s="122"/>
      <c r="S8" s="122"/>
      <c r="T8" s="6"/>
    </row>
    <row r="9" spans="1:20" x14ac:dyDescent="0.25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3"/>
      <c r="P9" s="13"/>
      <c r="Q9" s="13"/>
      <c r="R9" s="122"/>
      <c r="S9" s="122"/>
      <c r="T9" s="6"/>
    </row>
    <row r="10" spans="1:20" x14ac:dyDescent="0.25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3"/>
      <c r="P10" s="13"/>
      <c r="Q10" s="13"/>
      <c r="R10" s="122"/>
      <c r="S10" s="122"/>
      <c r="T10" s="6"/>
    </row>
    <row r="11" spans="1:20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3"/>
      <c r="P11" s="13"/>
      <c r="Q11" s="13"/>
      <c r="R11" s="122"/>
      <c r="S11" s="122"/>
      <c r="T11" s="6"/>
    </row>
    <row r="12" spans="1:20" x14ac:dyDescent="0.25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3"/>
      <c r="P12" s="13"/>
      <c r="Q12" s="13"/>
      <c r="R12" s="122"/>
      <c r="S12" s="122"/>
      <c r="T12" s="6"/>
    </row>
    <row r="13" spans="1:20" x14ac:dyDescent="0.25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3"/>
      <c r="P13" s="13"/>
      <c r="Q13" s="13"/>
      <c r="R13" s="122"/>
      <c r="S13" s="122"/>
      <c r="T13" s="6"/>
    </row>
    <row r="14" spans="1:20" x14ac:dyDescent="0.25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3"/>
      <c r="P14" s="13"/>
      <c r="Q14" s="13"/>
      <c r="R14" s="122"/>
      <c r="S14" s="122"/>
      <c r="T14" s="6"/>
    </row>
    <row r="15" spans="1:20" x14ac:dyDescent="0.25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3"/>
      <c r="P15" s="13"/>
      <c r="Q15" s="13"/>
      <c r="R15" s="122"/>
      <c r="S15" s="122"/>
      <c r="T15" s="6"/>
    </row>
    <row r="16" spans="1:20" x14ac:dyDescent="0.25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3"/>
      <c r="P16" s="13"/>
      <c r="Q16" s="13"/>
      <c r="R16" s="122"/>
      <c r="S16" s="122"/>
      <c r="T16" s="6"/>
    </row>
    <row r="17" spans="1:20" x14ac:dyDescent="0.25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3"/>
      <c r="P17" s="13"/>
      <c r="Q17" s="13"/>
      <c r="R17" s="122"/>
      <c r="S17" s="122"/>
      <c r="T17" s="6"/>
    </row>
    <row r="18" spans="1:20" x14ac:dyDescent="0.25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3"/>
      <c r="P18" s="13"/>
      <c r="Q18" s="13"/>
      <c r="R18" s="122"/>
      <c r="S18" s="122"/>
      <c r="T18" s="6"/>
    </row>
    <row r="19" spans="1:20" ht="15.75" thickBot="1" x14ac:dyDescent="0.3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4"/>
      <c r="P19" s="14"/>
      <c r="Q19" s="14"/>
      <c r="R19" s="128"/>
      <c r="S19" s="128"/>
      <c r="T19" s="3"/>
    </row>
  </sheetData>
  <mergeCells count="114">
    <mergeCell ref="A19:C19"/>
    <mergeCell ref="D19:E19"/>
    <mergeCell ref="F19:H19"/>
    <mergeCell ref="I19:L19"/>
    <mergeCell ref="M19:N19"/>
    <mergeCell ref="R19:S19"/>
    <mergeCell ref="A18:C18"/>
    <mergeCell ref="D18:E18"/>
    <mergeCell ref="F18:H18"/>
    <mergeCell ref="I18:L18"/>
    <mergeCell ref="M18:N18"/>
    <mergeCell ref="R18:S18"/>
    <mergeCell ref="A17:C17"/>
    <mergeCell ref="D17:E17"/>
    <mergeCell ref="F17:H17"/>
    <mergeCell ref="I17:L17"/>
    <mergeCell ref="M17:N17"/>
    <mergeCell ref="R17:S17"/>
    <mergeCell ref="A16:C16"/>
    <mergeCell ref="D16:E16"/>
    <mergeCell ref="F16:H16"/>
    <mergeCell ref="I16:L16"/>
    <mergeCell ref="M16:N16"/>
    <mergeCell ref="R16:S16"/>
    <mergeCell ref="A15:C15"/>
    <mergeCell ref="D15:E15"/>
    <mergeCell ref="F15:H15"/>
    <mergeCell ref="I15:L15"/>
    <mergeCell ref="M15:N15"/>
    <mergeCell ref="R15:S15"/>
    <mergeCell ref="A14:C14"/>
    <mergeCell ref="D14:E14"/>
    <mergeCell ref="F14:H14"/>
    <mergeCell ref="I14:L14"/>
    <mergeCell ref="M14:N14"/>
    <mergeCell ref="R14:S14"/>
    <mergeCell ref="A13:C13"/>
    <mergeCell ref="D13:E13"/>
    <mergeCell ref="F13:H13"/>
    <mergeCell ref="I13:L13"/>
    <mergeCell ref="M13:N13"/>
    <mergeCell ref="R13:S13"/>
    <mergeCell ref="A12:C12"/>
    <mergeCell ref="D12:E12"/>
    <mergeCell ref="F12:H12"/>
    <mergeCell ref="I12:L12"/>
    <mergeCell ref="M12:N12"/>
    <mergeCell ref="R12:S12"/>
    <mergeCell ref="A11:C11"/>
    <mergeCell ref="D11:E11"/>
    <mergeCell ref="F11:H11"/>
    <mergeCell ref="I11:L11"/>
    <mergeCell ref="M11:N11"/>
    <mergeCell ref="R11:S11"/>
    <mergeCell ref="A10:C10"/>
    <mergeCell ref="D10:E10"/>
    <mergeCell ref="F10:H10"/>
    <mergeCell ref="I10:L10"/>
    <mergeCell ref="M10:N10"/>
    <mergeCell ref="R10:S10"/>
    <mergeCell ref="A9:C9"/>
    <mergeCell ref="D9:E9"/>
    <mergeCell ref="F9:H9"/>
    <mergeCell ref="I9:L9"/>
    <mergeCell ref="M9:N9"/>
    <mergeCell ref="R9:S9"/>
    <mergeCell ref="A8:C8"/>
    <mergeCell ref="D8:E8"/>
    <mergeCell ref="F8:H8"/>
    <mergeCell ref="I8:L8"/>
    <mergeCell ref="M8:N8"/>
    <mergeCell ref="R8:S8"/>
    <mergeCell ref="A7:C7"/>
    <mergeCell ref="D7:E7"/>
    <mergeCell ref="F7:H7"/>
    <mergeCell ref="I7:L7"/>
    <mergeCell ref="M7:N7"/>
    <mergeCell ref="R7:S7"/>
    <mergeCell ref="A6:C6"/>
    <mergeCell ref="D6:E6"/>
    <mergeCell ref="F6:H6"/>
    <mergeCell ref="I6:L6"/>
    <mergeCell ref="M6:N6"/>
    <mergeCell ref="R6:S6"/>
    <mergeCell ref="A5:C5"/>
    <mergeCell ref="D5:E5"/>
    <mergeCell ref="F5:H5"/>
    <mergeCell ref="I5:L5"/>
    <mergeCell ref="M5:N5"/>
    <mergeCell ref="R5:S5"/>
    <mergeCell ref="A4:C4"/>
    <mergeCell ref="D4:E4"/>
    <mergeCell ref="F4:H4"/>
    <mergeCell ref="I4:L4"/>
    <mergeCell ref="M4:N4"/>
    <mergeCell ref="R4:S4"/>
    <mergeCell ref="A1:C1"/>
    <mergeCell ref="D1:E1"/>
    <mergeCell ref="F1:H1"/>
    <mergeCell ref="I1:L1"/>
    <mergeCell ref="M1:N1"/>
    <mergeCell ref="R1:S1"/>
    <mergeCell ref="A3:C3"/>
    <mergeCell ref="D3:E3"/>
    <mergeCell ref="F3:H3"/>
    <mergeCell ref="I3:L3"/>
    <mergeCell ref="M3:N3"/>
    <mergeCell ref="R3:S3"/>
    <mergeCell ref="A2:C2"/>
    <mergeCell ref="D2:E2"/>
    <mergeCell ref="F2:H2"/>
    <mergeCell ref="I2:L2"/>
    <mergeCell ref="M2:N2"/>
    <mergeCell ref="R2:S2"/>
  </mergeCells>
  <dataValidations count="1">
    <dataValidation type="list" showInputMessage="1" showErrorMessage="1" sqref="D2:E19">
      <formula1>Код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zoomScale="90" zoomScaleNormal="90" workbookViewId="0">
      <selection activeCell="E4" sqref="E4:F4"/>
    </sheetView>
  </sheetViews>
  <sheetFormatPr defaultRowHeight="15" x14ac:dyDescent="0.25"/>
  <cols>
    <col min="13" max="13" width="8.7109375" customWidth="1"/>
    <col min="15" max="15" width="10" customWidth="1"/>
    <col min="16" max="16" width="10.42578125" bestFit="1" customWidth="1"/>
    <col min="17" max="18" width="11.5703125" bestFit="1" customWidth="1"/>
    <col min="20" max="20" width="11.5703125" bestFit="1" customWidth="1"/>
  </cols>
  <sheetData>
    <row r="1" spans="1:21" ht="15.75" thickBot="1" x14ac:dyDescent="0.3">
      <c r="A1" t="s">
        <v>0</v>
      </c>
    </row>
    <row r="2" spans="1:21" ht="15.75" thickBot="1" x14ac:dyDescent="0.3">
      <c r="A2" s="131" t="s">
        <v>1</v>
      </c>
      <c r="B2" s="132"/>
      <c r="C2" s="132"/>
      <c r="D2" s="132"/>
      <c r="E2" s="135">
        <v>0</v>
      </c>
      <c r="F2" s="136"/>
      <c r="K2" s="165" t="s">
        <v>88</v>
      </c>
      <c r="L2" s="166"/>
      <c r="M2" s="166"/>
      <c r="N2" s="166"/>
      <c r="O2" s="166"/>
      <c r="P2" s="166"/>
      <c r="Q2" s="166"/>
      <c r="R2" s="166"/>
      <c r="S2" s="166"/>
      <c r="T2" s="166"/>
      <c r="U2" s="167"/>
    </row>
    <row r="3" spans="1:21" ht="15.75" thickBot="1" x14ac:dyDescent="0.3">
      <c r="A3" s="133" t="s">
        <v>2</v>
      </c>
      <c r="B3" s="134"/>
      <c r="C3" s="134"/>
      <c r="D3" s="134"/>
      <c r="E3" s="137">
        <f>SUM(E2)+SUM(R21:R38)-SUM(E6)</f>
        <v>500</v>
      </c>
      <c r="F3" s="138"/>
      <c r="H3" s="5"/>
      <c r="K3" s="168" t="s">
        <v>64</v>
      </c>
      <c r="L3" s="168"/>
      <c r="M3" s="168"/>
      <c r="N3" s="168" t="s">
        <v>91</v>
      </c>
      <c r="O3" s="168"/>
      <c r="P3" s="168" t="s">
        <v>21</v>
      </c>
      <c r="Q3" s="168"/>
      <c r="R3" s="168" t="s">
        <v>22</v>
      </c>
      <c r="S3" s="168"/>
      <c r="T3" s="168" t="s">
        <v>61</v>
      </c>
      <c r="U3" s="168"/>
    </row>
    <row r="4" spans="1:21" ht="15.75" thickBot="1" x14ac:dyDescent="0.3">
      <c r="A4" s="133" t="s">
        <v>3</v>
      </c>
      <c r="B4" s="134"/>
      <c r="C4" s="134"/>
      <c r="D4" s="134"/>
      <c r="E4" s="137"/>
      <c r="F4" s="138"/>
      <c r="H4" s="5"/>
      <c r="K4" s="169" t="str">
        <f>'Сотрудники и коды'!A1</f>
        <v>Голубев А.В</v>
      </c>
      <c r="L4" s="169"/>
      <c r="M4" s="169"/>
      <c r="N4" s="168">
        <f>COUNTIFS($A$21:$A$38,$K4,$I$21:$I$38,LEFTB(N$3,3)&amp;"*"&amp;MID(N$3,5,5)&amp;"*",$P$21:$P$38,"продажа")</f>
        <v>0</v>
      </c>
      <c r="O4" s="168"/>
      <c r="P4" s="168">
        <f t="shared" ref="P4:U7" si="0">COUNTIFS($A$21:$A$38,$K4,$I$21:$I$38,LEFTB(P$3,3)&amp;"*"&amp;MID(P$3,5,5)&amp;"*",$P$21:$P$38,"продажа")</f>
        <v>0</v>
      </c>
      <c r="Q4" s="168"/>
      <c r="R4" s="168">
        <f t="shared" ref="R4:U7" si="1">COUNTIFS($A$21:$A$38,$K4,$I$21:$I$38,LEFTB(R$3,3)&amp;"*"&amp;MID(R$3,5,5)&amp;"*",$P$21:$P$38,"продажа")</f>
        <v>0</v>
      </c>
      <c r="S4" s="168"/>
      <c r="T4" s="168">
        <f>COUNTIFS($A$21:$A$38,$K4,$M$21:$M$38,LEFTB(T$3,3)&amp;"*"&amp;MID(T$3,5,5)&amp;"*",$P$21:$P$38,"Продажа")</f>
        <v>1</v>
      </c>
      <c r="U4" s="168"/>
    </row>
    <row r="5" spans="1:21" ht="15.75" thickBot="1" x14ac:dyDescent="0.3">
      <c r="A5" s="133" t="s">
        <v>4</v>
      </c>
      <c r="B5" s="134"/>
      <c r="C5" s="134"/>
      <c r="D5" s="134"/>
      <c r="E5" s="137">
        <f>SUM(S21:S38)</f>
        <v>0</v>
      </c>
      <c r="F5" s="138"/>
      <c r="H5" s="5"/>
      <c r="K5" s="169" t="str">
        <f>'Сотрудники и коды'!A2</f>
        <v>Третьяков Л.Т</v>
      </c>
      <c r="L5" s="169"/>
      <c r="M5" s="169"/>
      <c r="N5" s="168">
        <f t="shared" ref="N5:N7" si="2">COUNTIFS($A$21:$A$38,$K5,$I$21:$I$38,LEFTB(N$3,3)&amp;"*"&amp;MID(N$3,5,5)&amp;"*",$P$21:$P$38,"продажа")</f>
        <v>0</v>
      </c>
      <c r="O5" s="168"/>
      <c r="P5" s="168">
        <f t="shared" si="0"/>
        <v>0</v>
      </c>
      <c r="Q5" s="168"/>
      <c r="R5" s="168">
        <f t="shared" si="1"/>
        <v>0</v>
      </c>
      <c r="S5" s="168"/>
      <c r="T5" s="168">
        <f t="shared" ref="T5:T7" si="3">COUNTIFS($A$21:$A$38,$K5,$M$21:$M$38,LEFTB(T$3,3)&amp;"*"&amp;MID(T$3,5,5)&amp;"*",$P$21:$P$38,"Продажа")</f>
        <v>0</v>
      </c>
      <c r="U5" s="168"/>
    </row>
    <row r="6" spans="1:21" ht="15.75" thickBot="1" x14ac:dyDescent="0.3">
      <c r="A6" s="139" t="s">
        <v>5</v>
      </c>
      <c r="B6" s="140"/>
      <c r="C6" s="140"/>
      <c r="D6" s="140"/>
      <c r="E6" s="141">
        <f>SUM(M11:N17)</f>
        <v>0</v>
      </c>
      <c r="F6" s="142"/>
      <c r="H6" s="5"/>
      <c r="K6" s="169" t="str">
        <f>'Сотрудники и коды'!A3</f>
        <v>Сорокин Н.С</v>
      </c>
      <c r="L6" s="169"/>
      <c r="M6" s="169"/>
      <c r="N6" s="168">
        <f t="shared" si="2"/>
        <v>0</v>
      </c>
      <c r="O6" s="168"/>
      <c r="P6" s="168">
        <f t="shared" si="0"/>
        <v>0</v>
      </c>
      <c r="Q6" s="168"/>
      <c r="R6" s="168">
        <f t="shared" si="1"/>
        <v>0</v>
      </c>
      <c r="S6" s="168"/>
      <c r="T6" s="168">
        <f t="shared" si="3"/>
        <v>0</v>
      </c>
      <c r="U6" s="168"/>
    </row>
    <row r="7" spans="1:21" ht="15.75" thickBot="1" x14ac:dyDescent="0.3">
      <c r="K7" s="169" t="str">
        <f>'Сотрудники и коды'!A4</f>
        <v xml:space="preserve">  </v>
      </c>
      <c r="L7" s="169"/>
      <c r="M7" s="169"/>
      <c r="N7" s="168">
        <f t="shared" si="2"/>
        <v>0</v>
      </c>
      <c r="O7" s="168"/>
      <c r="P7" s="168">
        <f t="shared" si="0"/>
        <v>0</v>
      </c>
      <c r="Q7" s="168"/>
      <c r="R7" s="168">
        <f t="shared" si="1"/>
        <v>0</v>
      </c>
      <c r="S7" s="168"/>
      <c r="T7" s="168">
        <f t="shared" si="3"/>
        <v>0</v>
      </c>
      <c r="U7" s="168"/>
    </row>
    <row r="8" spans="1:21" ht="15.75" thickBot="1" x14ac:dyDescent="0.3"/>
    <row r="9" spans="1:21" ht="15.75" x14ac:dyDescent="0.25">
      <c r="A9" s="170" t="s">
        <v>5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2"/>
      <c r="Q9" s="170" t="s">
        <v>20</v>
      </c>
      <c r="R9" s="171"/>
      <c r="S9" s="171"/>
      <c r="T9" s="171"/>
      <c r="U9" s="172"/>
    </row>
    <row r="10" spans="1:21" x14ac:dyDescent="0.25">
      <c r="A10" s="148" t="s">
        <v>6</v>
      </c>
      <c r="B10" s="129"/>
      <c r="C10" s="129" t="s">
        <v>7</v>
      </c>
      <c r="D10" s="129"/>
      <c r="E10" s="129"/>
      <c r="F10" s="129" t="s">
        <v>8</v>
      </c>
      <c r="G10" s="129"/>
      <c r="H10" s="129"/>
      <c r="I10" s="129" t="s">
        <v>9</v>
      </c>
      <c r="J10" s="129"/>
      <c r="K10" s="129" t="s">
        <v>10</v>
      </c>
      <c r="L10" s="129"/>
      <c r="M10" s="129" t="s">
        <v>11</v>
      </c>
      <c r="N10" s="149"/>
      <c r="Q10" s="173"/>
      <c r="R10" s="130"/>
      <c r="S10" s="130"/>
      <c r="T10" s="130"/>
      <c r="U10" s="174"/>
    </row>
    <row r="11" spans="1:21" x14ac:dyDescent="0.25">
      <c r="A11" s="120"/>
      <c r="B11" s="121"/>
      <c r="C11" s="121"/>
      <c r="D11" s="121"/>
      <c r="E11" s="121"/>
      <c r="F11" s="121"/>
      <c r="G11" s="121"/>
      <c r="H11" s="121"/>
      <c r="I11" s="129"/>
      <c r="J11" s="129"/>
      <c r="K11" s="129"/>
      <c r="L11" s="129"/>
      <c r="M11" s="129"/>
      <c r="N11" s="149"/>
      <c r="Q11" s="173"/>
      <c r="R11" s="130"/>
      <c r="S11" s="130"/>
      <c r="T11" s="130"/>
      <c r="U11" s="174"/>
    </row>
    <row r="12" spans="1:21" x14ac:dyDescent="0.25">
      <c r="A12" s="120"/>
      <c r="B12" s="121"/>
      <c r="C12" s="121"/>
      <c r="D12" s="121"/>
      <c r="E12" s="121"/>
      <c r="F12" s="121"/>
      <c r="G12" s="121"/>
      <c r="H12" s="121"/>
      <c r="I12" s="129"/>
      <c r="J12" s="129"/>
      <c r="K12" s="129"/>
      <c r="L12" s="129"/>
      <c r="M12" s="129"/>
      <c r="N12" s="149"/>
      <c r="Q12" s="173"/>
      <c r="R12" s="130"/>
      <c r="S12" s="130"/>
      <c r="T12" s="130"/>
      <c r="U12" s="174"/>
    </row>
    <row r="13" spans="1:21" x14ac:dyDescent="0.25">
      <c r="A13" s="120"/>
      <c r="B13" s="121"/>
      <c r="C13" s="121"/>
      <c r="D13" s="121"/>
      <c r="E13" s="121"/>
      <c r="F13" s="121"/>
      <c r="G13" s="121"/>
      <c r="H13" s="121"/>
      <c r="I13" s="129"/>
      <c r="J13" s="129"/>
      <c r="K13" s="129"/>
      <c r="L13" s="129"/>
      <c r="M13" s="129"/>
      <c r="N13" s="149"/>
      <c r="Q13" s="173"/>
      <c r="R13" s="130"/>
      <c r="S13" s="130"/>
      <c r="T13" s="130"/>
      <c r="U13" s="174"/>
    </row>
    <row r="14" spans="1:21" x14ac:dyDescent="0.25">
      <c r="A14" s="120"/>
      <c r="B14" s="121"/>
      <c r="C14" s="121"/>
      <c r="D14" s="121"/>
      <c r="E14" s="121"/>
      <c r="F14" s="121"/>
      <c r="G14" s="121"/>
      <c r="H14" s="121"/>
      <c r="I14" s="129"/>
      <c r="J14" s="129"/>
      <c r="K14" s="129"/>
      <c r="L14" s="129"/>
      <c r="M14" s="129"/>
      <c r="N14" s="149"/>
      <c r="Q14" s="173"/>
      <c r="R14" s="130"/>
      <c r="S14" s="130"/>
      <c r="T14" s="130"/>
      <c r="U14" s="174"/>
    </row>
    <row r="15" spans="1:21" x14ac:dyDescent="0.25">
      <c r="A15" s="120"/>
      <c r="B15" s="121"/>
      <c r="C15" s="121"/>
      <c r="D15" s="121"/>
      <c r="E15" s="121"/>
      <c r="F15" s="121"/>
      <c r="G15" s="121"/>
      <c r="H15" s="121"/>
      <c r="I15" s="129"/>
      <c r="J15" s="129"/>
      <c r="K15" s="129"/>
      <c r="L15" s="129"/>
      <c r="M15" s="129"/>
      <c r="N15" s="149"/>
      <c r="Q15" s="173"/>
      <c r="R15" s="130"/>
      <c r="S15" s="130"/>
      <c r="T15" s="130"/>
      <c r="U15" s="174"/>
    </row>
    <row r="16" spans="1:21" x14ac:dyDescent="0.25">
      <c r="A16" s="120"/>
      <c r="B16" s="121"/>
      <c r="C16" s="121"/>
      <c r="D16" s="121"/>
      <c r="E16" s="121"/>
      <c r="F16" s="121"/>
      <c r="G16" s="121"/>
      <c r="H16" s="121"/>
      <c r="I16" s="129"/>
      <c r="J16" s="129"/>
      <c r="K16" s="129"/>
      <c r="L16" s="129"/>
      <c r="M16" s="129"/>
      <c r="N16" s="149"/>
      <c r="Q16" s="173"/>
      <c r="R16" s="130"/>
      <c r="S16" s="130"/>
      <c r="T16" s="130"/>
      <c r="U16" s="174"/>
    </row>
    <row r="17" spans="1:21" ht="15.75" thickBot="1" x14ac:dyDescent="0.3">
      <c r="A17" s="126"/>
      <c r="B17" s="127"/>
      <c r="C17" s="127"/>
      <c r="D17" s="127"/>
      <c r="E17" s="127"/>
      <c r="F17" s="127"/>
      <c r="G17" s="127"/>
      <c r="H17" s="127"/>
      <c r="I17" s="150"/>
      <c r="J17" s="150"/>
      <c r="K17" s="150"/>
      <c r="L17" s="150"/>
      <c r="M17" s="150"/>
      <c r="N17" s="151"/>
      <c r="Q17" s="175"/>
      <c r="R17" s="176"/>
      <c r="S17" s="176"/>
      <c r="T17" s="176"/>
      <c r="U17" s="177"/>
    </row>
    <row r="18" spans="1:21" ht="15.75" thickBot="1" x14ac:dyDescent="0.3"/>
    <row r="19" spans="1:21" ht="15.75" thickBot="1" x14ac:dyDescent="0.3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5"/>
    </row>
    <row r="20" spans="1:21" ht="15.75" thickBot="1" x14ac:dyDescent="0.3">
      <c r="A20" s="115" t="s">
        <v>12</v>
      </c>
      <c r="B20" s="116"/>
      <c r="C20" s="117"/>
      <c r="D20" s="115" t="s">
        <v>13</v>
      </c>
      <c r="E20" s="117"/>
      <c r="F20" s="115" t="s">
        <v>14</v>
      </c>
      <c r="G20" s="116"/>
      <c r="H20" s="117"/>
      <c r="I20" s="115" t="s">
        <v>7</v>
      </c>
      <c r="J20" s="116"/>
      <c r="K20" s="116"/>
      <c r="L20" s="117"/>
      <c r="M20" s="115" t="s">
        <v>26</v>
      </c>
      <c r="N20" s="117"/>
      <c r="O20" s="9" t="s">
        <v>15</v>
      </c>
      <c r="P20" s="9" t="s">
        <v>19</v>
      </c>
      <c r="Q20" s="9" t="s">
        <v>16</v>
      </c>
      <c r="R20" s="9" t="s">
        <v>17</v>
      </c>
      <c r="S20" s="9" t="s">
        <v>18</v>
      </c>
      <c r="T20" s="9" t="s">
        <v>11</v>
      </c>
      <c r="U20" s="39"/>
    </row>
    <row r="21" spans="1:21" x14ac:dyDescent="0.25">
      <c r="A21" s="123" t="s">
        <v>23</v>
      </c>
      <c r="B21" s="124"/>
      <c r="C21" s="124"/>
      <c r="D21" s="124" t="s">
        <v>44</v>
      </c>
      <c r="E21" s="124"/>
      <c r="F21" s="124"/>
      <c r="G21" s="124"/>
      <c r="H21" s="124"/>
      <c r="I21" s="124" t="str">
        <f>VLOOKUP(D21,Прайсы!$B$3:$D$10,2,0)</f>
        <v>Роутер WI-FI</v>
      </c>
      <c r="J21" s="124"/>
      <c r="K21" s="124"/>
      <c r="L21" s="124"/>
      <c r="M21" s="124" t="str">
        <f>VLOOKUP(D21,Прайсы!$B$3:$I$10,6,0)</f>
        <v>Устройства</v>
      </c>
      <c r="N21" s="124"/>
      <c r="O21" s="8">
        <f>VLOOKUP(D21,Прайсы!$B$3:$I$10,3,0)</f>
        <v>1</v>
      </c>
      <c r="P21" s="37" t="s">
        <v>89</v>
      </c>
      <c r="Q21" s="12">
        <f>VLOOKUP(D21,Прайсы!$B$3:$I$10,4,0)</f>
        <v>2990</v>
      </c>
      <c r="R21" s="12"/>
      <c r="S21" s="38"/>
      <c r="T21" s="38">
        <f>SUM(Q21)</f>
        <v>2990</v>
      </c>
      <c r="U21" s="6"/>
    </row>
    <row r="22" spans="1:21" x14ac:dyDescent="0.25">
      <c r="A22" s="123" t="s">
        <v>23</v>
      </c>
      <c r="B22" s="124"/>
      <c r="C22" s="124"/>
      <c r="D22" s="121" t="s">
        <v>59</v>
      </c>
      <c r="E22" s="121"/>
      <c r="F22" s="121"/>
      <c r="G22" s="121"/>
      <c r="H22" s="121"/>
      <c r="I22" s="121" t="str">
        <f>VLOOKUP(D22,Прайсы!$B$3:$D$10,2,0)</f>
        <v>QIWI Платеж</v>
      </c>
      <c r="J22" s="121"/>
      <c r="K22" s="121"/>
      <c r="L22" s="121"/>
      <c r="M22" s="124" t="str">
        <f>VLOOKUP(D22,Прайсы!$B$3:$I$10,6,0)</f>
        <v>Платежи</v>
      </c>
      <c r="N22" s="124"/>
      <c r="O22" s="8">
        <f>VLOOKUP(D22,Прайсы!$B$3:$I$10,3,0)</f>
        <v>1</v>
      </c>
      <c r="P22" s="37" t="s">
        <v>89</v>
      </c>
      <c r="Q22" s="12">
        <f>VLOOKUP(D22,Прайсы!$B$3:$I$10,4,0)</f>
        <v>0</v>
      </c>
      <c r="R22" s="13">
        <v>500</v>
      </c>
      <c r="S22" s="35"/>
      <c r="T22" s="38">
        <f t="shared" ref="T22:T38" si="4">SUM(Q22)</f>
        <v>0</v>
      </c>
      <c r="U22" s="6"/>
    </row>
    <row r="23" spans="1:21" x14ac:dyDescent="0.25">
      <c r="A23" s="123" t="s">
        <v>92</v>
      </c>
      <c r="B23" s="124"/>
      <c r="C23" s="124"/>
      <c r="D23" s="124" t="s">
        <v>47</v>
      </c>
      <c r="E23" s="124"/>
      <c r="F23" s="121"/>
      <c r="G23" s="121"/>
      <c r="H23" s="121"/>
      <c r="I23" s="121" t="str">
        <f>VLOOKUP(D23,Прайсы!$B$3:$D$10,2,0)</f>
        <v>-</v>
      </c>
      <c r="J23" s="121"/>
      <c r="K23" s="121"/>
      <c r="L23" s="121"/>
      <c r="M23" s="124" t="str">
        <f>VLOOKUP(D23,Прайсы!$B$3:$I$10,6,0)</f>
        <v>-</v>
      </c>
      <c r="N23" s="124"/>
      <c r="O23" s="8">
        <f>VLOOKUP(D23,Прайсы!$B$3:$I$10,3,0)</f>
        <v>0</v>
      </c>
      <c r="P23" s="37"/>
      <c r="Q23" s="12">
        <f>VLOOKUP(D23,Прайсы!$B$3:$I$10,4,0)</f>
        <v>0</v>
      </c>
      <c r="R23" s="13"/>
      <c r="S23" s="35"/>
      <c r="T23" s="38">
        <f t="shared" si="4"/>
        <v>0</v>
      </c>
      <c r="U23" s="6"/>
    </row>
    <row r="24" spans="1:21" x14ac:dyDescent="0.25">
      <c r="A24" s="123" t="s">
        <v>92</v>
      </c>
      <c r="B24" s="124"/>
      <c r="C24" s="124"/>
      <c r="D24" s="121" t="s">
        <v>47</v>
      </c>
      <c r="E24" s="121"/>
      <c r="F24" s="121"/>
      <c r="G24" s="121"/>
      <c r="H24" s="121"/>
      <c r="I24" s="121" t="str">
        <f>VLOOKUP(D24,Прайсы!$B$3:$D$10,2,0)</f>
        <v>-</v>
      </c>
      <c r="J24" s="121"/>
      <c r="K24" s="121"/>
      <c r="L24" s="121"/>
      <c r="M24" s="124" t="str">
        <f>VLOOKUP(D24,Прайсы!$B$3:$I$10,6,0)</f>
        <v>-</v>
      </c>
      <c r="N24" s="124"/>
      <c r="O24" s="8">
        <f>VLOOKUP(D24,Прайсы!$B$3:$I$10,3,0)</f>
        <v>0</v>
      </c>
      <c r="P24" s="37"/>
      <c r="Q24" s="12">
        <f>VLOOKUP(D24,Прайсы!$B$3:$I$10,4,0)</f>
        <v>0</v>
      </c>
      <c r="R24" s="13"/>
      <c r="S24" s="35"/>
      <c r="T24" s="38">
        <f t="shared" si="4"/>
        <v>0</v>
      </c>
      <c r="U24" s="6"/>
    </row>
    <row r="25" spans="1:21" x14ac:dyDescent="0.25">
      <c r="A25" s="123" t="s">
        <v>92</v>
      </c>
      <c r="B25" s="124"/>
      <c r="C25" s="124"/>
      <c r="D25" s="124" t="s">
        <v>47</v>
      </c>
      <c r="E25" s="124"/>
      <c r="F25" s="121"/>
      <c r="G25" s="121"/>
      <c r="H25" s="121"/>
      <c r="I25" s="121" t="str">
        <f>VLOOKUP(D25,Прайсы!$B$3:$D$10,2,0)</f>
        <v>-</v>
      </c>
      <c r="J25" s="121"/>
      <c r="K25" s="121"/>
      <c r="L25" s="121"/>
      <c r="M25" s="124" t="str">
        <f>VLOOKUP(D25,Прайсы!$B$3:$I$10,6,0)</f>
        <v>-</v>
      </c>
      <c r="N25" s="124"/>
      <c r="O25" s="8">
        <f>VLOOKUP(D25,Прайсы!$B$3:$I$10,3,0)</f>
        <v>0</v>
      </c>
      <c r="P25" s="37"/>
      <c r="Q25" s="12">
        <f>VLOOKUP(D25,Прайсы!$B$3:$I$10,4,0)</f>
        <v>0</v>
      </c>
      <c r="R25" s="13"/>
      <c r="S25" s="35"/>
      <c r="T25" s="38">
        <f t="shared" si="4"/>
        <v>0</v>
      </c>
      <c r="U25" s="6"/>
    </row>
    <row r="26" spans="1:21" x14ac:dyDescent="0.25">
      <c r="A26" s="123"/>
      <c r="B26" s="124"/>
      <c r="C26" s="124"/>
      <c r="D26" s="121" t="s">
        <v>47</v>
      </c>
      <c r="E26" s="121"/>
      <c r="F26" s="121"/>
      <c r="G26" s="121"/>
      <c r="H26" s="121"/>
      <c r="I26" s="121" t="str">
        <f>VLOOKUP(D26,Прайсы!$B$3:$D$10,2,0)</f>
        <v>-</v>
      </c>
      <c r="J26" s="121"/>
      <c r="K26" s="121"/>
      <c r="L26" s="121"/>
      <c r="M26" s="124" t="str">
        <f>VLOOKUP(D26,Прайсы!$B$3:$I$10,6,0)</f>
        <v>-</v>
      </c>
      <c r="N26" s="124"/>
      <c r="O26" s="8">
        <f>VLOOKUP(D26,Прайсы!$B$3:$I$10,3,0)</f>
        <v>0</v>
      </c>
      <c r="P26" s="37"/>
      <c r="Q26" s="12">
        <f>VLOOKUP(D26,Прайсы!$B$3:$I$10,4,0)</f>
        <v>0</v>
      </c>
      <c r="R26" s="13"/>
      <c r="S26" s="35"/>
      <c r="T26" s="38">
        <f t="shared" si="4"/>
        <v>0</v>
      </c>
      <c r="U26" s="6"/>
    </row>
    <row r="27" spans="1:21" x14ac:dyDescent="0.25">
      <c r="A27" s="123"/>
      <c r="B27" s="124"/>
      <c r="C27" s="124"/>
      <c r="D27" s="121" t="s">
        <v>47</v>
      </c>
      <c r="E27" s="121"/>
      <c r="F27" s="121"/>
      <c r="G27" s="121"/>
      <c r="H27" s="121"/>
      <c r="I27" s="121" t="str">
        <f>VLOOKUP(D27,Прайсы!$B$3:$D$10,2,0)</f>
        <v>-</v>
      </c>
      <c r="J27" s="121"/>
      <c r="K27" s="121"/>
      <c r="L27" s="121"/>
      <c r="M27" s="124" t="str">
        <f>VLOOKUP(D27,Прайсы!$B$3:$I$10,6,0)</f>
        <v>-</v>
      </c>
      <c r="N27" s="124"/>
      <c r="O27" s="8">
        <f>VLOOKUP(D27,Прайсы!$B$3:$I$10,3,0)</f>
        <v>0</v>
      </c>
      <c r="P27" s="37"/>
      <c r="Q27" s="12">
        <f>VLOOKUP(D27,Прайсы!$B$3:$I$10,4,0)</f>
        <v>0</v>
      </c>
      <c r="R27" s="13"/>
      <c r="S27" s="35"/>
      <c r="T27" s="38">
        <f t="shared" si="4"/>
        <v>0</v>
      </c>
      <c r="U27" s="6"/>
    </row>
    <row r="28" spans="1:21" x14ac:dyDescent="0.25">
      <c r="A28" s="123"/>
      <c r="B28" s="124"/>
      <c r="C28" s="124"/>
      <c r="D28" s="121" t="s">
        <v>47</v>
      </c>
      <c r="E28" s="121"/>
      <c r="F28" s="121"/>
      <c r="G28" s="121"/>
      <c r="H28" s="121"/>
      <c r="I28" s="121" t="str">
        <f>VLOOKUP(D28,Прайсы!$B$3:$D$10,2,0)</f>
        <v>-</v>
      </c>
      <c r="J28" s="121"/>
      <c r="K28" s="121"/>
      <c r="L28" s="121"/>
      <c r="M28" s="124" t="str">
        <f>VLOOKUP(D28,Прайсы!$B$3:$I$10,6,0)</f>
        <v>-</v>
      </c>
      <c r="N28" s="124"/>
      <c r="O28" s="8">
        <f>VLOOKUP(D28,Прайсы!$B$3:$I$10,3,0)</f>
        <v>0</v>
      </c>
      <c r="P28" s="37"/>
      <c r="Q28" s="12">
        <f>VLOOKUP(D28,Прайсы!$B$3:$I$10,4,0)</f>
        <v>0</v>
      </c>
      <c r="R28" s="13"/>
      <c r="S28" s="35"/>
      <c r="T28" s="38">
        <f t="shared" si="4"/>
        <v>0</v>
      </c>
      <c r="U28" s="6"/>
    </row>
    <row r="29" spans="1:21" x14ac:dyDescent="0.25">
      <c r="A29" s="123"/>
      <c r="B29" s="124"/>
      <c r="C29" s="124"/>
      <c r="D29" s="121" t="s">
        <v>47</v>
      </c>
      <c r="E29" s="121"/>
      <c r="F29" s="121"/>
      <c r="G29" s="121"/>
      <c r="H29" s="121"/>
      <c r="I29" s="121" t="str">
        <f>VLOOKUP(D29,Прайсы!$B$3:$D$10,2,0)</f>
        <v>-</v>
      </c>
      <c r="J29" s="121"/>
      <c r="K29" s="121"/>
      <c r="L29" s="121"/>
      <c r="M29" s="124" t="str">
        <f>VLOOKUP(D29,Прайсы!$B$3:$I$10,6,0)</f>
        <v>-</v>
      </c>
      <c r="N29" s="124"/>
      <c r="O29" s="8">
        <f>VLOOKUP(D29,Прайсы!$B$3:$I$10,3,0)</f>
        <v>0</v>
      </c>
      <c r="P29" s="37"/>
      <c r="Q29" s="12">
        <f>VLOOKUP(D29,Прайсы!$B$3:$I$10,4,0)</f>
        <v>0</v>
      </c>
      <c r="R29" s="13"/>
      <c r="S29" s="35"/>
      <c r="T29" s="38">
        <f t="shared" si="4"/>
        <v>0</v>
      </c>
      <c r="U29" s="6"/>
    </row>
    <row r="30" spans="1:21" x14ac:dyDescent="0.25">
      <c r="A30" s="123"/>
      <c r="B30" s="124"/>
      <c r="C30" s="124"/>
      <c r="D30" s="121" t="s">
        <v>47</v>
      </c>
      <c r="E30" s="121"/>
      <c r="F30" s="121"/>
      <c r="G30" s="121"/>
      <c r="H30" s="121"/>
      <c r="I30" s="121" t="str">
        <f>VLOOKUP(D30,Прайсы!$B$3:$D$10,2,0)</f>
        <v>-</v>
      </c>
      <c r="J30" s="121"/>
      <c r="K30" s="121"/>
      <c r="L30" s="121"/>
      <c r="M30" s="124" t="str">
        <f>VLOOKUP(D30,Прайсы!$B$3:$I$10,6,0)</f>
        <v>-</v>
      </c>
      <c r="N30" s="124"/>
      <c r="O30" s="8">
        <f>VLOOKUP(D30,Прайсы!$B$3:$I$10,3,0)</f>
        <v>0</v>
      </c>
      <c r="P30" s="37"/>
      <c r="Q30" s="12">
        <f>VLOOKUP(D30,Прайсы!$B$3:$I$10,4,0)</f>
        <v>0</v>
      </c>
      <c r="R30" s="13"/>
      <c r="S30" s="35"/>
      <c r="T30" s="38">
        <f t="shared" si="4"/>
        <v>0</v>
      </c>
      <c r="U30" s="6"/>
    </row>
    <row r="31" spans="1:21" x14ac:dyDescent="0.25">
      <c r="A31" s="123"/>
      <c r="B31" s="124"/>
      <c r="C31" s="124"/>
      <c r="D31" s="121" t="s">
        <v>47</v>
      </c>
      <c r="E31" s="121"/>
      <c r="F31" s="121"/>
      <c r="G31" s="121"/>
      <c r="H31" s="121"/>
      <c r="I31" s="121" t="str">
        <f>VLOOKUP(D31,Прайсы!$B$3:$D$10,2,0)</f>
        <v>-</v>
      </c>
      <c r="J31" s="121"/>
      <c r="K31" s="121"/>
      <c r="L31" s="121"/>
      <c r="M31" s="124" t="str">
        <f>VLOOKUP(D31,Прайсы!$B$3:$I$10,6,0)</f>
        <v>-</v>
      </c>
      <c r="N31" s="124"/>
      <c r="O31" s="8">
        <f>VLOOKUP(D31,Прайсы!$B$3:$I$10,3,0)</f>
        <v>0</v>
      </c>
      <c r="P31" s="37"/>
      <c r="Q31" s="12">
        <f>VLOOKUP(D31,Прайсы!$B$3:$I$10,4,0)</f>
        <v>0</v>
      </c>
      <c r="R31" s="13"/>
      <c r="S31" s="35"/>
      <c r="T31" s="38">
        <f t="shared" si="4"/>
        <v>0</v>
      </c>
      <c r="U31" s="6"/>
    </row>
    <row r="32" spans="1:21" x14ac:dyDescent="0.25">
      <c r="A32" s="123"/>
      <c r="B32" s="124"/>
      <c r="C32" s="124"/>
      <c r="D32" s="121" t="s">
        <v>47</v>
      </c>
      <c r="E32" s="121"/>
      <c r="F32" s="121"/>
      <c r="G32" s="121"/>
      <c r="H32" s="121"/>
      <c r="I32" s="121" t="str">
        <f>VLOOKUP(D32,Прайсы!$B$3:$D$10,2,0)</f>
        <v>-</v>
      </c>
      <c r="J32" s="121"/>
      <c r="K32" s="121"/>
      <c r="L32" s="121"/>
      <c r="M32" s="124" t="str">
        <f>VLOOKUP(D32,Прайсы!$B$3:$I$10,6,0)</f>
        <v>-</v>
      </c>
      <c r="N32" s="124"/>
      <c r="O32" s="8">
        <f>VLOOKUP(D32,Прайсы!$B$3:$I$10,3,0)</f>
        <v>0</v>
      </c>
      <c r="P32" s="37"/>
      <c r="Q32" s="12">
        <f>VLOOKUP(D32,Прайсы!$B$3:$I$10,4,0)</f>
        <v>0</v>
      </c>
      <c r="R32" s="13"/>
      <c r="S32" s="35"/>
      <c r="T32" s="38">
        <f t="shared" si="4"/>
        <v>0</v>
      </c>
      <c r="U32" s="6"/>
    </row>
    <row r="33" spans="1:21" x14ac:dyDescent="0.25">
      <c r="A33" s="123"/>
      <c r="B33" s="124"/>
      <c r="C33" s="124"/>
      <c r="D33" s="121" t="s">
        <v>47</v>
      </c>
      <c r="E33" s="121"/>
      <c r="F33" s="121"/>
      <c r="G33" s="121"/>
      <c r="H33" s="121"/>
      <c r="I33" s="121" t="str">
        <f>VLOOKUP(D33,Прайсы!$B$3:$D$10,2,0)</f>
        <v>-</v>
      </c>
      <c r="J33" s="121"/>
      <c r="K33" s="121"/>
      <c r="L33" s="121"/>
      <c r="M33" s="124" t="str">
        <f>VLOOKUP(D33,Прайсы!$B$3:$I$10,6,0)</f>
        <v>-</v>
      </c>
      <c r="N33" s="124"/>
      <c r="O33" s="8">
        <f>VLOOKUP(D33,Прайсы!$B$3:$I$10,3,0)</f>
        <v>0</v>
      </c>
      <c r="P33" s="37"/>
      <c r="Q33" s="12">
        <f>VLOOKUP(D33,Прайсы!$B$3:$I$10,4,0)</f>
        <v>0</v>
      </c>
      <c r="R33" s="13"/>
      <c r="S33" s="35"/>
      <c r="T33" s="38">
        <f t="shared" si="4"/>
        <v>0</v>
      </c>
      <c r="U33" s="6"/>
    </row>
    <row r="34" spans="1:21" x14ac:dyDescent="0.25">
      <c r="A34" s="123"/>
      <c r="B34" s="124"/>
      <c r="C34" s="124"/>
      <c r="D34" s="121" t="s">
        <v>47</v>
      </c>
      <c r="E34" s="121"/>
      <c r="F34" s="121"/>
      <c r="G34" s="121"/>
      <c r="H34" s="121"/>
      <c r="I34" s="121" t="str">
        <f>VLOOKUP(D34,Прайсы!$B$3:$D$10,2,0)</f>
        <v>-</v>
      </c>
      <c r="J34" s="121"/>
      <c r="K34" s="121"/>
      <c r="L34" s="121"/>
      <c r="M34" s="124" t="str">
        <f>VLOOKUP(D34,Прайсы!$B$3:$I$10,6,0)</f>
        <v>-</v>
      </c>
      <c r="N34" s="124"/>
      <c r="O34" s="8">
        <f>VLOOKUP(D34,Прайсы!$B$3:$I$10,3,0)</f>
        <v>0</v>
      </c>
      <c r="P34" s="37"/>
      <c r="Q34" s="12">
        <f>VLOOKUP(D34,Прайсы!$B$3:$I$10,4,0)</f>
        <v>0</v>
      </c>
      <c r="R34" s="13"/>
      <c r="S34" s="35"/>
      <c r="T34" s="38">
        <f t="shared" si="4"/>
        <v>0</v>
      </c>
      <c r="U34" s="6"/>
    </row>
    <row r="35" spans="1:21" x14ac:dyDescent="0.25">
      <c r="A35" s="123"/>
      <c r="B35" s="124"/>
      <c r="C35" s="124"/>
      <c r="D35" s="121" t="s">
        <v>47</v>
      </c>
      <c r="E35" s="121"/>
      <c r="F35" s="121"/>
      <c r="G35" s="121"/>
      <c r="H35" s="121"/>
      <c r="I35" s="121" t="str">
        <f>VLOOKUP(D35,Прайсы!$B$3:$D$10,2,0)</f>
        <v>-</v>
      </c>
      <c r="J35" s="121"/>
      <c r="K35" s="121"/>
      <c r="L35" s="121"/>
      <c r="M35" s="124" t="str">
        <f>VLOOKUP(D35,Прайсы!$B$3:$I$10,6,0)</f>
        <v>-</v>
      </c>
      <c r="N35" s="124"/>
      <c r="O35" s="8">
        <f>VLOOKUP(D35,Прайсы!$B$3:$I$10,3,0)</f>
        <v>0</v>
      </c>
      <c r="P35" s="37"/>
      <c r="Q35" s="12">
        <f>VLOOKUP(D35,Прайсы!$B$3:$I$10,4,0)</f>
        <v>0</v>
      </c>
      <c r="R35" s="13"/>
      <c r="S35" s="35"/>
      <c r="T35" s="38">
        <f t="shared" si="4"/>
        <v>0</v>
      </c>
      <c r="U35" s="6"/>
    </row>
    <row r="36" spans="1:21" x14ac:dyDescent="0.25">
      <c r="A36" s="123"/>
      <c r="B36" s="124"/>
      <c r="C36" s="124"/>
      <c r="D36" s="121" t="s">
        <v>47</v>
      </c>
      <c r="E36" s="121"/>
      <c r="F36" s="121"/>
      <c r="G36" s="121"/>
      <c r="H36" s="121"/>
      <c r="I36" s="121" t="str">
        <f>VLOOKUP(D36,Прайсы!$B$3:$D$10,2,0)</f>
        <v>-</v>
      </c>
      <c r="J36" s="121"/>
      <c r="K36" s="121"/>
      <c r="L36" s="121"/>
      <c r="M36" s="124" t="str">
        <f>VLOOKUP(D36,Прайсы!$B$3:$I$10,6,0)</f>
        <v>-</v>
      </c>
      <c r="N36" s="124"/>
      <c r="O36" s="8">
        <f>VLOOKUP(D36,Прайсы!$B$3:$I$10,3,0)</f>
        <v>0</v>
      </c>
      <c r="P36" s="37"/>
      <c r="Q36" s="12">
        <f>VLOOKUP(D36,Прайсы!$B$3:$I$10,4,0)</f>
        <v>0</v>
      </c>
      <c r="R36" s="13"/>
      <c r="S36" s="35"/>
      <c r="T36" s="38">
        <f t="shared" si="4"/>
        <v>0</v>
      </c>
      <c r="U36" s="6"/>
    </row>
    <row r="37" spans="1:21" x14ac:dyDescent="0.25">
      <c r="A37" s="123"/>
      <c r="B37" s="124"/>
      <c r="C37" s="124"/>
      <c r="D37" s="121" t="s">
        <v>47</v>
      </c>
      <c r="E37" s="121"/>
      <c r="F37" s="121"/>
      <c r="G37" s="121"/>
      <c r="H37" s="121"/>
      <c r="I37" s="121" t="str">
        <f>VLOOKUP(D37,Прайсы!$B$3:$D$10,2,0)</f>
        <v>-</v>
      </c>
      <c r="J37" s="121"/>
      <c r="K37" s="121"/>
      <c r="L37" s="121"/>
      <c r="M37" s="124" t="str">
        <f>VLOOKUP(D37,Прайсы!$B$3:$I$10,6,0)</f>
        <v>-</v>
      </c>
      <c r="N37" s="124"/>
      <c r="O37" s="8">
        <f>VLOOKUP(D37,Прайсы!$B$3:$I$10,3,0)</f>
        <v>0</v>
      </c>
      <c r="P37" s="37"/>
      <c r="Q37" s="12">
        <f>VLOOKUP(D37,Прайсы!$B$3:$I$10,4,0)</f>
        <v>0</v>
      </c>
      <c r="R37" s="13"/>
      <c r="S37" s="35"/>
      <c r="T37" s="38">
        <f t="shared" si="4"/>
        <v>0</v>
      </c>
      <c r="U37" s="6"/>
    </row>
    <row r="38" spans="1:21" ht="15.75" thickBot="1" x14ac:dyDescent="0.3">
      <c r="A38" s="178"/>
      <c r="B38" s="179"/>
      <c r="C38" s="179"/>
      <c r="D38" s="127" t="s">
        <v>47</v>
      </c>
      <c r="E38" s="127"/>
      <c r="F38" s="127"/>
      <c r="G38" s="127"/>
      <c r="H38" s="127"/>
      <c r="I38" s="127" t="str">
        <f>VLOOKUP(D38,Прайсы!$B$3:$D$10,2,0)</f>
        <v>-</v>
      </c>
      <c r="J38" s="127"/>
      <c r="K38" s="127"/>
      <c r="L38" s="127"/>
      <c r="M38" s="179" t="str">
        <f>VLOOKUP(D38,Прайсы!$B$3:$I$10,6,0)</f>
        <v>-</v>
      </c>
      <c r="N38" s="179"/>
      <c r="O38" s="180">
        <f>VLOOKUP(D38,Прайсы!$B$3:$I$10,3,0)</f>
        <v>0</v>
      </c>
      <c r="P38" s="37"/>
      <c r="Q38" s="181">
        <f>VLOOKUP(D38,Прайсы!$B$3:$I$10,4,0)</f>
        <v>0</v>
      </c>
      <c r="R38" s="14"/>
      <c r="S38" s="36"/>
      <c r="T38" s="38">
        <f t="shared" si="4"/>
        <v>0</v>
      </c>
      <c r="U38" s="3"/>
    </row>
  </sheetData>
  <mergeCells count="198">
    <mergeCell ref="T6:U6"/>
    <mergeCell ref="T7:U7"/>
    <mergeCell ref="N3:O3"/>
    <mergeCell ref="N4:O4"/>
    <mergeCell ref="N5:O5"/>
    <mergeCell ref="N6:O6"/>
    <mergeCell ref="N7:O7"/>
    <mergeCell ref="P3:Q3"/>
    <mergeCell ref="P4:Q4"/>
    <mergeCell ref="P5:Q5"/>
    <mergeCell ref="P6:Q6"/>
    <mergeCell ref="P7:Q7"/>
    <mergeCell ref="A35:C35"/>
    <mergeCell ref="D35:E35"/>
    <mergeCell ref="F35:H35"/>
    <mergeCell ref="I35:L35"/>
    <mergeCell ref="A34:C34"/>
    <mergeCell ref="D34:E34"/>
    <mergeCell ref="F34:H34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A38:C38"/>
    <mergeCell ref="D38:E38"/>
    <mergeCell ref="F38:H38"/>
    <mergeCell ref="I38:L38"/>
    <mergeCell ref="A37:C37"/>
    <mergeCell ref="D37:E37"/>
    <mergeCell ref="F37:H37"/>
    <mergeCell ref="I37:L37"/>
    <mergeCell ref="A36:C36"/>
    <mergeCell ref="D36:E36"/>
    <mergeCell ref="F36:H36"/>
    <mergeCell ref="I36:L36"/>
    <mergeCell ref="A33:C33"/>
    <mergeCell ref="D33:E33"/>
    <mergeCell ref="F33:H33"/>
    <mergeCell ref="I33:L33"/>
    <mergeCell ref="A32:C32"/>
    <mergeCell ref="D32:E32"/>
    <mergeCell ref="F32:H32"/>
    <mergeCell ref="I32:L32"/>
    <mergeCell ref="A19:U19"/>
    <mergeCell ref="A31:C31"/>
    <mergeCell ref="D31:E31"/>
    <mergeCell ref="F31:H31"/>
    <mergeCell ref="I31:L31"/>
    <mergeCell ref="A30:C30"/>
    <mergeCell ref="D30:E30"/>
    <mergeCell ref="F30:H30"/>
    <mergeCell ref="I30:L30"/>
    <mergeCell ref="A29:C29"/>
    <mergeCell ref="D29:E29"/>
    <mergeCell ref="F29:H29"/>
    <mergeCell ref="I29:L29"/>
    <mergeCell ref="A28:C28"/>
    <mergeCell ref="D28:E28"/>
    <mergeCell ref="F28:H28"/>
    <mergeCell ref="I28:L28"/>
    <mergeCell ref="A27:C27"/>
    <mergeCell ref="D27:E27"/>
    <mergeCell ref="F27:H27"/>
    <mergeCell ref="I27:L27"/>
    <mergeCell ref="A26:C26"/>
    <mergeCell ref="D26:E26"/>
    <mergeCell ref="F26:H26"/>
    <mergeCell ref="I26:L26"/>
    <mergeCell ref="A25:C25"/>
    <mergeCell ref="D25:E25"/>
    <mergeCell ref="F25:H25"/>
    <mergeCell ref="I25:L25"/>
    <mergeCell ref="A24:C24"/>
    <mergeCell ref="D24:E24"/>
    <mergeCell ref="F24:H24"/>
    <mergeCell ref="I24:L24"/>
    <mergeCell ref="A23:C23"/>
    <mergeCell ref="D23:E23"/>
    <mergeCell ref="F23:H23"/>
    <mergeCell ref="I23:L23"/>
    <mergeCell ref="A22:C22"/>
    <mergeCell ref="D22:E22"/>
    <mergeCell ref="F22:H22"/>
    <mergeCell ref="I22:L22"/>
    <mergeCell ref="A20:C20"/>
    <mergeCell ref="D20:E20"/>
    <mergeCell ref="F20:H20"/>
    <mergeCell ref="I20:L20"/>
    <mergeCell ref="A21:C21"/>
    <mergeCell ref="D21:E21"/>
    <mergeCell ref="F21:H21"/>
    <mergeCell ref="I21:L21"/>
    <mergeCell ref="A14:B14"/>
    <mergeCell ref="C14:E14"/>
    <mergeCell ref="F14:H14"/>
    <mergeCell ref="I14:J14"/>
    <mergeCell ref="K17:L17"/>
    <mergeCell ref="M17:N17"/>
    <mergeCell ref="K15:L15"/>
    <mergeCell ref="M15:N15"/>
    <mergeCell ref="K16:L16"/>
    <mergeCell ref="M16:N16"/>
    <mergeCell ref="A15:B15"/>
    <mergeCell ref="C15:E15"/>
    <mergeCell ref="F15:H15"/>
    <mergeCell ref="I15:J15"/>
    <mergeCell ref="A16:B16"/>
    <mergeCell ref="C16:E16"/>
    <mergeCell ref="F16:H16"/>
    <mergeCell ref="I16:J16"/>
    <mergeCell ref="A17:B17"/>
    <mergeCell ref="A11:B11"/>
    <mergeCell ref="C11:E11"/>
    <mergeCell ref="F11:H11"/>
    <mergeCell ref="I11:J11"/>
    <mergeCell ref="A12:B12"/>
    <mergeCell ref="C12:E12"/>
    <mergeCell ref="F12:H12"/>
    <mergeCell ref="I12:J12"/>
    <mergeCell ref="K13:L13"/>
    <mergeCell ref="A13:B13"/>
    <mergeCell ref="C13:E13"/>
    <mergeCell ref="F13:H13"/>
    <mergeCell ref="I13:J13"/>
    <mergeCell ref="A2:D2"/>
    <mergeCell ref="A3:D3"/>
    <mergeCell ref="E2:F2"/>
    <mergeCell ref="E3:F3"/>
    <mergeCell ref="A9:N9"/>
    <mergeCell ref="K10:L10"/>
    <mergeCell ref="M10:N10"/>
    <mergeCell ref="A4:D4"/>
    <mergeCell ref="A5:D5"/>
    <mergeCell ref="A6:D6"/>
    <mergeCell ref="E4:F4"/>
    <mergeCell ref="E5:F5"/>
    <mergeCell ref="E6:F6"/>
    <mergeCell ref="A10:B10"/>
    <mergeCell ref="C10:E10"/>
    <mergeCell ref="F10:H10"/>
    <mergeCell ref="I10:J10"/>
    <mergeCell ref="K2:U2"/>
    <mergeCell ref="K3:M3"/>
    <mergeCell ref="K4:M4"/>
    <mergeCell ref="K5:M5"/>
    <mergeCell ref="K6:M6"/>
    <mergeCell ref="K7:M7"/>
    <mergeCell ref="C17:E17"/>
    <mergeCell ref="F17:H17"/>
    <mergeCell ref="I17:J17"/>
    <mergeCell ref="Q9:U9"/>
    <mergeCell ref="Q10:R10"/>
    <mergeCell ref="Q11:R11"/>
    <mergeCell ref="Q12:R12"/>
    <mergeCell ref="Q13:R13"/>
    <mergeCell ref="Q14:R14"/>
    <mergeCell ref="Q15:R15"/>
    <mergeCell ref="Q16:R16"/>
    <mergeCell ref="Q17:R17"/>
    <mergeCell ref="S10:T10"/>
    <mergeCell ref="S11:T11"/>
    <mergeCell ref="S12:T12"/>
    <mergeCell ref="S13:T13"/>
    <mergeCell ref="S14:T14"/>
    <mergeCell ref="S15:T15"/>
    <mergeCell ref="S16:T16"/>
    <mergeCell ref="S17:T17"/>
    <mergeCell ref="K11:L11"/>
    <mergeCell ref="M11:N11"/>
    <mergeCell ref="K12:L12"/>
    <mergeCell ref="M12:N12"/>
    <mergeCell ref="M35:N35"/>
    <mergeCell ref="M36:N36"/>
    <mergeCell ref="M37:N37"/>
    <mergeCell ref="M38:N38"/>
    <mergeCell ref="M13:N13"/>
    <mergeCell ref="K14:L14"/>
    <mergeCell ref="M14:N14"/>
    <mergeCell ref="I34:L34"/>
    <mergeCell ref="R3:S3"/>
    <mergeCell ref="R4:S4"/>
    <mergeCell ref="R5:S5"/>
    <mergeCell ref="R6:S6"/>
    <mergeCell ref="R7:S7"/>
    <mergeCell ref="T3:U3"/>
    <mergeCell ref="T4:U4"/>
    <mergeCell ref="T5:U5"/>
  </mergeCells>
  <dataValidations count="1">
    <dataValidation type="list" showInputMessage="1" showErrorMessage="1" sqref="D21:E38">
      <formula1>Код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'Сотрудники и коды'!$A$1:$A$4</xm:f>
          </x14:formula1>
          <xm:sqref>A21:C38</xm:sqref>
        </x14:dataValidation>
        <x14:dataValidation type="list" showInputMessage="1" showErrorMessage="1">
          <x14:formula1>
            <xm:f>'Сотрудники и коды'!$C$1:$C$3</xm:f>
          </x14:formula1>
          <xm:sqref>P21:P38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Сотрудники и коды</vt:lpstr>
      <vt:lpstr>График</vt:lpstr>
      <vt:lpstr>Прайсы</vt:lpstr>
      <vt:lpstr>Продажи</vt:lpstr>
      <vt:lpstr>01</vt:lpstr>
      <vt:lpstr>Код</vt:lpstr>
      <vt:lpstr>Коды</vt:lpstr>
      <vt:lpstr>Сотрудник</vt:lpstr>
      <vt:lpstr>Сотрудники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2019-07-02T06:24:20Z</dcterms:modified>
</cp:coreProperties>
</file>