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вижение">[1]Прайсф!$F$2:$F$4</definedName>
    <definedName name="Код1">[1]Прайсф!$C$2:$C$9</definedName>
  </definedNames>
  <calcPr calcId="144525"/>
</workbook>
</file>

<file path=xl/calcChain.xml><?xml version="1.0" encoding="utf-8"?>
<calcChain xmlns="http://schemas.openxmlformats.org/spreadsheetml/2006/main">
  <c r="Y46" i="1" l="1"/>
  <c r="O46" i="1"/>
  <c r="R46" i="1" s="1"/>
  <c r="N46" i="1"/>
  <c r="I46" i="1"/>
  <c r="Y44" i="1"/>
  <c r="O44" i="1"/>
  <c r="R44" i="1" s="1"/>
  <c r="N44" i="1"/>
  <c r="I44" i="1"/>
  <c r="Y42" i="1"/>
  <c r="O42" i="1"/>
  <c r="R42" i="1" s="1"/>
  <c r="N42" i="1"/>
  <c r="I42" i="1"/>
  <c r="Y40" i="1"/>
  <c r="O40" i="1"/>
  <c r="R40" i="1" s="1"/>
  <c r="N40" i="1"/>
  <c r="I40" i="1"/>
  <c r="Y38" i="1"/>
  <c r="O38" i="1"/>
  <c r="R38" i="1" s="1"/>
  <c r="N38" i="1"/>
  <c r="I38" i="1"/>
  <c r="Y36" i="1"/>
  <c r="O36" i="1"/>
  <c r="R36" i="1" s="1"/>
  <c r="N36" i="1"/>
  <c r="I36" i="1"/>
  <c r="Y34" i="1"/>
  <c r="O34" i="1"/>
  <c r="R34" i="1" s="1"/>
  <c r="N34" i="1"/>
  <c r="I34" i="1"/>
  <c r="Y32" i="1"/>
  <c r="R32" i="1"/>
  <c r="O32" i="1"/>
  <c r="N32" i="1"/>
  <c r="I32" i="1"/>
  <c r="Y30" i="1"/>
  <c r="O30" i="1"/>
  <c r="R30" i="1" s="1"/>
  <c r="N30" i="1"/>
  <c r="I30" i="1"/>
  <c r="Y28" i="1"/>
  <c r="O28" i="1"/>
  <c r="R28" i="1" s="1"/>
  <c r="N28" i="1"/>
  <c r="I28" i="1"/>
  <c r="Y26" i="1"/>
  <c r="O26" i="1"/>
  <c r="R26" i="1" s="1"/>
  <c r="N26" i="1"/>
  <c r="I26" i="1"/>
  <c r="G7" i="1"/>
  <c r="G4" i="1" s="1"/>
  <c r="G6" i="1"/>
  <c r="G5" i="1"/>
</calcChain>
</file>

<file path=xl/sharedStrings.xml><?xml version="1.0" encoding="utf-8"?>
<sst xmlns="http://schemas.openxmlformats.org/spreadsheetml/2006/main" count="45" uniqueCount="32">
  <si>
    <t>Касса</t>
  </si>
  <si>
    <t>Остаток на начало дня:</t>
  </si>
  <si>
    <t>Сим-смартфон</t>
  </si>
  <si>
    <t>Сим-планшет</t>
  </si>
  <si>
    <t>Сим-модем</t>
  </si>
  <si>
    <t>Остаток на конец дня:</t>
  </si>
  <si>
    <t>Эквайринг:</t>
  </si>
  <si>
    <t>QIWI платежи:</t>
  </si>
  <si>
    <t>Кассовые операции:</t>
  </si>
  <si>
    <t>ПАМЯТКА</t>
  </si>
  <si>
    <t>Мусоровоз</t>
  </si>
  <si>
    <t>10-11/19-20</t>
  </si>
  <si>
    <t>Наименование</t>
  </si>
  <si>
    <t>Сумма</t>
  </si>
  <si>
    <t>Голубев А.В</t>
  </si>
  <si>
    <t>ФИО Продавца</t>
  </si>
  <si>
    <t>Код товара</t>
  </si>
  <si>
    <t>Серийный номер</t>
  </si>
  <si>
    <t>Кол-во</t>
  </si>
  <si>
    <t>Цена</t>
  </si>
  <si>
    <t>QIWI</t>
  </si>
  <si>
    <t>Наличные</t>
  </si>
  <si>
    <t>Карта</t>
  </si>
  <si>
    <t>Движение</t>
  </si>
  <si>
    <t>Проверка</t>
  </si>
  <si>
    <t>100-001</t>
  </si>
  <si>
    <t>Продажа</t>
  </si>
  <si>
    <t>Замена</t>
  </si>
  <si>
    <t>-</t>
  </si>
  <si>
    <t>Продажи</t>
  </si>
  <si>
    <t>ФИО</t>
  </si>
  <si>
    <t>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</si>
</sst>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22"/>
      <color rgb="FF9C0006"/>
      <name val="Calibri"/>
      <family val="2"/>
      <charset val="204"/>
      <scheme val="minor"/>
    </font>
    <font>
      <b/>
      <i/>
      <sz val="20"/>
      <color rgb="FF9C6500"/>
      <name val="Calibri"/>
      <family val="2"/>
      <charset val="204"/>
      <scheme val="minor"/>
    </font>
    <font>
      <sz val="20"/>
      <color rgb="FF00610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i/>
      <sz val="24"/>
      <color rgb="FF9C0006"/>
      <name val="Calibri"/>
      <family val="2"/>
      <charset val="204"/>
      <scheme val="minor"/>
    </font>
    <font>
      <b/>
      <i/>
      <sz val="18"/>
      <color rgb="FF9C6500"/>
      <name val="Calibri"/>
      <family val="2"/>
      <charset val="204"/>
      <scheme val="minor"/>
    </font>
    <font>
      <b/>
      <i/>
      <sz val="18"/>
      <color rgb="FF006100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8"/>
      <color rgb="FF3F3F3F"/>
      <name val="Calibri"/>
      <family val="2"/>
      <charset val="204"/>
      <scheme val="minor"/>
    </font>
    <font>
      <i/>
      <sz val="18"/>
      <color rgb="FF9C6500"/>
      <name val="Calibri"/>
      <family val="2"/>
      <charset val="204"/>
      <scheme val="minor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7" borderId="0" applyNumberFormat="0" applyBorder="0" applyAlignment="0" applyProtection="0"/>
  </cellStyleXfs>
  <cellXfs count="92">
    <xf numFmtId="0" fontId="0" fillId="0" borderId="0" xfId="0"/>
    <xf numFmtId="0" fontId="7" fillId="3" borderId="3" xfId="2" applyFont="1" applyBorder="1" applyAlignment="1">
      <alignment horizontal="center" vertical="center"/>
    </xf>
    <xf numFmtId="0" fontId="7" fillId="3" borderId="4" xfId="2" applyFont="1" applyBorder="1" applyAlignment="1">
      <alignment horizontal="center" vertical="center"/>
    </xf>
    <xf numFmtId="0" fontId="7" fillId="3" borderId="5" xfId="2" applyFont="1" applyBorder="1" applyAlignment="1">
      <alignment horizontal="center" vertical="center"/>
    </xf>
    <xf numFmtId="0" fontId="7" fillId="3" borderId="6" xfId="2" applyFont="1" applyBorder="1" applyAlignment="1">
      <alignment horizontal="center" vertical="center"/>
    </xf>
    <xf numFmtId="0" fontId="7" fillId="3" borderId="7" xfId="2" applyFont="1" applyBorder="1" applyAlignment="1">
      <alignment horizontal="center" vertical="center"/>
    </xf>
    <xf numFmtId="0" fontId="7" fillId="3" borderId="8" xfId="2" applyFont="1" applyBorder="1" applyAlignment="1">
      <alignment horizontal="center" vertical="center"/>
    </xf>
    <xf numFmtId="0" fontId="8" fillId="4" borderId="9" xfId="3" applyFont="1" applyBorder="1" applyAlignment="1">
      <alignment horizontal="center"/>
    </xf>
    <xf numFmtId="0" fontId="8" fillId="4" borderId="10" xfId="3" applyFont="1" applyBorder="1" applyAlignment="1">
      <alignment horizontal="center"/>
    </xf>
    <xf numFmtId="0" fontId="8" fillId="4" borderId="11" xfId="3" applyFont="1" applyBorder="1" applyAlignment="1">
      <alignment horizontal="center"/>
    </xf>
    <xf numFmtId="44" fontId="9" fillId="2" borderId="9" xfId="1" applyNumberFormat="1" applyFont="1" applyBorder="1" applyAlignment="1"/>
    <xf numFmtId="44" fontId="9" fillId="2" borderId="12" xfId="1" applyNumberFormat="1" applyFont="1" applyBorder="1" applyAlignment="1"/>
    <xf numFmtId="0" fontId="8" fillId="4" borderId="13" xfId="3" applyFont="1" applyBorder="1" applyAlignment="1">
      <alignment horizontal="center"/>
    </xf>
    <xf numFmtId="0" fontId="8" fillId="4" borderId="14" xfId="3" applyFont="1" applyBorder="1" applyAlignment="1">
      <alignment horizontal="center"/>
    </xf>
    <xf numFmtId="0" fontId="8" fillId="4" borderId="15" xfId="3" applyFont="1" applyBorder="1" applyAlignment="1">
      <alignment horizontal="center"/>
    </xf>
    <xf numFmtId="44" fontId="9" fillId="2" borderId="13" xfId="1" applyNumberFormat="1" applyFont="1" applyBorder="1" applyAlignment="1"/>
    <xf numFmtId="44" fontId="9" fillId="2" borderId="16" xfId="1" applyNumberFormat="1" applyFont="1" applyBorder="1" applyAlignment="1"/>
    <xf numFmtId="0" fontId="8" fillId="4" borderId="19" xfId="3" applyFont="1" applyBorder="1" applyAlignment="1">
      <alignment horizontal="center"/>
    </xf>
    <xf numFmtId="0" fontId="8" fillId="4" borderId="20" xfId="3" applyFont="1" applyBorder="1" applyAlignment="1">
      <alignment horizontal="center"/>
    </xf>
    <xf numFmtId="0" fontId="8" fillId="4" borderId="21" xfId="3" applyFont="1" applyBorder="1" applyAlignment="1">
      <alignment horizontal="center"/>
    </xf>
    <xf numFmtId="44" fontId="9" fillId="2" borderId="19" xfId="1" applyNumberFormat="1" applyFont="1" applyBorder="1" applyAlignment="1"/>
    <xf numFmtId="44" fontId="9" fillId="2" borderId="22" xfId="1" applyNumberFormat="1" applyFont="1" applyBorder="1" applyAlignment="1"/>
    <xf numFmtId="0" fontId="11" fillId="3" borderId="9" xfId="2" applyFont="1" applyBorder="1" applyAlignment="1">
      <alignment horizontal="center" vertical="center"/>
    </xf>
    <xf numFmtId="0" fontId="11" fillId="3" borderId="10" xfId="2" applyFont="1" applyBorder="1" applyAlignment="1">
      <alignment horizontal="center" vertical="center"/>
    </xf>
    <xf numFmtId="0" fontId="11" fillId="3" borderId="12" xfId="2" applyFont="1" applyBorder="1" applyAlignment="1">
      <alignment horizontal="center" vertical="center"/>
    </xf>
    <xf numFmtId="0" fontId="11" fillId="3" borderId="13" xfId="2" applyFont="1" applyBorder="1" applyAlignment="1">
      <alignment horizontal="center" vertical="center"/>
    </xf>
    <xf numFmtId="0" fontId="11" fillId="3" borderId="14" xfId="2" applyFont="1" applyBorder="1" applyAlignment="1">
      <alignment horizontal="center" vertical="center"/>
    </xf>
    <xf numFmtId="0" fontId="11" fillId="3" borderId="16" xfId="2" applyFont="1" applyBorder="1" applyAlignment="1">
      <alignment horizontal="center" vertical="center"/>
    </xf>
    <xf numFmtId="0" fontId="12" fillId="4" borderId="13" xfId="3" applyFont="1" applyBorder="1" applyAlignment="1">
      <alignment horizontal="left" vertical="center"/>
    </xf>
    <xf numFmtId="0" fontId="12" fillId="4" borderId="14" xfId="3" applyFont="1" applyBorder="1" applyAlignment="1">
      <alignment horizontal="left" vertical="center"/>
    </xf>
    <xf numFmtId="10" fontId="13" fillId="2" borderId="16" xfId="1" applyNumberFormat="1" applyFont="1" applyBorder="1" applyAlignment="1">
      <alignment horizontal="center" vertical="center"/>
    </xf>
    <xf numFmtId="0" fontId="12" fillId="4" borderId="13" xfId="3" applyFont="1" applyBorder="1" applyAlignment="1">
      <alignment horizontal="center" vertical="center"/>
    </xf>
    <xf numFmtId="0" fontId="12" fillId="4" borderId="14" xfId="3" applyFont="1" applyBorder="1" applyAlignment="1">
      <alignment horizontal="center" vertical="center"/>
    </xf>
    <xf numFmtId="0" fontId="11" fillId="3" borderId="19" xfId="2" applyFont="1" applyBorder="1" applyAlignment="1">
      <alignment horizontal="center" vertical="center"/>
    </xf>
    <xf numFmtId="0" fontId="11" fillId="3" borderId="20" xfId="2" applyFont="1" applyBorder="1" applyAlignment="1">
      <alignment horizontal="center" vertical="center"/>
    </xf>
    <xf numFmtId="0" fontId="11" fillId="3" borderId="22" xfId="2" applyFont="1" applyBorder="1" applyAlignment="1">
      <alignment horizontal="center" vertical="center"/>
    </xf>
    <xf numFmtId="0" fontId="6" fillId="7" borderId="3" xfId="6" applyBorder="1" applyAlignment="1">
      <alignment horizontal="center"/>
    </xf>
    <xf numFmtId="0" fontId="6" fillId="7" borderId="4" xfId="6" applyBorder="1" applyAlignment="1">
      <alignment horizontal="center"/>
    </xf>
    <xf numFmtId="0" fontId="6" fillId="7" borderId="5" xfId="6" applyBorder="1" applyAlignment="1">
      <alignment horizontal="center"/>
    </xf>
    <xf numFmtId="0" fontId="6" fillId="7" borderId="17" xfId="6" applyBorder="1" applyAlignment="1">
      <alignment horizontal="center"/>
    </xf>
    <xf numFmtId="0" fontId="6" fillId="7" borderId="0" xfId="6" applyBorder="1" applyAlignment="1">
      <alignment horizontal="center"/>
    </xf>
    <xf numFmtId="0" fontId="6" fillId="7" borderId="18" xfId="6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5" borderId="25" xfId="4" applyFont="1" applyBorder="1" applyAlignment="1" applyProtection="1">
      <alignment horizontal="center" vertical="center"/>
      <protection locked="0" hidden="1"/>
    </xf>
    <xf numFmtId="0" fontId="15" fillId="5" borderId="26" xfId="4" applyFont="1" applyBorder="1" applyAlignment="1" applyProtection="1">
      <alignment horizontal="center" vertical="center"/>
      <protection locked="0" hidden="1"/>
    </xf>
    <xf numFmtId="0" fontId="16" fillId="4" borderId="26" xfId="3" applyFont="1" applyBorder="1" applyAlignment="1" applyProtection="1">
      <alignment horizontal="center" vertical="center"/>
      <protection locked="0" hidden="1"/>
    </xf>
    <xf numFmtId="0" fontId="10" fillId="6" borderId="26" xfId="5" applyFont="1" applyBorder="1" applyAlignment="1">
      <alignment horizontal="center" vertical="center"/>
    </xf>
    <xf numFmtId="0" fontId="12" fillId="4" borderId="26" xfId="3" applyFont="1" applyBorder="1" applyAlignment="1">
      <alignment horizontal="center" vertical="center"/>
    </xf>
    <xf numFmtId="164" fontId="13" fillId="2" borderId="26" xfId="1" applyNumberFormat="1" applyFont="1" applyBorder="1" applyAlignment="1">
      <alignment horizontal="center" vertical="center"/>
    </xf>
    <xf numFmtId="44" fontId="12" fillId="4" borderId="26" xfId="3" applyNumberFormat="1" applyFont="1" applyBorder="1" applyAlignment="1" applyProtection="1">
      <alignment horizontal="center" vertical="center"/>
      <protection locked="0" hidden="1"/>
    </xf>
    <xf numFmtId="44" fontId="13" fillId="2" borderId="26" xfId="1" applyNumberFormat="1" applyFont="1" applyBorder="1" applyAlignment="1" applyProtection="1">
      <alignment horizontal="center" vertical="center"/>
      <protection locked="0" hidden="1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5" borderId="13" xfId="4" applyFont="1" applyBorder="1" applyAlignment="1" applyProtection="1">
      <alignment horizontal="center" vertical="center"/>
      <protection locked="0" hidden="1"/>
    </xf>
    <xf numFmtId="0" fontId="15" fillId="5" borderId="14" xfId="4" applyFont="1" applyBorder="1" applyAlignment="1" applyProtection="1">
      <alignment horizontal="center" vertical="center"/>
      <protection locked="0" hidden="1"/>
    </xf>
    <xf numFmtId="0" fontId="16" fillId="4" borderId="14" xfId="3" applyFont="1" applyBorder="1" applyAlignment="1" applyProtection="1">
      <alignment horizontal="center" vertical="center"/>
      <protection locked="0" hidden="1"/>
    </xf>
    <xf numFmtId="0" fontId="10" fillId="6" borderId="14" xfId="5" applyFont="1" applyBorder="1" applyAlignment="1">
      <alignment horizontal="center" vertical="center"/>
    </xf>
    <xf numFmtId="164" fontId="13" fillId="2" borderId="14" xfId="1" applyNumberFormat="1" applyFont="1" applyBorder="1" applyAlignment="1">
      <alignment horizontal="center" vertical="center"/>
    </xf>
    <xf numFmtId="44" fontId="12" fillId="4" borderId="14" xfId="3" applyNumberFormat="1" applyFont="1" applyBorder="1" applyAlignment="1" applyProtection="1">
      <alignment horizontal="center" vertical="center"/>
      <protection locked="0" hidden="1"/>
    </xf>
    <xf numFmtId="44" fontId="13" fillId="2" borderId="14" xfId="1" applyNumberFormat="1" applyFont="1" applyBorder="1" applyAlignment="1">
      <alignment horizontal="center" vertical="center"/>
    </xf>
    <xf numFmtId="44" fontId="13" fillId="2" borderId="14" xfId="1" applyNumberFormat="1" applyFont="1" applyBorder="1" applyAlignment="1" applyProtection="1">
      <alignment horizontal="center" vertical="center"/>
      <protection locked="0" hidden="1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4" borderId="20" xfId="3" applyFont="1" applyBorder="1" applyAlignment="1" applyProtection="1">
      <alignment horizontal="center" vertical="center"/>
      <protection locked="0" hidden="1"/>
    </xf>
    <xf numFmtId="0" fontId="15" fillId="5" borderId="20" xfId="4" applyFont="1" applyBorder="1" applyAlignment="1" applyProtection="1">
      <alignment horizontal="center" vertical="center"/>
      <protection locked="0" hidden="1"/>
    </xf>
    <xf numFmtId="44" fontId="12" fillId="4" borderId="20" xfId="3" applyNumberFormat="1" applyFont="1" applyBorder="1" applyAlignment="1" applyProtection="1">
      <alignment horizontal="center" vertical="center"/>
      <protection locked="0" hidden="1"/>
    </xf>
    <xf numFmtId="44" fontId="13" fillId="2" borderId="20" xfId="1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0" fillId="0" borderId="0" xfId="0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2" xfId="0" applyFont="1" applyBorder="1" applyAlignment="1">
      <alignment horizontal="center"/>
    </xf>
  </cellXfs>
  <cellStyles count="7">
    <cellStyle name="Акцент1" xfId="6" builtinId="29"/>
    <cellStyle name="Вывод" xfId="4" builtinId="21"/>
    <cellStyle name="Контрольная ячейка" xfId="5" builtinId="23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48;&#1102;&#1083;&#1100;%203.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ОТЧЕТ"/>
      <sheetName val="Остатки_июль"/>
      <sheetName val="Приход|Расход"/>
      <sheetName val="Прайсф"/>
      <sheetName val="Остатки"/>
      <sheetName val="Прайс"/>
      <sheetName val="График работы"/>
      <sheetName val="Сотрудники"/>
      <sheetName val="Грфик"/>
      <sheetName val="TIME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>
        <row r="2">
          <cell r="C2" t="str">
            <v>100-001</v>
          </cell>
          <cell r="F2" t="str">
            <v>Продажа</v>
          </cell>
        </row>
        <row r="3">
          <cell r="C3" t="str">
            <v>100-002</v>
          </cell>
          <cell r="F3" t="str">
            <v>Замена</v>
          </cell>
        </row>
        <row r="4">
          <cell r="C4" t="str">
            <v>100-003</v>
          </cell>
          <cell r="F4" t="str">
            <v>Расход</v>
          </cell>
        </row>
        <row r="5">
          <cell r="C5" t="str">
            <v>101-001</v>
          </cell>
        </row>
        <row r="6">
          <cell r="C6" t="str">
            <v>101-002</v>
          </cell>
        </row>
        <row r="7">
          <cell r="C7" t="str">
            <v>101-003</v>
          </cell>
        </row>
        <row r="8">
          <cell r="C8" t="str">
            <v>-</v>
          </cell>
        </row>
      </sheetData>
      <sheetData sheetId="4"/>
      <sheetData sheetId="5">
        <row r="3">
          <cell r="A3" t="str">
            <v>100-001</v>
          </cell>
          <cell r="B3" t="str">
            <v>Сим-Карта для смартфона</v>
          </cell>
          <cell r="C3">
            <v>1</v>
          </cell>
          <cell r="D3">
            <v>0</v>
          </cell>
        </row>
        <row r="4">
          <cell r="A4" t="str">
            <v>100-002</v>
          </cell>
          <cell r="B4" t="str">
            <v>Сим-Карта для планшета</v>
          </cell>
          <cell r="C4">
            <v>1</v>
          </cell>
          <cell r="D4">
            <v>0</v>
          </cell>
        </row>
        <row r="5">
          <cell r="A5" t="str">
            <v>100-003</v>
          </cell>
          <cell r="B5" t="str">
            <v>Сим-Карта для модема</v>
          </cell>
          <cell r="C5">
            <v>1</v>
          </cell>
          <cell r="D5">
            <v>0</v>
          </cell>
        </row>
        <row r="6">
          <cell r="A6" t="str">
            <v>101-001</v>
          </cell>
          <cell r="B6" t="str">
            <v>Модем</v>
          </cell>
          <cell r="C6">
            <v>1</v>
          </cell>
          <cell r="D6">
            <v>1990</v>
          </cell>
        </row>
        <row r="7">
          <cell r="A7" t="str">
            <v>101-002</v>
          </cell>
          <cell r="B7" t="str">
            <v>Модем WI-FI</v>
          </cell>
          <cell r="C7">
            <v>1</v>
          </cell>
          <cell r="D7">
            <v>2950</v>
          </cell>
        </row>
        <row r="8">
          <cell r="A8" t="str">
            <v>101-003</v>
          </cell>
          <cell r="B8" t="str">
            <v>Роутер WI-FI</v>
          </cell>
          <cell r="C8">
            <v>1</v>
          </cell>
          <cell r="D8">
            <v>2990</v>
          </cell>
        </row>
        <row r="9">
          <cell r="A9" t="str">
            <v>-</v>
          </cell>
          <cell r="B9" t="str">
            <v>-</v>
          </cell>
          <cell r="C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zoomScale="40" zoomScaleNormal="40" workbookViewId="0">
      <selection activeCell="K5" sqref="K5:N5"/>
    </sheetView>
  </sheetViews>
  <sheetFormatPr defaultRowHeight="15" x14ac:dyDescent="0.25"/>
  <cols>
    <col min="5" max="5" width="11.7109375" customWidth="1"/>
    <col min="8" max="8" width="24.42578125" customWidth="1"/>
    <col min="11" max="11" width="15.5703125" customWidth="1"/>
    <col min="14" max="14" width="16.5703125" customWidth="1"/>
    <col min="15" max="15" width="14.7109375" customWidth="1"/>
    <col min="16" max="16" width="9.140625" customWidth="1"/>
    <col min="17" max="17" width="10" customWidth="1"/>
    <col min="18" max="18" width="15.7109375" customWidth="1"/>
    <col min="20" max="20" width="11.7109375" customWidth="1"/>
    <col min="21" max="21" width="11.28515625" customWidth="1"/>
    <col min="23" max="23" width="17.85546875" customWidth="1"/>
    <col min="24" max="24" width="4" customWidth="1"/>
    <col min="26" max="26" width="17" customWidth="1"/>
    <col min="35" max="35" width="10.85546875" bestFit="1" customWidth="1"/>
  </cols>
  <sheetData>
    <row r="1" spans="1:26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K1" s="80" t="s">
        <v>29</v>
      </c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</row>
    <row r="2" spans="1:26" ht="15.75" customHeight="1" thickBot="1" x14ac:dyDescent="0.3">
      <c r="A2" s="4"/>
      <c r="B2" s="5"/>
      <c r="C2" s="5"/>
      <c r="D2" s="5"/>
      <c r="E2" s="5"/>
      <c r="F2" s="5"/>
      <c r="G2" s="5"/>
      <c r="H2" s="6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5"/>
    </row>
    <row r="3" spans="1:26" ht="31.5" x14ac:dyDescent="0.5">
      <c r="A3" s="7" t="s">
        <v>1</v>
      </c>
      <c r="B3" s="8"/>
      <c r="C3" s="8"/>
      <c r="D3" s="8"/>
      <c r="E3" s="8"/>
      <c r="F3" s="9"/>
      <c r="G3" s="10">
        <v>0</v>
      </c>
      <c r="H3" s="11"/>
      <c r="K3" s="86" t="s">
        <v>30</v>
      </c>
      <c r="L3" s="87"/>
      <c r="M3" s="87"/>
      <c r="N3" s="87"/>
      <c r="O3" s="87" t="s">
        <v>2</v>
      </c>
      <c r="P3" s="87"/>
      <c r="Q3" s="87"/>
      <c r="R3" s="87" t="s">
        <v>3</v>
      </c>
      <c r="S3" s="87"/>
      <c r="T3" s="87"/>
      <c r="U3" s="87" t="s">
        <v>4</v>
      </c>
      <c r="V3" s="87"/>
      <c r="W3" s="87"/>
      <c r="X3" s="87" t="s">
        <v>31</v>
      </c>
      <c r="Y3" s="87"/>
      <c r="Z3" s="88"/>
    </row>
    <row r="4" spans="1:26" ht="26.25" customHeight="1" x14ac:dyDescent="0.5">
      <c r="A4" s="12" t="s">
        <v>5</v>
      </c>
      <c r="B4" s="13"/>
      <c r="C4" s="13"/>
      <c r="D4" s="13"/>
      <c r="E4" s="13"/>
      <c r="F4" s="14"/>
      <c r="G4" s="15" t="e">
        <f>SUM(S26:T47,G3,-G7)</f>
        <v>#REF!</v>
      </c>
      <c r="H4" s="16"/>
      <c r="K4" s="86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8"/>
    </row>
    <row r="5" spans="1:26" ht="26.25" customHeight="1" x14ac:dyDescent="0.5">
      <c r="A5" s="12" t="s">
        <v>6</v>
      </c>
      <c r="B5" s="13"/>
      <c r="C5" s="13"/>
      <c r="D5" s="13"/>
      <c r="E5" s="13"/>
      <c r="F5" s="14"/>
      <c r="G5" s="15">
        <f>SUM(U26:V47)</f>
        <v>0</v>
      </c>
      <c r="H5" s="16"/>
      <c r="K5" s="86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8"/>
    </row>
    <row r="6" spans="1:26" ht="26.25" customHeight="1" x14ac:dyDescent="0.5">
      <c r="A6" s="12" t="s">
        <v>7</v>
      </c>
      <c r="B6" s="13"/>
      <c r="C6" s="13"/>
      <c r="D6" s="13"/>
      <c r="E6" s="13"/>
      <c r="F6" s="14"/>
      <c r="G6" s="15">
        <f>SUM(P26:Q47)</f>
        <v>800</v>
      </c>
      <c r="H6" s="16"/>
      <c r="K6" s="86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8"/>
    </row>
    <row r="7" spans="1:26" ht="27" customHeight="1" thickBot="1" x14ac:dyDescent="0.55000000000000004">
      <c r="A7" s="17" t="s">
        <v>8</v>
      </c>
      <c r="B7" s="18"/>
      <c r="C7" s="18"/>
      <c r="D7" s="18"/>
      <c r="E7" s="18"/>
      <c r="F7" s="19"/>
      <c r="G7" s="20" t="e">
        <f>SUM(#REF!)</f>
        <v>#REF!</v>
      </c>
      <c r="H7" s="21"/>
      <c r="K7" s="86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8"/>
    </row>
    <row r="8" spans="1:26" ht="15.75" thickBot="1" x14ac:dyDescent="0.3">
      <c r="K8" s="86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</row>
    <row r="9" spans="1:26" ht="15" customHeight="1" thickBot="1" x14ac:dyDescent="0.3">
      <c r="A9" s="22" t="s">
        <v>9</v>
      </c>
      <c r="B9" s="23"/>
      <c r="C9" s="23"/>
      <c r="D9" s="23"/>
      <c r="E9" s="23"/>
      <c r="F9" s="23"/>
      <c r="G9" s="23"/>
      <c r="H9" s="24"/>
      <c r="K9" s="89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1"/>
    </row>
    <row r="10" spans="1:26" ht="15.75" customHeight="1" x14ac:dyDescent="0.25">
      <c r="A10" s="25"/>
      <c r="B10" s="26"/>
      <c r="C10" s="26"/>
      <c r="D10" s="26"/>
      <c r="E10" s="26"/>
      <c r="F10" s="26"/>
      <c r="G10" s="26"/>
      <c r="H10" s="27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6" ht="16.5" customHeight="1" x14ac:dyDescent="0.25">
      <c r="A11" s="28" t="s">
        <v>10</v>
      </c>
      <c r="B11" s="29"/>
      <c r="C11" s="29"/>
      <c r="D11" s="29"/>
      <c r="E11" s="29"/>
      <c r="F11" s="29"/>
      <c r="G11" s="29"/>
      <c r="H11" s="30" t="s">
        <v>11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spans="1:26" ht="15.75" customHeight="1" x14ac:dyDescent="0.25">
      <c r="A12" s="28"/>
      <c r="B12" s="29"/>
      <c r="C12" s="29"/>
      <c r="D12" s="29"/>
      <c r="E12" s="29"/>
      <c r="F12" s="29"/>
      <c r="G12" s="29"/>
      <c r="H12" s="30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spans="1:26" ht="16.5" customHeight="1" x14ac:dyDescent="0.25">
      <c r="A13" s="31"/>
      <c r="B13" s="32"/>
      <c r="C13" s="32"/>
      <c r="D13" s="32"/>
      <c r="E13" s="32"/>
      <c r="F13" s="32"/>
      <c r="G13" s="32"/>
      <c r="H13" s="30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spans="1:26" ht="16.5" customHeight="1" x14ac:dyDescent="0.25">
      <c r="A14" s="31"/>
      <c r="B14" s="32"/>
      <c r="C14" s="32"/>
      <c r="D14" s="32"/>
      <c r="E14" s="32"/>
      <c r="F14" s="32"/>
      <c r="G14" s="32"/>
      <c r="H14" s="30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spans="1:26" ht="16.5" customHeight="1" x14ac:dyDescent="0.25">
      <c r="A15" s="31"/>
      <c r="B15" s="32"/>
      <c r="C15" s="32"/>
      <c r="D15" s="32"/>
      <c r="E15" s="32"/>
      <c r="F15" s="32"/>
      <c r="G15" s="32"/>
      <c r="H15" s="30"/>
      <c r="K15" s="78"/>
      <c r="L15" s="78"/>
      <c r="M15" s="78"/>
    </row>
    <row r="16" spans="1:26" ht="16.5" customHeight="1" x14ac:dyDescent="0.25">
      <c r="A16" s="31"/>
      <c r="B16" s="32"/>
      <c r="C16" s="32"/>
      <c r="D16" s="32"/>
      <c r="E16" s="32"/>
      <c r="F16" s="32"/>
      <c r="G16" s="32"/>
      <c r="H16" s="30"/>
      <c r="K16" s="78"/>
      <c r="L16" s="78"/>
      <c r="M16" s="78"/>
    </row>
    <row r="17" spans="1:26" ht="16.5" customHeight="1" x14ac:dyDescent="0.25">
      <c r="A17" s="31"/>
      <c r="B17" s="32"/>
      <c r="C17" s="32"/>
      <c r="D17" s="32"/>
      <c r="E17" s="32"/>
      <c r="F17" s="32"/>
      <c r="G17" s="32"/>
      <c r="H17" s="30"/>
      <c r="K17" s="78"/>
      <c r="L17" s="78"/>
      <c r="M17" s="78"/>
    </row>
    <row r="18" spans="1:26" ht="16.5" customHeight="1" x14ac:dyDescent="0.25">
      <c r="A18" s="31"/>
      <c r="B18" s="32"/>
      <c r="C18" s="32"/>
      <c r="D18" s="32"/>
      <c r="E18" s="32"/>
      <c r="F18" s="32"/>
      <c r="G18" s="32"/>
      <c r="H18" s="30"/>
      <c r="K18" s="78"/>
      <c r="L18" s="78"/>
      <c r="M18" s="78"/>
    </row>
    <row r="19" spans="1:26" x14ac:dyDescent="0.25">
      <c r="A19" s="25" t="s">
        <v>9</v>
      </c>
      <c r="B19" s="26"/>
      <c r="C19" s="26"/>
      <c r="D19" s="26"/>
      <c r="E19" s="26"/>
      <c r="F19" s="26"/>
      <c r="G19" s="26"/>
      <c r="H19" s="27"/>
      <c r="K19" s="78"/>
      <c r="L19" s="78"/>
      <c r="M19" s="78"/>
    </row>
    <row r="20" spans="1:26" ht="15.75" thickBot="1" x14ac:dyDescent="0.3">
      <c r="A20" s="33"/>
      <c r="B20" s="34"/>
      <c r="C20" s="34"/>
      <c r="D20" s="34"/>
      <c r="E20" s="34"/>
      <c r="F20" s="34"/>
      <c r="G20" s="34"/>
      <c r="H20" s="35"/>
      <c r="K20" s="78"/>
      <c r="L20" s="78"/>
      <c r="M20" s="78"/>
    </row>
    <row r="21" spans="1:26" ht="15.75" thickBot="1" x14ac:dyDescent="0.3"/>
    <row r="22" spans="1:26" ht="15" customHeight="1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15.75" customHeight="1" thickBo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1"/>
    </row>
    <row r="24" spans="1:26" ht="15" customHeight="1" x14ac:dyDescent="0.25">
      <c r="A24" s="42" t="s">
        <v>15</v>
      </c>
      <c r="B24" s="43"/>
      <c r="C24" s="44"/>
      <c r="D24" s="42" t="s">
        <v>16</v>
      </c>
      <c r="E24" s="44"/>
      <c r="F24" s="42" t="s">
        <v>17</v>
      </c>
      <c r="G24" s="43"/>
      <c r="H24" s="44"/>
      <c r="I24" s="42" t="s">
        <v>12</v>
      </c>
      <c r="J24" s="43"/>
      <c r="K24" s="43"/>
      <c r="L24" s="43"/>
      <c r="M24" s="44"/>
      <c r="N24" s="45" t="s">
        <v>18</v>
      </c>
      <c r="O24" s="45" t="s">
        <v>19</v>
      </c>
      <c r="P24" s="42" t="s">
        <v>20</v>
      </c>
      <c r="Q24" s="44"/>
      <c r="R24" s="45" t="s">
        <v>13</v>
      </c>
      <c r="S24" s="42" t="s">
        <v>21</v>
      </c>
      <c r="T24" s="44"/>
      <c r="U24" s="42" t="s">
        <v>22</v>
      </c>
      <c r="V24" s="44"/>
      <c r="W24" s="42" t="s">
        <v>23</v>
      </c>
      <c r="X24" s="44"/>
      <c r="Y24" s="46" t="s">
        <v>24</v>
      </c>
      <c r="Z24" s="47"/>
    </row>
    <row r="25" spans="1:26" ht="15.75" customHeight="1" thickBot="1" x14ac:dyDescent="0.3">
      <c r="A25" s="48"/>
      <c r="B25" s="49"/>
      <c r="C25" s="50"/>
      <c r="D25" s="48"/>
      <c r="E25" s="50"/>
      <c r="F25" s="48"/>
      <c r="G25" s="49"/>
      <c r="H25" s="50"/>
      <c r="I25" s="48"/>
      <c r="J25" s="49"/>
      <c r="K25" s="49"/>
      <c r="L25" s="49"/>
      <c r="M25" s="50"/>
      <c r="N25" s="51"/>
      <c r="O25" s="51"/>
      <c r="P25" s="48"/>
      <c r="Q25" s="50"/>
      <c r="R25" s="51"/>
      <c r="S25" s="48"/>
      <c r="T25" s="50"/>
      <c r="U25" s="48"/>
      <c r="V25" s="50"/>
      <c r="W25" s="48"/>
      <c r="X25" s="50"/>
      <c r="Y25" s="52"/>
      <c r="Z25" s="53"/>
    </row>
    <row r="26" spans="1:26" ht="15" customHeight="1" x14ac:dyDescent="0.25">
      <c r="A26" s="54" t="s">
        <v>14</v>
      </c>
      <c r="B26" s="55"/>
      <c r="C26" s="55"/>
      <c r="D26" s="56" t="s">
        <v>25</v>
      </c>
      <c r="E26" s="56"/>
      <c r="F26" s="55">
        <v>220489827</v>
      </c>
      <c r="G26" s="55"/>
      <c r="H26" s="55"/>
      <c r="I26" s="57" t="str">
        <f>VLOOKUP(D26,[1]Прайс!A3:B9,2,0)</f>
        <v>Сим-Карта для смартфона</v>
      </c>
      <c r="J26" s="57"/>
      <c r="K26" s="57"/>
      <c r="L26" s="57"/>
      <c r="M26" s="57"/>
      <c r="N26" s="58">
        <f>VLOOKUP(D26,[1]Прайс!$A$3:$C$9,3,0)</f>
        <v>1</v>
      </c>
      <c r="O26" s="59">
        <f>VLOOKUP(D26,[1]Прайс!$A$3:$D$9,4,0)</f>
        <v>0</v>
      </c>
      <c r="P26" s="60">
        <v>500</v>
      </c>
      <c r="Q26" s="60"/>
      <c r="R26" s="59">
        <f>SUM(O26,P26)</f>
        <v>500</v>
      </c>
      <c r="S26" s="60">
        <v>500</v>
      </c>
      <c r="T26" s="60"/>
      <c r="U26" s="61"/>
      <c r="V26" s="61"/>
      <c r="W26" s="55" t="s">
        <v>26</v>
      </c>
      <c r="X26" s="55"/>
      <c r="Y26" s="62" t="str">
        <f>IF(P26&gt;=300,"ОК","-")</f>
        <v>ОК</v>
      </c>
      <c r="Z26" s="63"/>
    </row>
    <row r="27" spans="1:26" ht="15" customHeight="1" x14ac:dyDescent="0.25">
      <c r="A27" s="64"/>
      <c r="B27" s="65"/>
      <c r="C27" s="65"/>
      <c r="D27" s="66"/>
      <c r="E27" s="66"/>
      <c r="F27" s="65"/>
      <c r="G27" s="65"/>
      <c r="H27" s="65"/>
      <c r="I27" s="67"/>
      <c r="J27" s="67"/>
      <c r="K27" s="67"/>
      <c r="L27" s="67"/>
      <c r="M27" s="67"/>
      <c r="N27" s="32"/>
      <c r="O27" s="68"/>
      <c r="P27" s="69"/>
      <c r="Q27" s="69"/>
      <c r="R27" s="70"/>
      <c r="S27" s="69"/>
      <c r="T27" s="69"/>
      <c r="U27" s="71"/>
      <c r="V27" s="71"/>
      <c r="W27" s="65"/>
      <c r="X27" s="65"/>
      <c r="Y27" s="72"/>
      <c r="Z27" s="73"/>
    </row>
    <row r="28" spans="1:26" ht="15" customHeight="1" x14ac:dyDescent="0.25">
      <c r="A28" s="64" t="s">
        <v>14</v>
      </c>
      <c r="B28" s="65"/>
      <c r="C28" s="65"/>
      <c r="D28" s="56" t="s">
        <v>25</v>
      </c>
      <c r="E28" s="56"/>
      <c r="F28" s="65">
        <v>220489885</v>
      </c>
      <c r="G28" s="65"/>
      <c r="H28" s="65"/>
      <c r="I28" s="57" t="str">
        <f>VLOOKUP(D28,[1]Прайс!$A$3:$B$9,2,0)</f>
        <v>Сим-Карта для смартфона</v>
      </c>
      <c r="J28" s="57"/>
      <c r="K28" s="57"/>
      <c r="L28" s="57"/>
      <c r="M28" s="57"/>
      <c r="N28" s="58">
        <f>VLOOKUP(D28,[1]Прайс!$A$3:$C$9,3,0)</f>
        <v>1</v>
      </c>
      <c r="O28" s="59">
        <f>VLOOKUP(D28,[1]Прайс!$A$3:$D$9,4,0)</f>
        <v>0</v>
      </c>
      <c r="P28" s="60">
        <v>300</v>
      </c>
      <c r="Q28" s="60"/>
      <c r="R28" s="59">
        <f t="shared" ref="R28" si="0">SUM(O28,P28)</f>
        <v>300</v>
      </c>
      <c r="S28" s="69">
        <v>300</v>
      </c>
      <c r="T28" s="69"/>
      <c r="U28" s="71"/>
      <c r="V28" s="71"/>
      <c r="W28" s="65" t="s">
        <v>26</v>
      </c>
      <c r="X28" s="65"/>
      <c r="Y28" s="62" t="str">
        <f t="shared" ref="Y28" si="1">IF(P28&gt;=300,"ОК","-")</f>
        <v>ОК</v>
      </c>
      <c r="Z28" s="63"/>
    </row>
    <row r="29" spans="1:26" ht="15" customHeight="1" x14ac:dyDescent="0.25">
      <c r="A29" s="64"/>
      <c r="B29" s="65"/>
      <c r="C29" s="65"/>
      <c r="D29" s="66"/>
      <c r="E29" s="66"/>
      <c r="F29" s="65"/>
      <c r="G29" s="65"/>
      <c r="H29" s="65"/>
      <c r="I29" s="67"/>
      <c r="J29" s="67"/>
      <c r="K29" s="67"/>
      <c r="L29" s="67"/>
      <c r="M29" s="67"/>
      <c r="N29" s="32"/>
      <c r="O29" s="68"/>
      <c r="P29" s="69"/>
      <c r="Q29" s="69"/>
      <c r="R29" s="70"/>
      <c r="S29" s="69"/>
      <c r="T29" s="69"/>
      <c r="U29" s="71"/>
      <c r="V29" s="71"/>
      <c r="W29" s="65"/>
      <c r="X29" s="65"/>
      <c r="Y29" s="72"/>
      <c r="Z29" s="73"/>
    </row>
    <row r="30" spans="1:26" ht="15" customHeight="1" x14ac:dyDescent="0.25">
      <c r="A30" s="64" t="s">
        <v>14</v>
      </c>
      <c r="B30" s="65"/>
      <c r="C30" s="65"/>
      <c r="D30" s="56" t="s">
        <v>25</v>
      </c>
      <c r="E30" s="56"/>
      <c r="F30" s="65">
        <v>220489886</v>
      </c>
      <c r="G30" s="65"/>
      <c r="H30" s="65"/>
      <c r="I30" s="57" t="str">
        <f>VLOOKUP(D30,[1]Прайс!$A$3:$B$9,2,0)</f>
        <v>Сим-Карта для смартфона</v>
      </c>
      <c r="J30" s="57"/>
      <c r="K30" s="57"/>
      <c r="L30" s="57"/>
      <c r="M30" s="57"/>
      <c r="N30" s="58">
        <f>VLOOKUP(D30,[1]Прайс!$A$3:$C$9,3,0)</f>
        <v>1</v>
      </c>
      <c r="O30" s="59">
        <f>VLOOKUP(D30,[1]Прайс!$A$3:$D$9,4,0)</f>
        <v>0</v>
      </c>
      <c r="P30" s="60">
        <v>0</v>
      </c>
      <c r="Q30" s="60"/>
      <c r="R30" s="59">
        <f t="shared" ref="R30" si="2">SUM(O30,P30)</f>
        <v>0</v>
      </c>
      <c r="S30" s="69">
        <v>0</v>
      </c>
      <c r="T30" s="69"/>
      <c r="U30" s="71"/>
      <c r="V30" s="71"/>
      <c r="W30" s="65" t="s">
        <v>27</v>
      </c>
      <c r="X30" s="65"/>
      <c r="Y30" s="62" t="str">
        <f t="shared" ref="Y30" si="3">IF(P30&gt;=300,"ОК","-")</f>
        <v>-</v>
      </c>
      <c r="Z30" s="63"/>
    </row>
    <row r="31" spans="1:26" ht="15" customHeight="1" x14ac:dyDescent="0.25">
      <c r="A31" s="64"/>
      <c r="B31" s="65"/>
      <c r="C31" s="65"/>
      <c r="D31" s="66"/>
      <c r="E31" s="66"/>
      <c r="F31" s="65"/>
      <c r="G31" s="65"/>
      <c r="H31" s="65"/>
      <c r="I31" s="67"/>
      <c r="J31" s="67"/>
      <c r="K31" s="67"/>
      <c r="L31" s="67"/>
      <c r="M31" s="67"/>
      <c r="N31" s="32"/>
      <c r="O31" s="68"/>
      <c r="P31" s="69"/>
      <c r="Q31" s="69"/>
      <c r="R31" s="70"/>
      <c r="S31" s="69"/>
      <c r="T31" s="69"/>
      <c r="U31" s="71"/>
      <c r="V31" s="71"/>
      <c r="W31" s="65"/>
      <c r="X31" s="65"/>
      <c r="Y31" s="72"/>
      <c r="Z31" s="73"/>
    </row>
    <row r="32" spans="1:26" ht="15" customHeight="1" x14ac:dyDescent="0.25">
      <c r="A32" s="64"/>
      <c r="B32" s="65"/>
      <c r="C32" s="65"/>
      <c r="D32" s="56" t="s">
        <v>28</v>
      </c>
      <c r="E32" s="56"/>
      <c r="F32" s="65"/>
      <c r="G32" s="65"/>
      <c r="H32" s="65"/>
      <c r="I32" s="57" t="str">
        <f>VLOOKUP($D$32,[1]Прайс!$A$3:$B$9,2,0)</f>
        <v>-</v>
      </c>
      <c r="J32" s="57"/>
      <c r="K32" s="57"/>
      <c r="L32" s="57"/>
      <c r="M32" s="57"/>
      <c r="N32" s="58">
        <f>VLOOKUP(D32,[1]Прайс!$A$3:$C$9,3,0)</f>
        <v>0</v>
      </c>
      <c r="O32" s="59">
        <f>VLOOKUP(D32,[1]Прайс!$A$3:$D$9,4,0)</f>
        <v>0</v>
      </c>
      <c r="P32" s="60"/>
      <c r="Q32" s="60"/>
      <c r="R32" s="59">
        <f t="shared" ref="R32" si="4">SUM(O32,P32)</f>
        <v>0</v>
      </c>
      <c r="S32" s="69"/>
      <c r="T32" s="69"/>
      <c r="U32" s="71"/>
      <c r="V32" s="71"/>
      <c r="W32" s="65"/>
      <c r="X32" s="65"/>
      <c r="Y32" s="62" t="str">
        <f t="shared" ref="Y32" si="5">IF(P32&gt;=300,"ОК","-")</f>
        <v>-</v>
      </c>
      <c r="Z32" s="63"/>
    </row>
    <row r="33" spans="1:26" ht="15" customHeight="1" x14ac:dyDescent="0.25">
      <c r="A33" s="64"/>
      <c r="B33" s="65"/>
      <c r="C33" s="65"/>
      <c r="D33" s="66"/>
      <c r="E33" s="66"/>
      <c r="F33" s="65"/>
      <c r="G33" s="65"/>
      <c r="H33" s="65"/>
      <c r="I33" s="67"/>
      <c r="J33" s="67"/>
      <c r="K33" s="67"/>
      <c r="L33" s="67"/>
      <c r="M33" s="67"/>
      <c r="N33" s="32"/>
      <c r="O33" s="68"/>
      <c r="P33" s="69"/>
      <c r="Q33" s="69"/>
      <c r="R33" s="70"/>
      <c r="S33" s="69"/>
      <c r="T33" s="69"/>
      <c r="U33" s="71"/>
      <c r="V33" s="71"/>
      <c r="W33" s="65"/>
      <c r="X33" s="65"/>
      <c r="Y33" s="72"/>
      <c r="Z33" s="73"/>
    </row>
    <row r="34" spans="1:26" ht="15" customHeight="1" x14ac:dyDescent="0.25">
      <c r="A34" s="64"/>
      <c r="B34" s="65"/>
      <c r="C34" s="65"/>
      <c r="D34" s="56" t="s">
        <v>28</v>
      </c>
      <c r="E34" s="56"/>
      <c r="F34" s="65"/>
      <c r="G34" s="65"/>
      <c r="H34" s="65"/>
      <c r="I34" s="57" t="str">
        <f>VLOOKUP(D34,[1]Прайс!$A$3:$B$9,2,0)</f>
        <v>-</v>
      </c>
      <c r="J34" s="57"/>
      <c r="K34" s="57"/>
      <c r="L34" s="57"/>
      <c r="M34" s="57"/>
      <c r="N34" s="58">
        <f>VLOOKUP(D34,[1]Прайс!$A$3:$C$9,3,0)</f>
        <v>0</v>
      </c>
      <c r="O34" s="59">
        <f>VLOOKUP(D34,[1]Прайс!$A$3:$D$9,4,0)</f>
        <v>0</v>
      </c>
      <c r="P34" s="60"/>
      <c r="Q34" s="60"/>
      <c r="R34" s="59">
        <f t="shared" ref="R34" si="6">SUM(O34,P34)</f>
        <v>0</v>
      </c>
      <c r="S34" s="69"/>
      <c r="T34" s="69"/>
      <c r="U34" s="71"/>
      <c r="V34" s="71"/>
      <c r="W34" s="65"/>
      <c r="X34" s="65"/>
      <c r="Y34" s="62" t="str">
        <f t="shared" ref="Y34" si="7">IF(P34&gt;=300,"ОК","-")</f>
        <v>-</v>
      </c>
      <c r="Z34" s="63"/>
    </row>
    <row r="35" spans="1:26" ht="15" customHeight="1" x14ac:dyDescent="0.25">
      <c r="A35" s="64"/>
      <c r="B35" s="65"/>
      <c r="C35" s="65"/>
      <c r="D35" s="66"/>
      <c r="E35" s="66"/>
      <c r="F35" s="65"/>
      <c r="G35" s="65"/>
      <c r="H35" s="65"/>
      <c r="I35" s="67"/>
      <c r="J35" s="67"/>
      <c r="K35" s="67"/>
      <c r="L35" s="67"/>
      <c r="M35" s="67"/>
      <c r="N35" s="32"/>
      <c r="O35" s="68"/>
      <c r="P35" s="69"/>
      <c r="Q35" s="69"/>
      <c r="R35" s="70"/>
      <c r="S35" s="69"/>
      <c r="T35" s="69"/>
      <c r="U35" s="71"/>
      <c r="V35" s="71"/>
      <c r="W35" s="65"/>
      <c r="X35" s="65"/>
      <c r="Y35" s="72"/>
      <c r="Z35" s="73"/>
    </row>
    <row r="36" spans="1:26" ht="15" customHeight="1" x14ac:dyDescent="0.25">
      <c r="A36" s="64"/>
      <c r="B36" s="65"/>
      <c r="C36" s="65"/>
      <c r="D36" s="56" t="s">
        <v>28</v>
      </c>
      <c r="E36" s="56"/>
      <c r="F36" s="65"/>
      <c r="G36" s="65"/>
      <c r="H36" s="65"/>
      <c r="I36" s="57" t="str">
        <f>VLOOKUP(D36,[1]Прайс!$A$3:$B$9,2,0)</f>
        <v>-</v>
      </c>
      <c r="J36" s="57"/>
      <c r="K36" s="57"/>
      <c r="L36" s="57"/>
      <c r="M36" s="57"/>
      <c r="N36" s="58">
        <f>VLOOKUP(D36,[1]Прайс!$A$3:$C$9,3,0)</f>
        <v>0</v>
      </c>
      <c r="O36" s="59">
        <f>VLOOKUP(D36,[1]Прайс!$A$3:$D$9,4,0)</f>
        <v>0</v>
      </c>
      <c r="P36" s="60"/>
      <c r="Q36" s="60"/>
      <c r="R36" s="59">
        <f t="shared" ref="R36" si="8">SUM(O36,P36)</f>
        <v>0</v>
      </c>
      <c r="S36" s="69"/>
      <c r="T36" s="69"/>
      <c r="U36" s="71"/>
      <c r="V36" s="71"/>
      <c r="W36" s="65"/>
      <c r="X36" s="65"/>
      <c r="Y36" s="62" t="str">
        <f t="shared" ref="Y36" si="9">IF(P36&gt;=300,"ОК","-")</f>
        <v>-</v>
      </c>
      <c r="Z36" s="63"/>
    </row>
    <row r="37" spans="1:26" ht="15" customHeight="1" x14ac:dyDescent="0.25">
      <c r="A37" s="64"/>
      <c r="B37" s="65"/>
      <c r="C37" s="65"/>
      <c r="D37" s="66"/>
      <c r="E37" s="66"/>
      <c r="F37" s="65"/>
      <c r="G37" s="65"/>
      <c r="H37" s="65"/>
      <c r="I37" s="67"/>
      <c r="J37" s="67"/>
      <c r="K37" s="67"/>
      <c r="L37" s="67"/>
      <c r="M37" s="67"/>
      <c r="N37" s="32"/>
      <c r="O37" s="68"/>
      <c r="P37" s="69"/>
      <c r="Q37" s="69"/>
      <c r="R37" s="70"/>
      <c r="S37" s="69"/>
      <c r="T37" s="69"/>
      <c r="U37" s="71"/>
      <c r="V37" s="71"/>
      <c r="W37" s="65"/>
      <c r="X37" s="65"/>
      <c r="Y37" s="72"/>
      <c r="Z37" s="73"/>
    </row>
    <row r="38" spans="1:26" ht="15" customHeight="1" x14ac:dyDescent="0.25">
      <c r="A38" s="64"/>
      <c r="B38" s="65"/>
      <c r="C38" s="65"/>
      <c r="D38" s="66" t="s">
        <v>28</v>
      </c>
      <c r="E38" s="66"/>
      <c r="F38" s="65"/>
      <c r="G38" s="65"/>
      <c r="H38" s="65"/>
      <c r="I38" s="57" t="str">
        <f>VLOOKUP(D38,[1]Прайс!$A$3:$B$9,2,0)</f>
        <v>-</v>
      </c>
      <c r="J38" s="57"/>
      <c r="K38" s="57"/>
      <c r="L38" s="57"/>
      <c r="M38" s="57"/>
      <c r="N38" s="58">
        <f>VLOOKUP(D38,[1]Прайс!$A$3:$C$9,3,0)</f>
        <v>0</v>
      </c>
      <c r="O38" s="59">
        <f>VLOOKUP(D38,[1]Прайс!$A$3:$D$9,4,0)</f>
        <v>0</v>
      </c>
      <c r="P38" s="60"/>
      <c r="Q38" s="60"/>
      <c r="R38" s="59">
        <f t="shared" ref="R38" si="10">SUM(O38,P38)</f>
        <v>0</v>
      </c>
      <c r="S38" s="69"/>
      <c r="T38" s="69"/>
      <c r="U38" s="71"/>
      <c r="V38" s="71"/>
      <c r="W38" s="65"/>
      <c r="X38" s="65"/>
      <c r="Y38" s="62" t="str">
        <f t="shared" ref="Y38" si="11">IF(P38&gt;=300,"ОК","-")</f>
        <v>-</v>
      </c>
      <c r="Z38" s="63"/>
    </row>
    <row r="39" spans="1:26" ht="15" customHeight="1" x14ac:dyDescent="0.25">
      <c r="A39" s="64"/>
      <c r="B39" s="65"/>
      <c r="C39" s="65"/>
      <c r="D39" s="66"/>
      <c r="E39" s="66"/>
      <c r="F39" s="65"/>
      <c r="G39" s="65"/>
      <c r="H39" s="65"/>
      <c r="I39" s="67"/>
      <c r="J39" s="67"/>
      <c r="K39" s="67"/>
      <c r="L39" s="67"/>
      <c r="M39" s="67"/>
      <c r="N39" s="32"/>
      <c r="O39" s="68"/>
      <c r="P39" s="69"/>
      <c r="Q39" s="69"/>
      <c r="R39" s="70"/>
      <c r="S39" s="69"/>
      <c r="T39" s="69"/>
      <c r="U39" s="71"/>
      <c r="V39" s="71"/>
      <c r="W39" s="65"/>
      <c r="X39" s="65"/>
      <c r="Y39" s="72"/>
      <c r="Z39" s="73"/>
    </row>
    <row r="40" spans="1:26" ht="15" customHeight="1" x14ac:dyDescent="0.25">
      <c r="A40" s="64"/>
      <c r="B40" s="65"/>
      <c r="C40" s="65"/>
      <c r="D40" s="66" t="s">
        <v>28</v>
      </c>
      <c r="E40" s="66"/>
      <c r="F40" s="65"/>
      <c r="G40" s="65"/>
      <c r="H40" s="65"/>
      <c r="I40" s="57" t="str">
        <f>VLOOKUP(D40,[1]Прайс!$A$3:$B$9,2,0)</f>
        <v>-</v>
      </c>
      <c r="J40" s="57"/>
      <c r="K40" s="57"/>
      <c r="L40" s="57"/>
      <c r="M40" s="57"/>
      <c r="N40" s="58">
        <f>VLOOKUP(D40,[1]Прайс!$A$3:$C$9,3,0)</f>
        <v>0</v>
      </c>
      <c r="O40" s="59">
        <f>VLOOKUP(D40,[1]Прайс!$A$3:$D$9,4,0)</f>
        <v>0</v>
      </c>
      <c r="P40" s="60"/>
      <c r="Q40" s="60"/>
      <c r="R40" s="59">
        <f t="shared" ref="R40" si="12">SUM(O40,P40)</f>
        <v>0</v>
      </c>
      <c r="S40" s="69"/>
      <c r="T40" s="69"/>
      <c r="U40" s="71"/>
      <c r="V40" s="71"/>
      <c r="W40" s="65"/>
      <c r="X40" s="65"/>
      <c r="Y40" s="62" t="str">
        <f t="shared" ref="Y40" si="13">IF(P40&gt;=300,"ОК","-")</f>
        <v>-</v>
      </c>
      <c r="Z40" s="63"/>
    </row>
    <row r="41" spans="1:26" ht="15" customHeight="1" x14ac:dyDescent="0.25">
      <c r="A41" s="64"/>
      <c r="B41" s="65"/>
      <c r="C41" s="65"/>
      <c r="D41" s="66"/>
      <c r="E41" s="66"/>
      <c r="F41" s="65"/>
      <c r="G41" s="65"/>
      <c r="H41" s="65"/>
      <c r="I41" s="67"/>
      <c r="J41" s="67"/>
      <c r="K41" s="67"/>
      <c r="L41" s="67"/>
      <c r="M41" s="67"/>
      <c r="N41" s="32"/>
      <c r="O41" s="68"/>
      <c r="P41" s="69"/>
      <c r="Q41" s="69"/>
      <c r="R41" s="70"/>
      <c r="S41" s="69"/>
      <c r="T41" s="69"/>
      <c r="U41" s="71"/>
      <c r="V41" s="71"/>
      <c r="W41" s="65"/>
      <c r="X41" s="65"/>
      <c r="Y41" s="72"/>
      <c r="Z41" s="73"/>
    </row>
    <row r="42" spans="1:26" ht="15" customHeight="1" x14ac:dyDescent="0.25">
      <c r="A42" s="64"/>
      <c r="B42" s="65"/>
      <c r="C42" s="65"/>
      <c r="D42" s="66" t="s">
        <v>28</v>
      </c>
      <c r="E42" s="66"/>
      <c r="F42" s="65"/>
      <c r="G42" s="65"/>
      <c r="H42" s="65"/>
      <c r="I42" s="57" t="str">
        <f>VLOOKUP(D42,[1]Прайс!$A$3:$B$9,2,0)</f>
        <v>-</v>
      </c>
      <c r="J42" s="57"/>
      <c r="K42" s="57"/>
      <c r="L42" s="57"/>
      <c r="M42" s="57"/>
      <c r="N42" s="58">
        <f>VLOOKUP(D42,[1]Прайс!$A$3:$C$9,3,0)</f>
        <v>0</v>
      </c>
      <c r="O42" s="59">
        <f>VLOOKUP(D42,[1]Прайс!$A$3:$D$9,4,0)</f>
        <v>0</v>
      </c>
      <c r="P42" s="60"/>
      <c r="Q42" s="60"/>
      <c r="R42" s="59">
        <f t="shared" ref="R42" si="14">SUM(O42,P42)</f>
        <v>0</v>
      </c>
      <c r="S42" s="69"/>
      <c r="T42" s="69"/>
      <c r="U42" s="71"/>
      <c r="V42" s="71"/>
      <c r="W42" s="65"/>
      <c r="X42" s="65"/>
      <c r="Y42" s="62" t="str">
        <f t="shared" ref="Y42" si="15">IF(P42&gt;=300,"ОК","-")</f>
        <v>-</v>
      </c>
      <c r="Z42" s="63"/>
    </row>
    <row r="43" spans="1:26" ht="15" customHeight="1" x14ac:dyDescent="0.25">
      <c r="A43" s="64"/>
      <c r="B43" s="65"/>
      <c r="C43" s="65"/>
      <c r="D43" s="66"/>
      <c r="E43" s="66"/>
      <c r="F43" s="65"/>
      <c r="G43" s="65"/>
      <c r="H43" s="65"/>
      <c r="I43" s="67"/>
      <c r="J43" s="67"/>
      <c r="K43" s="67"/>
      <c r="L43" s="67"/>
      <c r="M43" s="67"/>
      <c r="N43" s="32"/>
      <c r="O43" s="68"/>
      <c r="P43" s="69"/>
      <c r="Q43" s="69"/>
      <c r="R43" s="70"/>
      <c r="S43" s="69"/>
      <c r="T43" s="69"/>
      <c r="U43" s="71"/>
      <c r="V43" s="71"/>
      <c r="W43" s="65"/>
      <c r="X43" s="65"/>
      <c r="Y43" s="72"/>
      <c r="Z43" s="73"/>
    </row>
    <row r="44" spans="1:26" ht="15" customHeight="1" x14ac:dyDescent="0.25">
      <c r="A44" s="64"/>
      <c r="B44" s="65"/>
      <c r="C44" s="65"/>
      <c r="D44" s="66" t="s">
        <v>28</v>
      </c>
      <c r="E44" s="66"/>
      <c r="F44" s="65"/>
      <c r="G44" s="65"/>
      <c r="H44" s="65"/>
      <c r="I44" s="57" t="str">
        <f>VLOOKUP(D44,[1]Прайс!$A$3:$B$9,2,0)</f>
        <v>-</v>
      </c>
      <c r="J44" s="57"/>
      <c r="K44" s="57"/>
      <c r="L44" s="57"/>
      <c r="M44" s="57"/>
      <c r="N44" s="58">
        <f>VLOOKUP(D44,[1]Прайс!$A$3:$C$9,3,0)</f>
        <v>0</v>
      </c>
      <c r="O44" s="59">
        <f>VLOOKUP(D44,[1]Прайс!$A$3:$D$9,4,0)</f>
        <v>0</v>
      </c>
      <c r="P44" s="60"/>
      <c r="Q44" s="60"/>
      <c r="R44" s="59">
        <f t="shared" ref="R44" si="16">SUM(O44,P44)</f>
        <v>0</v>
      </c>
      <c r="S44" s="69"/>
      <c r="T44" s="69"/>
      <c r="U44" s="71"/>
      <c r="V44" s="71"/>
      <c r="W44" s="65"/>
      <c r="X44" s="65"/>
      <c r="Y44" s="62" t="str">
        <f t="shared" ref="Y44" si="17">IF(P44&gt;=300,"ОК","-")</f>
        <v>-</v>
      </c>
      <c r="Z44" s="63"/>
    </row>
    <row r="45" spans="1:26" ht="15" customHeight="1" x14ac:dyDescent="0.25">
      <c r="A45" s="64"/>
      <c r="B45" s="65"/>
      <c r="C45" s="65"/>
      <c r="D45" s="66"/>
      <c r="E45" s="66"/>
      <c r="F45" s="65"/>
      <c r="G45" s="65"/>
      <c r="H45" s="65"/>
      <c r="I45" s="67"/>
      <c r="J45" s="67"/>
      <c r="K45" s="67"/>
      <c r="L45" s="67"/>
      <c r="M45" s="67"/>
      <c r="N45" s="32"/>
      <c r="O45" s="68"/>
      <c r="P45" s="69"/>
      <c r="Q45" s="69"/>
      <c r="R45" s="70"/>
      <c r="S45" s="69"/>
      <c r="T45" s="69"/>
      <c r="U45" s="71"/>
      <c r="V45" s="71"/>
      <c r="W45" s="65"/>
      <c r="X45" s="65"/>
      <c r="Y45" s="72"/>
      <c r="Z45" s="73"/>
    </row>
    <row r="46" spans="1:26" ht="15" customHeight="1" x14ac:dyDescent="0.25">
      <c r="A46" s="64"/>
      <c r="B46" s="65"/>
      <c r="C46" s="65"/>
      <c r="D46" s="66" t="s">
        <v>28</v>
      </c>
      <c r="E46" s="66"/>
      <c r="F46" s="65"/>
      <c r="G46" s="65"/>
      <c r="H46" s="65"/>
      <c r="I46" s="57" t="str">
        <f>VLOOKUP(D46,[1]Прайс!$A$3:$B$9,2,0)</f>
        <v>-</v>
      </c>
      <c r="J46" s="57"/>
      <c r="K46" s="57"/>
      <c r="L46" s="57"/>
      <c r="M46" s="57"/>
      <c r="N46" s="58">
        <f>VLOOKUP(D46,[1]Прайс!$A$3:$C$9,3,0)</f>
        <v>0</v>
      </c>
      <c r="O46" s="59">
        <f>VLOOKUP(D46,[1]Прайс!$A$3:$D$9,4,0)</f>
        <v>0</v>
      </c>
      <c r="P46" s="60"/>
      <c r="Q46" s="60"/>
      <c r="R46" s="59">
        <f t="shared" ref="R46" si="18">SUM(O46,P46)</f>
        <v>0</v>
      </c>
      <c r="S46" s="69"/>
      <c r="T46" s="69"/>
      <c r="U46" s="71"/>
      <c r="V46" s="71"/>
      <c r="W46" s="65"/>
      <c r="X46" s="65"/>
      <c r="Y46" s="62" t="str">
        <f t="shared" ref="Y46" si="19">IF(P46&gt;=300,"ОК","-")</f>
        <v>-</v>
      </c>
      <c r="Z46" s="63"/>
    </row>
    <row r="47" spans="1:26" ht="15.75" customHeight="1" thickBot="1" x14ac:dyDescent="0.3">
      <c r="A47" s="64"/>
      <c r="B47" s="65"/>
      <c r="C47" s="65"/>
      <c r="D47" s="74"/>
      <c r="E47" s="74"/>
      <c r="F47" s="75"/>
      <c r="G47" s="75"/>
      <c r="H47" s="75"/>
      <c r="I47" s="67"/>
      <c r="J47" s="67"/>
      <c r="K47" s="67"/>
      <c r="L47" s="67"/>
      <c r="M47" s="67"/>
      <c r="N47" s="32"/>
      <c r="O47" s="68"/>
      <c r="P47" s="69"/>
      <c r="Q47" s="69"/>
      <c r="R47" s="70"/>
      <c r="S47" s="76"/>
      <c r="T47" s="76"/>
      <c r="U47" s="77"/>
      <c r="V47" s="77"/>
      <c r="W47" s="75"/>
      <c r="X47" s="75"/>
      <c r="Y47" s="72"/>
      <c r="Z47" s="73"/>
    </row>
  </sheetData>
  <mergeCells count="203">
    <mergeCell ref="K6:N6"/>
    <mergeCell ref="O6:Q6"/>
    <mergeCell ref="R6:T6"/>
    <mergeCell ref="U6:W6"/>
    <mergeCell ref="X6:Z6"/>
    <mergeCell ref="K7:N7"/>
    <mergeCell ref="O7:Q7"/>
    <mergeCell ref="R7:T7"/>
    <mergeCell ref="U7:W7"/>
    <mergeCell ref="X7:Z7"/>
    <mergeCell ref="K4:N4"/>
    <mergeCell ref="O4:Q4"/>
    <mergeCell ref="R4:T4"/>
    <mergeCell ref="U4:W4"/>
    <mergeCell ref="X4:Z4"/>
    <mergeCell ref="K5:N5"/>
    <mergeCell ref="O5:Q5"/>
    <mergeCell ref="R5:T5"/>
    <mergeCell ref="U5:W5"/>
    <mergeCell ref="X5:Z5"/>
    <mergeCell ref="O3:Q3"/>
    <mergeCell ref="K3:N3"/>
    <mergeCell ref="K1:Z2"/>
    <mergeCell ref="U3:W3"/>
    <mergeCell ref="X3:Z3"/>
    <mergeCell ref="K8:N9"/>
    <mergeCell ref="O8:Q9"/>
    <mergeCell ref="R8:T9"/>
    <mergeCell ref="U8:W9"/>
    <mergeCell ref="R3:T3"/>
    <mergeCell ref="K15:M15"/>
    <mergeCell ref="K17:M17"/>
    <mergeCell ref="K19:M19"/>
    <mergeCell ref="X8:Z9"/>
    <mergeCell ref="Y46:Z47"/>
    <mergeCell ref="O46:O47"/>
    <mergeCell ref="P46:Q47"/>
    <mergeCell ref="R46:R47"/>
    <mergeCell ref="S46:T47"/>
    <mergeCell ref="U46:V47"/>
    <mergeCell ref="W46:X47"/>
    <mergeCell ref="R44:R45"/>
    <mergeCell ref="S44:T45"/>
    <mergeCell ref="U44:V45"/>
    <mergeCell ref="W44:X45"/>
    <mergeCell ref="Y44:Z45"/>
    <mergeCell ref="A46:C47"/>
    <mergeCell ref="D46:E47"/>
    <mergeCell ref="F46:H47"/>
    <mergeCell ref="I46:M47"/>
    <mergeCell ref="N46:N47"/>
    <mergeCell ref="U42:V43"/>
    <mergeCell ref="W42:X43"/>
    <mergeCell ref="Y42:Z43"/>
    <mergeCell ref="A44:C45"/>
    <mergeCell ref="D44:E45"/>
    <mergeCell ref="F44:H45"/>
    <mergeCell ref="I44:M45"/>
    <mergeCell ref="N44:N45"/>
    <mergeCell ref="O44:O45"/>
    <mergeCell ref="P44:Q45"/>
    <mergeCell ref="Y40:Z41"/>
    <mergeCell ref="A42:C43"/>
    <mergeCell ref="D42:E43"/>
    <mergeCell ref="F42:H43"/>
    <mergeCell ref="I42:M43"/>
    <mergeCell ref="N42:N43"/>
    <mergeCell ref="O42:O43"/>
    <mergeCell ref="P42:Q43"/>
    <mergeCell ref="R42:R43"/>
    <mergeCell ref="S42:T43"/>
    <mergeCell ref="O40:O41"/>
    <mergeCell ref="P40:Q41"/>
    <mergeCell ref="R40:R41"/>
    <mergeCell ref="S40:T41"/>
    <mergeCell ref="U40:V41"/>
    <mergeCell ref="W40:X41"/>
    <mergeCell ref="R38:R39"/>
    <mergeCell ref="S38:T39"/>
    <mergeCell ref="U38:V39"/>
    <mergeCell ref="W38:X39"/>
    <mergeCell ref="Y38:Z39"/>
    <mergeCell ref="A40:C41"/>
    <mergeCell ref="D40:E41"/>
    <mergeCell ref="F40:H41"/>
    <mergeCell ref="I40:M41"/>
    <mergeCell ref="N40:N41"/>
    <mergeCell ref="U36:V37"/>
    <mergeCell ref="W36:X37"/>
    <mergeCell ref="Y36:Z37"/>
    <mergeCell ref="A38:C39"/>
    <mergeCell ref="D38:E39"/>
    <mergeCell ref="F38:H39"/>
    <mergeCell ref="I38:M39"/>
    <mergeCell ref="N38:N39"/>
    <mergeCell ref="O38:O39"/>
    <mergeCell ref="P38:Q39"/>
    <mergeCell ref="Y34:Z35"/>
    <mergeCell ref="A36:C37"/>
    <mergeCell ref="D36:E37"/>
    <mergeCell ref="F36:H37"/>
    <mergeCell ref="I36:M37"/>
    <mergeCell ref="N36:N37"/>
    <mergeCell ref="O36:O37"/>
    <mergeCell ref="P36:Q37"/>
    <mergeCell ref="R36:R37"/>
    <mergeCell ref="S36:T37"/>
    <mergeCell ref="O34:O35"/>
    <mergeCell ref="P34:Q35"/>
    <mergeCell ref="R34:R35"/>
    <mergeCell ref="S34:T35"/>
    <mergeCell ref="U34:V35"/>
    <mergeCell ref="W34:X35"/>
    <mergeCell ref="R32:R33"/>
    <mergeCell ref="S32:T33"/>
    <mergeCell ref="U32:V33"/>
    <mergeCell ref="W32:X33"/>
    <mergeCell ref="Y32:Z33"/>
    <mergeCell ref="A34:C35"/>
    <mergeCell ref="D34:E35"/>
    <mergeCell ref="F34:H35"/>
    <mergeCell ref="I34:M35"/>
    <mergeCell ref="N34:N35"/>
    <mergeCell ref="U30:V31"/>
    <mergeCell ref="W30:X31"/>
    <mergeCell ref="Y30:Z31"/>
    <mergeCell ref="A32:C33"/>
    <mergeCell ref="D32:E33"/>
    <mergeCell ref="F32:H33"/>
    <mergeCell ref="I32:M33"/>
    <mergeCell ref="N32:N33"/>
    <mergeCell ref="O32:O33"/>
    <mergeCell ref="P32:Q33"/>
    <mergeCell ref="Y28:Z29"/>
    <mergeCell ref="A30:C31"/>
    <mergeCell ref="D30:E31"/>
    <mergeCell ref="F30:H31"/>
    <mergeCell ref="I30:M31"/>
    <mergeCell ref="N30:N31"/>
    <mergeCell ref="O30:O31"/>
    <mergeCell ref="P30:Q31"/>
    <mergeCell ref="R30:R31"/>
    <mergeCell ref="S30:T31"/>
    <mergeCell ref="O28:O29"/>
    <mergeCell ref="P28:Q29"/>
    <mergeCell ref="R28:R29"/>
    <mergeCell ref="S28:T29"/>
    <mergeCell ref="U28:V29"/>
    <mergeCell ref="W28:X29"/>
    <mergeCell ref="R26:R27"/>
    <mergeCell ref="S26:T27"/>
    <mergeCell ref="U26:V27"/>
    <mergeCell ref="W26:X27"/>
    <mergeCell ref="Y26:Z27"/>
    <mergeCell ref="A28:C29"/>
    <mergeCell ref="D28:E29"/>
    <mergeCell ref="F28:H29"/>
    <mergeCell ref="I28:M29"/>
    <mergeCell ref="N28:N29"/>
    <mergeCell ref="U24:V25"/>
    <mergeCell ref="W24:X25"/>
    <mergeCell ref="Y24:Z25"/>
    <mergeCell ref="A26:C27"/>
    <mergeCell ref="D26:E27"/>
    <mergeCell ref="F26:H27"/>
    <mergeCell ref="I26:M27"/>
    <mergeCell ref="N26:N27"/>
    <mergeCell ref="O26:O27"/>
    <mergeCell ref="P26:Q27"/>
    <mergeCell ref="A22:Z23"/>
    <mergeCell ref="A24:C25"/>
    <mergeCell ref="D24:E25"/>
    <mergeCell ref="F24:H25"/>
    <mergeCell ref="I24:M25"/>
    <mergeCell ref="N24:N25"/>
    <mergeCell ref="O24:O25"/>
    <mergeCell ref="P24:Q25"/>
    <mergeCell ref="R24:R25"/>
    <mergeCell ref="S24:T25"/>
    <mergeCell ref="K20:M20"/>
    <mergeCell ref="A19:H20"/>
    <mergeCell ref="K18:M18"/>
    <mergeCell ref="A17:G18"/>
    <mergeCell ref="H17:H18"/>
    <mergeCell ref="K16:M16"/>
    <mergeCell ref="A15:G16"/>
    <mergeCell ref="H15:H16"/>
    <mergeCell ref="A13:G14"/>
    <mergeCell ref="H13:H14"/>
    <mergeCell ref="A9:H10"/>
    <mergeCell ref="A11:G12"/>
    <mergeCell ref="H11:H12"/>
    <mergeCell ref="A5:F5"/>
    <mergeCell ref="G5:H5"/>
    <mergeCell ref="A6:F6"/>
    <mergeCell ref="G6:H6"/>
    <mergeCell ref="A7:F7"/>
    <mergeCell ref="G7:H7"/>
    <mergeCell ref="A4:F4"/>
    <mergeCell ref="G4:H4"/>
    <mergeCell ref="A1:H2"/>
    <mergeCell ref="A3:F3"/>
    <mergeCell ref="G3:H3"/>
  </mergeCells>
  <conditionalFormatting sqref="Y26:Z47">
    <cfRule type="containsText" dxfId="1" priority="1" operator="containsText" text="ОК">
      <formula>NOT(ISERROR(SEARCH("ОК",Y26)))</formula>
    </cfRule>
  </conditionalFormatting>
  <dataValidations count="2">
    <dataValidation type="list" showInputMessage="1" showErrorMessage="1" sqref="W26:X47">
      <formula1>Движение</formula1>
    </dataValidation>
    <dataValidation type="list" showInputMessage="1" showErrorMessage="1" sqref="D26:E47">
      <formula1>Код1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75280BA-5C45-4A32-AF38-4C862528A887}">
            <xm:f>NOT(ISERROR(SEARCH("-",Y26)))</xm:f>
            <xm:f>"-"</xm:f>
            <x14:dxf>
              <fill>
                <patternFill>
                  <bgColor rgb="FFFF0000"/>
                </patternFill>
              </fill>
            </x14:dxf>
          </x14:cfRule>
          <xm:sqref>Y26:Z47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[1]Сотрудники!#REF!</xm:f>
          </x14:formula1>
          <xm:sqref>A26:C47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2019-07-01T12:18:17Z</dcterms:modified>
</cp:coreProperties>
</file>