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ЭтаКнига"/>
  <mc:AlternateContent xmlns:mc="http://schemas.openxmlformats.org/markup-compatibility/2006">
    <mc:Choice Requires="x15">
      <x15ac:absPath xmlns:x15ac="http://schemas.microsoft.com/office/spreadsheetml/2010/11/ac" url="X:\ОТЧЕТЫ ИЮЛЬ 2019г\09.07.2019г\"/>
    </mc:Choice>
  </mc:AlternateContent>
  <xr:revisionPtr revIDLastSave="0" documentId="8_{F384BE18-1DFD-4347-ADE9-7FC1008F149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1" i="1" l="1"/>
  <c r="L11" i="1" s="1"/>
  <c r="J11" i="1" s="1"/>
  <c r="N11" i="1"/>
  <c r="M11" i="1" s="1"/>
  <c r="O11" i="1"/>
  <c r="Q11" i="1"/>
  <c r="R11" i="1"/>
  <c r="P11" i="1" s="1"/>
  <c r="K12" i="1"/>
  <c r="L12" i="1" s="1"/>
  <c r="N12" i="1"/>
  <c r="O12" i="1"/>
  <c r="Q12" i="1"/>
  <c r="R12" i="1"/>
  <c r="P12" i="1" s="1"/>
  <c r="K13" i="1"/>
  <c r="L13" i="1" s="1"/>
  <c r="N13" i="1"/>
  <c r="M13" i="1" s="1"/>
  <c r="O13" i="1"/>
  <c r="Q13" i="1"/>
  <c r="R13" i="1"/>
  <c r="P13" i="1" s="1"/>
  <c r="K14" i="1"/>
  <c r="L14" i="1" s="1"/>
  <c r="J14" i="1" s="1"/>
  <c r="N14" i="1"/>
  <c r="M14" i="1" s="1"/>
  <c r="O14" i="1"/>
  <c r="Q14" i="1"/>
  <c r="R14" i="1"/>
  <c r="P14" i="1" s="1"/>
  <c r="K15" i="1"/>
  <c r="L15" i="1" s="1"/>
  <c r="J15" i="1" s="1"/>
  <c r="N15" i="1"/>
  <c r="M15" i="1" s="1"/>
  <c r="O15" i="1"/>
  <c r="Q15" i="1"/>
  <c r="P15" i="1" s="1"/>
  <c r="R15" i="1"/>
  <c r="K16" i="1"/>
  <c r="L16" i="1" s="1"/>
  <c r="N16" i="1"/>
  <c r="O16" i="1"/>
  <c r="Q16" i="1"/>
  <c r="P16" i="1" s="1"/>
  <c r="R16" i="1"/>
  <c r="K17" i="1"/>
  <c r="L17" i="1" s="1"/>
  <c r="N17" i="1"/>
  <c r="M17" i="1" s="1"/>
  <c r="O17" i="1"/>
  <c r="Q17" i="1"/>
  <c r="P17" i="1" s="1"/>
  <c r="R17" i="1"/>
  <c r="K18" i="1"/>
  <c r="L18" i="1" s="1"/>
  <c r="N18" i="1"/>
  <c r="M18" i="1" s="1"/>
  <c r="O18" i="1"/>
  <c r="Q18" i="1"/>
  <c r="P18" i="1" s="1"/>
  <c r="R18" i="1"/>
  <c r="H18" i="1"/>
  <c r="H17" i="1"/>
  <c r="H16" i="1"/>
  <c r="H15" i="1"/>
  <c r="H14" i="1"/>
  <c r="H13" i="1"/>
  <c r="H12" i="1"/>
  <c r="H11" i="1"/>
  <c r="R6" i="1"/>
  <c r="P6" i="1" s="1"/>
  <c r="R7" i="1"/>
  <c r="R8" i="1"/>
  <c r="R9" i="1"/>
  <c r="R10" i="1"/>
  <c r="Q6" i="1"/>
  <c r="Q7" i="1"/>
  <c r="Q8" i="1"/>
  <c r="Q9" i="1"/>
  <c r="Q10" i="1"/>
  <c r="P8" i="1"/>
  <c r="P10" i="1"/>
  <c r="O6" i="1"/>
  <c r="O7" i="1"/>
  <c r="O8" i="1"/>
  <c r="O9" i="1"/>
  <c r="O10" i="1"/>
  <c r="N6" i="1"/>
  <c r="N7" i="1"/>
  <c r="M7" i="1" s="1"/>
  <c r="N8" i="1"/>
  <c r="N9" i="1"/>
  <c r="M9" i="1" s="1"/>
  <c r="N10" i="1"/>
  <c r="L6" i="1"/>
  <c r="J6" i="1" s="1"/>
  <c r="L7" i="1"/>
  <c r="L8" i="1"/>
  <c r="L9" i="1"/>
  <c r="L10" i="1"/>
  <c r="K6" i="1"/>
  <c r="K7" i="1"/>
  <c r="K8" i="1"/>
  <c r="K9" i="1"/>
  <c r="K10" i="1"/>
  <c r="J8" i="1"/>
  <c r="J10" i="1"/>
  <c r="H10" i="1"/>
  <c r="H9" i="1"/>
  <c r="H8" i="1"/>
  <c r="H7" i="1"/>
  <c r="H6" i="1"/>
  <c r="N4" i="1"/>
  <c r="N3" i="1"/>
  <c r="M16" i="1" l="1"/>
  <c r="M12" i="1"/>
  <c r="J18" i="1"/>
  <c r="J17" i="1"/>
  <c r="J13" i="1"/>
  <c r="M10" i="1"/>
  <c r="M6" i="1"/>
  <c r="J16" i="1"/>
  <c r="J12" i="1"/>
  <c r="P7" i="1"/>
  <c r="P9" i="1"/>
  <c r="M8" i="1"/>
  <c r="J7" i="1"/>
  <c r="J9" i="1"/>
  <c r="O4" i="1" l="1"/>
  <c r="M4" i="1" s="1"/>
  <c r="O5" i="1"/>
  <c r="O3" i="1"/>
  <c r="N5" i="1"/>
  <c r="R3" i="1"/>
  <c r="R4" i="1"/>
  <c r="P4" i="1" s="1"/>
  <c r="R5" i="1"/>
  <c r="Q3" i="1"/>
  <c r="Q4" i="1"/>
  <c r="Q5" i="1"/>
  <c r="K3" i="1"/>
  <c r="K4" i="1"/>
  <c r="L4" i="1"/>
  <c r="K5" i="1"/>
  <c r="L5" i="1" s="1"/>
  <c r="J4" i="1" l="1"/>
  <c r="L3" i="1"/>
  <c r="J3" i="1" s="1"/>
  <c r="P5" i="1"/>
  <c r="M5" i="1"/>
  <c r="M3" i="1"/>
  <c r="P3" i="1"/>
  <c r="J5" i="1"/>
</calcChain>
</file>

<file path=xl/sharedStrings.xml><?xml version="1.0" encoding="utf-8"?>
<sst xmlns="http://schemas.openxmlformats.org/spreadsheetml/2006/main" count="58" uniqueCount="43">
  <si>
    <t>№ предписания</t>
  </si>
  <si>
    <t>Дата выдачи предписания</t>
  </si>
  <si>
    <t>Дата выполнения предписания</t>
  </si>
  <si>
    <t>Отметка о выполнении</t>
  </si>
  <si>
    <t>Ответственность за проведение работ</t>
  </si>
  <si>
    <t>Инспектор технического надзора</t>
  </si>
  <si>
    <t xml:space="preserve">Квартал выдачи
предписания
</t>
  </si>
  <si>
    <t>Квартал срока выполнения предписания</t>
  </si>
  <si>
    <t>Выдано предписаний, шт.</t>
  </si>
  <si>
    <t>Устранено предписаний, шт.</t>
  </si>
  <si>
    <t>Не устранено предписаний, шт.</t>
  </si>
  <si>
    <t>срок</t>
  </si>
  <si>
    <t>факт</t>
  </si>
  <si>
    <t>всего</t>
  </si>
  <si>
    <t>с остановкой работ</t>
  </si>
  <si>
    <t>без остановки работ</t>
  </si>
  <si>
    <t>в срок</t>
  </si>
  <si>
    <t>с опозданием</t>
  </si>
  <si>
    <t>выполнено</t>
  </si>
  <si>
    <t>739(17)-У</t>
  </si>
  <si>
    <t>738(16)-О</t>
  </si>
  <si>
    <t>740(18)-У</t>
  </si>
  <si>
    <t>1,2,3п.26.06.16  4,5,6п.01.02.16</t>
  </si>
  <si>
    <t>1,2,3п.26.03.16  4,5,6п.01.02.16</t>
  </si>
  <si>
    <t>2743(1)-У</t>
  </si>
  <si>
    <t>2п.03.07.19</t>
  </si>
  <si>
    <t>2744(8)-У</t>
  </si>
  <si>
    <t>2745(1)-У</t>
  </si>
  <si>
    <t>2746(2)-У</t>
  </si>
  <si>
    <t>2779(1)-У</t>
  </si>
  <si>
    <t>1п.31.05.19                   2п.30.05.19</t>
  </si>
  <si>
    <t>2780(1)-У</t>
  </si>
  <si>
    <t>1,2п.05.06.19                 3,4п.01.06.19</t>
  </si>
  <si>
    <t>2781(2)-У</t>
  </si>
  <si>
    <t>2782(4)-У</t>
  </si>
  <si>
    <t>1,2п.04.06.2019               3п.07.06.19</t>
  </si>
  <si>
    <t>1п.04.07.19</t>
  </si>
  <si>
    <t>2783(5)-О</t>
  </si>
  <si>
    <t>2784(1)-О</t>
  </si>
  <si>
    <t>2785(2)-У</t>
  </si>
  <si>
    <t>1,2п.06.06.19              3,4п.05.06.19</t>
  </si>
  <si>
    <t>2786(7)-О</t>
  </si>
  <si>
    <t>1,7п.06.06.19                 5,6п.14.06.19            2,3,4,8п.08.07.19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</si>
</sst>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90" wrapText="1"/>
    </xf>
    <xf numFmtId="0" fontId="2" fillId="4" borderId="6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textRotation="90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0" fillId="5" borderId="0" xfId="0" applyFill="1"/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8">
    <dxf>
      <fill>
        <patternFill>
          <bgColor indexed="42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ont>
        <b/>
        <i val="0"/>
        <strike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R18"/>
  <sheetViews>
    <sheetView tabSelected="1" workbookViewId="0">
      <pane ySplit="2" topLeftCell="A3" activePane="bottomLeft" state="frozen"/>
      <selection pane="bottomLeft" activeCell="T18" sqref="T18"/>
    </sheetView>
  </sheetViews>
  <sheetFormatPr defaultRowHeight="15" x14ac:dyDescent="0.25"/>
  <cols>
    <col min="3" max="3" width="14.28515625" customWidth="1"/>
    <col min="4" max="4" width="17" customWidth="1"/>
  </cols>
  <sheetData>
    <row r="1" spans="1:18" ht="26.25" customHeight="1" x14ac:dyDescent="0.25">
      <c r="A1" s="30" t="s">
        <v>0</v>
      </c>
      <c r="B1" s="30" t="s">
        <v>1</v>
      </c>
      <c r="C1" s="32" t="s">
        <v>2</v>
      </c>
      <c r="D1" s="33"/>
      <c r="E1" s="34" t="s">
        <v>3</v>
      </c>
      <c r="F1" s="35" t="s">
        <v>4</v>
      </c>
      <c r="G1" s="30" t="s">
        <v>5</v>
      </c>
      <c r="H1" s="29" t="s">
        <v>6</v>
      </c>
      <c r="I1" s="29" t="s">
        <v>7</v>
      </c>
      <c r="J1" s="29" t="s">
        <v>8</v>
      </c>
      <c r="K1" s="29"/>
      <c r="L1" s="29"/>
      <c r="M1" s="29" t="s">
        <v>9</v>
      </c>
      <c r="N1" s="29"/>
      <c r="O1" s="29"/>
      <c r="P1" s="29" t="s">
        <v>10</v>
      </c>
      <c r="Q1" s="29"/>
      <c r="R1" s="29"/>
    </row>
    <row r="2" spans="1:18" ht="64.5" customHeight="1" x14ac:dyDescent="0.25">
      <c r="A2" s="31"/>
      <c r="B2" s="31"/>
      <c r="C2" s="1" t="s">
        <v>11</v>
      </c>
      <c r="D2" s="2" t="s">
        <v>12</v>
      </c>
      <c r="E2" s="34"/>
      <c r="F2" s="36"/>
      <c r="G2" s="31"/>
      <c r="H2" s="29"/>
      <c r="I2" s="29"/>
      <c r="J2" s="3" t="s">
        <v>13</v>
      </c>
      <c r="K2" s="3" t="s">
        <v>14</v>
      </c>
      <c r="L2" s="3" t="s">
        <v>15</v>
      </c>
      <c r="M2" s="3" t="s">
        <v>13</v>
      </c>
      <c r="N2" s="3" t="s">
        <v>16</v>
      </c>
      <c r="O2" s="3" t="s">
        <v>17</v>
      </c>
      <c r="P2" s="3" t="s">
        <v>13</v>
      </c>
      <c r="Q2" s="3" t="s">
        <v>14</v>
      </c>
      <c r="R2" s="3" t="s">
        <v>15</v>
      </c>
    </row>
    <row r="3" spans="1:18" ht="33.75" customHeight="1" x14ac:dyDescent="0.25">
      <c r="A3" s="11" t="s">
        <v>20</v>
      </c>
      <c r="B3" s="5">
        <v>42375</v>
      </c>
      <c r="C3" s="5">
        <v>42377</v>
      </c>
      <c r="D3" s="6"/>
      <c r="E3" s="10"/>
      <c r="F3" s="8"/>
      <c r="G3" s="9"/>
      <c r="H3" s="9">
        <v>1</v>
      </c>
      <c r="I3" s="9"/>
      <c r="J3" s="17">
        <f t="shared" ref="J3:J18" si="0">SUM(K3:L3)</f>
        <v>1</v>
      </c>
      <c r="K3" s="14">
        <f t="shared" ref="K3:K10" si="1">--(RIGHTB(A3)="о")</f>
        <v>1</v>
      </c>
      <c r="L3" s="15">
        <f t="shared" ref="L3:L10" si="2">(A3&lt;&gt;"")-K3</f>
        <v>0</v>
      </c>
      <c r="M3" s="17">
        <f t="shared" ref="M3:M10" si="3">SUM(N3:O3)</f>
        <v>0</v>
      </c>
      <c r="N3" s="14">
        <f>(E3&lt;&gt;"")*(MAX(INDEX(--TEXT(MID(D3,ROW($1:$94),8),"Д.М.Г;;;\0"),))&lt;=C3)</f>
        <v>0</v>
      </c>
      <c r="O3" s="14">
        <f>(E3&lt;&gt;"")*(MAX(INDEX(--TEXT(MID(D3,ROW($1:$94),8),"Д.М.Г;;;\0"),))&gt;C3)</f>
        <v>0</v>
      </c>
      <c r="P3" s="17">
        <f t="shared" ref="P3:P10" si="4">SUM(Q3:R3)</f>
        <v>1</v>
      </c>
      <c r="Q3" s="15">
        <f t="shared" ref="Q3:Q10" si="5">(RIGHTB(A3)="о")*(E3="")</f>
        <v>1</v>
      </c>
      <c r="R3" s="14">
        <f t="shared" ref="R3:R10" si="6">(RIGHTB(A3)&lt;&gt;"о")*(E3="")</f>
        <v>0</v>
      </c>
    </row>
    <row r="4" spans="1:18" ht="59.25" customHeight="1" x14ac:dyDescent="0.25">
      <c r="A4" s="4" t="s">
        <v>19</v>
      </c>
      <c r="B4" s="5">
        <v>42383</v>
      </c>
      <c r="C4" s="6" t="s">
        <v>23</v>
      </c>
      <c r="D4" s="6" t="s">
        <v>22</v>
      </c>
      <c r="E4" s="7" t="s">
        <v>18</v>
      </c>
      <c r="F4" s="8"/>
      <c r="G4" s="9"/>
      <c r="H4" s="9">
        <v>1</v>
      </c>
      <c r="I4" s="9">
        <v>3</v>
      </c>
      <c r="J4" s="17">
        <f t="shared" si="0"/>
        <v>1</v>
      </c>
      <c r="K4" s="14">
        <f t="shared" si="1"/>
        <v>0</v>
      </c>
      <c r="L4" s="14">
        <f t="shared" si="2"/>
        <v>1</v>
      </c>
      <c r="M4" s="17">
        <f t="shared" si="3"/>
        <v>1</v>
      </c>
      <c r="N4" s="14">
        <f>(E4&lt;&gt;"")*(MAX(INDEX(--TEXT(MID(D4,ROW($1:$94),8),"Д.М.Г;;;\0"),))&lt;=C4)</f>
        <v>1</v>
      </c>
      <c r="O4" s="14">
        <f>(E4&lt;&gt;"")*(MAX(INDEX(--TEXT(MID(D4,ROW($1:$94),8),"Д.М.Г;;;\0"),))&gt;C4)</f>
        <v>0</v>
      </c>
      <c r="P4" s="17">
        <f t="shared" si="4"/>
        <v>0</v>
      </c>
      <c r="Q4" s="15">
        <f t="shared" si="5"/>
        <v>0</v>
      </c>
      <c r="R4" s="14">
        <f t="shared" si="6"/>
        <v>0</v>
      </c>
    </row>
    <row r="5" spans="1:18" ht="54.75" customHeight="1" x14ac:dyDescent="0.25">
      <c r="A5" s="4" t="s">
        <v>21</v>
      </c>
      <c r="B5" s="5">
        <v>42383</v>
      </c>
      <c r="C5" s="5">
        <v>42401</v>
      </c>
      <c r="D5" s="12">
        <v>42397</v>
      </c>
      <c r="E5" s="7" t="s">
        <v>18</v>
      </c>
      <c r="F5" s="13"/>
      <c r="G5" s="13"/>
      <c r="H5" s="13">
        <v>1</v>
      </c>
      <c r="I5" s="13">
        <v>1</v>
      </c>
      <c r="J5" s="18">
        <f t="shared" si="0"/>
        <v>1</v>
      </c>
      <c r="K5" s="16">
        <f t="shared" si="1"/>
        <v>0</v>
      </c>
      <c r="L5" s="16">
        <f t="shared" si="2"/>
        <v>1</v>
      </c>
      <c r="M5" s="18">
        <f t="shared" si="3"/>
        <v>1</v>
      </c>
      <c r="N5" s="14">
        <f>(E5&lt;&gt;"")*(MAX(INDEX(--TEXT(MID(D5,ROW($1:$94),8),"Д.М.Г;;;\0"),))&lt;=C5)</f>
        <v>1</v>
      </c>
      <c r="O5" s="14">
        <f>(E5&lt;&gt;"")*(MAX(INDEX(--TEXT(MID(D5,ROW($1:$94),8),"Д.М.Г;;;\0"),))&gt;C5)</f>
        <v>0</v>
      </c>
      <c r="P5" s="18">
        <f t="shared" si="4"/>
        <v>0</v>
      </c>
      <c r="Q5" s="16">
        <f t="shared" si="5"/>
        <v>0</v>
      </c>
      <c r="R5" s="16">
        <f t="shared" si="6"/>
        <v>0</v>
      </c>
    </row>
    <row r="6" spans="1:18" x14ac:dyDescent="0.25">
      <c r="A6" s="4" t="s">
        <v>24</v>
      </c>
      <c r="B6" s="5">
        <v>43584</v>
      </c>
      <c r="C6" s="5">
        <v>43588</v>
      </c>
      <c r="D6" s="6" t="s">
        <v>25</v>
      </c>
      <c r="E6" s="19"/>
      <c r="F6" s="8"/>
      <c r="G6" s="20"/>
      <c r="H6" s="21">
        <f t="shared" ref="H6:H18" si="7">IF(ISBLANK(B6),"",ROUNDUP(MONTH(B6)/3,0))</f>
        <v>2</v>
      </c>
      <c r="I6" s="21"/>
      <c r="J6" s="18">
        <f t="shared" si="0"/>
        <v>1</v>
      </c>
      <c r="K6" s="16">
        <f t="shared" si="1"/>
        <v>0</v>
      </c>
      <c r="L6" s="16">
        <f t="shared" si="2"/>
        <v>1</v>
      </c>
      <c r="M6" s="18">
        <f t="shared" si="3"/>
        <v>0</v>
      </c>
      <c r="N6" s="14">
        <f t="shared" ref="N6:N10" si="8">(E6&lt;&gt;"")*(MAX(INDEX(--TEXT(MID(D6,ROW($1:$94),8),"Д.М.Г;;;\0"),))&lt;=C6)</f>
        <v>0</v>
      </c>
      <c r="O6" s="14">
        <f t="shared" ref="O6:O10" si="9">(E6&lt;&gt;"")*(MAX(INDEX(--TEXT(MID(D6,ROW($1:$94),8),"Д.М.Г;;;\0"),))&gt;C6)</f>
        <v>0</v>
      </c>
      <c r="P6" s="18">
        <f t="shared" si="4"/>
        <v>1</v>
      </c>
      <c r="Q6" s="16">
        <f t="shared" si="5"/>
        <v>0</v>
      </c>
      <c r="R6" s="16">
        <f t="shared" si="6"/>
        <v>1</v>
      </c>
    </row>
    <row r="7" spans="1:18" ht="54" x14ac:dyDescent="0.25">
      <c r="A7" s="4" t="s">
        <v>24</v>
      </c>
      <c r="B7" s="5">
        <v>43584</v>
      </c>
      <c r="C7" s="5">
        <v>43589</v>
      </c>
      <c r="D7" s="5">
        <v>43590</v>
      </c>
      <c r="E7" s="19" t="s">
        <v>18</v>
      </c>
      <c r="F7" s="9"/>
      <c r="G7" s="20"/>
      <c r="H7" s="21">
        <f t="shared" si="7"/>
        <v>2</v>
      </c>
      <c r="I7" s="21">
        <v>2</v>
      </c>
      <c r="J7" s="18">
        <f t="shared" si="0"/>
        <v>1</v>
      </c>
      <c r="K7" s="16">
        <f t="shared" si="1"/>
        <v>0</v>
      </c>
      <c r="L7" s="16">
        <f t="shared" si="2"/>
        <v>1</v>
      </c>
      <c r="M7" s="18" t="e">
        <f t="shared" si="3"/>
        <v>#VALUE!</v>
      </c>
      <c r="N7" s="14" t="e">
        <f t="shared" si="8"/>
        <v>#VALUE!</v>
      </c>
      <c r="O7" s="14" t="e">
        <f t="shared" si="9"/>
        <v>#VALUE!</v>
      </c>
      <c r="P7" s="18">
        <f t="shared" si="4"/>
        <v>0</v>
      </c>
      <c r="Q7" s="16">
        <f t="shared" si="5"/>
        <v>0</v>
      </c>
      <c r="R7" s="16">
        <f t="shared" si="6"/>
        <v>0</v>
      </c>
    </row>
    <row r="8" spans="1:18" ht="54" x14ac:dyDescent="0.25">
      <c r="A8" s="4" t="s">
        <v>26</v>
      </c>
      <c r="B8" s="5">
        <v>43585</v>
      </c>
      <c r="C8" s="5">
        <v>43587</v>
      </c>
      <c r="D8" s="6">
        <v>43621</v>
      </c>
      <c r="E8" s="19" t="s">
        <v>18</v>
      </c>
      <c r="F8" s="9"/>
      <c r="G8" s="20"/>
      <c r="H8" s="21">
        <f t="shared" si="7"/>
        <v>2</v>
      </c>
      <c r="I8" s="21">
        <v>2</v>
      </c>
      <c r="J8" s="18">
        <f t="shared" si="0"/>
        <v>1</v>
      </c>
      <c r="K8" s="16">
        <f t="shared" si="1"/>
        <v>0</v>
      </c>
      <c r="L8" s="16">
        <f t="shared" si="2"/>
        <v>1</v>
      </c>
      <c r="M8" s="18">
        <f t="shared" si="3"/>
        <v>1</v>
      </c>
      <c r="N8" s="14">
        <f t="shared" si="8"/>
        <v>0</v>
      </c>
      <c r="O8" s="14">
        <f t="shared" si="9"/>
        <v>1</v>
      </c>
      <c r="P8" s="18">
        <f t="shared" si="4"/>
        <v>0</v>
      </c>
      <c r="Q8" s="16">
        <f t="shared" si="5"/>
        <v>0</v>
      </c>
      <c r="R8" s="16">
        <f t="shared" si="6"/>
        <v>0</v>
      </c>
    </row>
    <row r="9" spans="1:18" x14ac:dyDescent="0.25">
      <c r="A9" s="4" t="s">
        <v>27</v>
      </c>
      <c r="B9" s="5">
        <v>43587</v>
      </c>
      <c r="C9" s="5">
        <v>43590</v>
      </c>
      <c r="D9" s="6"/>
      <c r="E9" s="19"/>
      <c r="F9" s="9"/>
      <c r="G9" s="20"/>
      <c r="H9" s="21">
        <f t="shared" si="7"/>
        <v>2</v>
      </c>
      <c r="I9" s="21"/>
      <c r="J9" s="18">
        <f t="shared" si="0"/>
        <v>1</v>
      </c>
      <c r="K9" s="16">
        <f t="shared" si="1"/>
        <v>0</v>
      </c>
      <c r="L9" s="16">
        <f t="shared" si="2"/>
        <v>1</v>
      </c>
      <c r="M9" s="18">
        <f t="shared" si="3"/>
        <v>0</v>
      </c>
      <c r="N9" s="14">
        <f t="shared" si="8"/>
        <v>0</v>
      </c>
      <c r="O9" s="14">
        <f t="shared" si="9"/>
        <v>0</v>
      </c>
      <c r="P9" s="18">
        <f t="shared" si="4"/>
        <v>1</v>
      </c>
      <c r="Q9" s="16">
        <f t="shared" si="5"/>
        <v>0</v>
      </c>
      <c r="R9" s="16">
        <f t="shared" si="6"/>
        <v>1</v>
      </c>
    </row>
    <row r="10" spans="1:18" ht="54" x14ac:dyDescent="0.25">
      <c r="A10" s="4" t="s">
        <v>28</v>
      </c>
      <c r="B10" s="5">
        <v>43588</v>
      </c>
      <c r="C10" s="5">
        <v>43598</v>
      </c>
      <c r="D10" s="6">
        <v>43601</v>
      </c>
      <c r="E10" s="19" t="s">
        <v>18</v>
      </c>
      <c r="F10" s="8"/>
      <c r="G10" s="20"/>
      <c r="H10" s="21">
        <f t="shared" si="7"/>
        <v>2</v>
      </c>
      <c r="I10" s="21">
        <v>2</v>
      </c>
      <c r="J10" s="18">
        <f t="shared" si="0"/>
        <v>1</v>
      </c>
      <c r="K10" s="16">
        <f t="shared" si="1"/>
        <v>0</v>
      </c>
      <c r="L10" s="16">
        <f t="shared" si="2"/>
        <v>1</v>
      </c>
      <c r="M10" s="18">
        <f t="shared" si="3"/>
        <v>1</v>
      </c>
      <c r="N10" s="14">
        <f t="shared" si="8"/>
        <v>0</v>
      </c>
      <c r="O10" s="14">
        <f t="shared" si="9"/>
        <v>1</v>
      </c>
      <c r="P10" s="18">
        <f t="shared" si="4"/>
        <v>0</v>
      </c>
      <c r="Q10" s="16">
        <f t="shared" si="5"/>
        <v>0</v>
      </c>
      <c r="R10" s="16">
        <f t="shared" si="6"/>
        <v>0</v>
      </c>
    </row>
    <row r="11" spans="1:18" ht="54" x14ac:dyDescent="0.25">
      <c r="A11" s="4" t="s">
        <v>29</v>
      </c>
      <c r="B11" s="5">
        <v>43614</v>
      </c>
      <c r="C11" s="5" t="s">
        <v>30</v>
      </c>
      <c r="D11" s="6">
        <v>43620</v>
      </c>
      <c r="E11" s="19" t="s">
        <v>18</v>
      </c>
      <c r="F11" s="8"/>
      <c r="G11" s="20"/>
      <c r="H11" s="21">
        <f t="shared" si="7"/>
        <v>2</v>
      </c>
      <c r="I11" s="21">
        <v>2</v>
      </c>
      <c r="J11" s="18">
        <f t="shared" si="0"/>
        <v>1</v>
      </c>
      <c r="K11" s="16">
        <f t="shared" ref="K11:K18" si="10">--(RIGHTB(A11)="о")</f>
        <v>0</v>
      </c>
      <c r="L11" s="16">
        <f t="shared" ref="L11:L18" si="11">(A11&lt;&gt;"")-K11</f>
        <v>1</v>
      </c>
      <c r="M11" s="18" t="e">
        <f t="shared" ref="M11:M18" si="12">SUM(N11:O11)</f>
        <v>#VALUE!</v>
      </c>
      <c r="N11" s="14" t="e">
        <f t="shared" ref="N11:N18" si="13">(E11&lt;&gt;"")*(MAX(INDEX(--TEXT(MID(D11,ROW($1:$94),8),"Д.М.Г;;;\0"),))&lt;=C11)</f>
        <v>#VALUE!</v>
      </c>
      <c r="O11" s="14" t="e">
        <f t="shared" ref="O11:O18" si="14">(E11&lt;&gt;"")*(MAX(INDEX(--TEXT(MID(D11,ROW($1:$94),8),"Д.М.Г;;;\0"),))&gt;C11)</f>
        <v>#VALUE!</v>
      </c>
      <c r="P11" s="18">
        <f t="shared" ref="P11:P18" si="15">SUM(Q11:R11)</f>
        <v>0</v>
      </c>
      <c r="Q11" s="16">
        <f t="shared" ref="Q11:Q18" si="16">(RIGHTB(A11)="о")*(E11="")</f>
        <v>0</v>
      </c>
      <c r="R11" s="16">
        <f t="shared" ref="R11:R18" si="17">(RIGHTB(A11)&lt;&gt;"о")*(E11="")</f>
        <v>0</v>
      </c>
    </row>
    <row r="12" spans="1:18" ht="54" x14ac:dyDescent="0.25">
      <c r="A12" s="4" t="s">
        <v>31</v>
      </c>
      <c r="B12" s="5">
        <v>43616</v>
      </c>
      <c r="C12" s="5" t="s">
        <v>32</v>
      </c>
      <c r="D12" s="6">
        <v>43654</v>
      </c>
      <c r="E12" s="19" t="s">
        <v>18</v>
      </c>
      <c r="F12" s="8"/>
      <c r="G12" s="20"/>
      <c r="H12" s="21">
        <f t="shared" si="7"/>
        <v>2</v>
      </c>
      <c r="I12" s="21">
        <v>3</v>
      </c>
      <c r="J12" s="18">
        <f t="shared" si="0"/>
        <v>1</v>
      </c>
      <c r="K12" s="16">
        <f t="shared" si="10"/>
        <v>0</v>
      </c>
      <c r="L12" s="16">
        <f t="shared" si="11"/>
        <v>1</v>
      </c>
      <c r="M12" s="18">
        <f t="shared" si="12"/>
        <v>1</v>
      </c>
      <c r="N12" s="14">
        <f t="shared" si="13"/>
        <v>1</v>
      </c>
      <c r="O12" s="14">
        <f t="shared" si="14"/>
        <v>0</v>
      </c>
      <c r="P12" s="18">
        <f t="shared" si="15"/>
        <v>0</v>
      </c>
      <c r="Q12" s="16">
        <f t="shared" si="16"/>
        <v>0</v>
      </c>
      <c r="R12" s="16">
        <f t="shared" si="17"/>
        <v>0</v>
      </c>
    </row>
    <row r="13" spans="1:18" ht="54" x14ac:dyDescent="0.25">
      <c r="A13" s="4" t="s">
        <v>33</v>
      </c>
      <c r="B13" s="5">
        <v>43619</v>
      </c>
      <c r="C13" s="5">
        <v>43621</v>
      </c>
      <c r="D13" s="6">
        <v>43636</v>
      </c>
      <c r="E13" s="19" t="s">
        <v>18</v>
      </c>
      <c r="F13" s="8"/>
      <c r="G13" s="20"/>
      <c r="H13" s="21">
        <f t="shared" si="7"/>
        <v>2</v>
      </c>
      <c r="I13" s="21">
        <v>2</v>
      </c>
      <c r="J13" s="18">
        <f t="shared" si="0"/>
        <v>1</v>
      </c>
      <c r="K13" s="16">
        <f t="shared" si="10"/>
        <v>0</v>
      </c>
      <c r="L13" s="16">
        <f t="shared" si="11"/>
        <v>1</v>
      </c>
      <c r="M13" s="18">
        <f t="shared" si="12"/>
        <v>1</v>
      </c>
      <c r="N13" s="14">
        <f t="shared" si="13"/>
        <v>0</v>
      </c>
      <c r="O13" s="14">
        <f t="shared" si="14"/>
        <v>1</v>
      </c>
      <c r="P13" s="18">
        <f t="shared" si="15"/>
        <v>0</v>
      </c>
      <c r="Q13" s="16">
        <f t="shared" si="16"/>
        <v>0</v>
      </c>
      <c r="R13" s="16">
        <f t="shared" si="17"/>
        <v>0</v>
      </c>
    </row>
    <row r="14" spans="1:18" s="28" customFormat="1" ht="38.25" x14ac:dyDescent="0.25">
      <c r="A14" s="11" t="s">
        <v>34</v>
      </c>
      <c r="B14" s="22">
        <v>43619</v>
      </c>
      <c r="C14" s="22" t="s">
        <v>35</v>
      </c>
      <c r="D14" s="23" t="s">
        <v>36</v>
      </c>
      <c r="E14" s="24" t="s">
        <v>18</v>
      </c>
      <c r="F14" s="25"/>
      <c r="G14" s="26"/>
      <c r="H14" s="11">
        <f t="shared" si="7"/>
        <v>2</v>
      </c>
      <c r="I14" s="11"/>
      <c r="J14" s="27">
        <f t="shared" si="0"/>
        <v>1</v>
      </c>
      <c r="K14" s="27">
        <f t="shared" si="10"/>
        <v>0</v>
      </c>
      <c r="L14" s="27">
        <f t="shared" si="11"/>
        <v>1</v>
      </c>
      <c r="M14" s="27">
        <f t="shared" si="12"/>
        <v>1</v>
      </c>
      <c r="N14" s="11">
        <f t="shared" si="13"/>
        <v>1</v>
      </c>
      <c r="O14" s="11">
        <f t="shared" si="14"/>
        <v>0</v>
      </c>
      <c r="P14" s="27">
        <f t="shared" si="15"/>
        <v>0</v>
      </c>
      <c r="Q14" s="27">
        <f t="shared" si="16"/>
        <v>0</v>
      </c>
      <c r="R14" s="27">
        <f t="shared" si="17"/>
        <v>0</v>
      </c>
    </row>
    <row r="15" spans="1:18" ht="54" x14ac:dyDescent="0.25">
      <c r="A15" s="4" t="s">
        <v>37</v>
      </c>
      <c r="B15" s="5">
        <v>43620</v>
      </c>
      <c r="C15" s="5">
        <v>43620</v>
      </c>
      <c r="D15" s="5">
        <v>43620</v>
      </c>
      <c r="E15" s="19" t="s">
        <v>18</v>
      </c>
      <c r="F15" s="8"/>
      <c r="G15" s="20"/>
      <c r="H15" s="21">
        <f t="shared" si="7"/>
        <v>2</v>
      </c>
      <c r="I15" s="21">
        <v>2</v>
      </c>
      <c r="J15" s="18">
        <f t="shared" si="0"/>
        <v>1</v>
      </c>
      <c r="K15" s="16">
        <f t="shared" si="10"/>
        <v>1</v>
      </c>
      <c r="L15" s="16">
        <f t="shared" si="11"/>
        <v>0</v>
      </c>
      <c r="M15" s="18" t="e">
        <f t="shared" si="12"/>
        <v>#VALUE!</v>
      </c>
      <c r="N15" s="14" t="e">
        <f t="shared" si="13"/>
        <v>#VALUE!</v>
      </c>
      <c r="O15" s="14" t="e">
        <f t="shared" si="14"/>
        <v>#VALUE!</v>
      </c>
      <c r="P15" s="18">
        <f t="shared" si="15"/>
        <v>0</v>
      </c>
      <c r="Q15" s="16">
        <f t="shared" si="16"/>
        <v>0</v>
      </c>
      <c r="R15" s="16">
        <f t="shared" si="17"/>
        <v>0</v>
      </c>
    </row>
    <row r="16" spans="1:18" x14ac:dyDescent="0.25">
      <c r="A16" s="4" t="s">
        <v>38</v>
      </c>
      <c r="B16" s="5">
        <v>43620</v>
      </c>
      <c r="C16" s="5">
        <v>43620</v>
      </c>
      <c r="D16" s="6"/>
      <c r="E16" s="19"/>
      <c r="F16" s="8"/>
      <c r="G16" s="20"/>
      <c r="H16" s="21">
        <f t="shared" si="7"/>
        <v>2</v>
      </c>
      <c r="I16" s="21"/>
      <c r="J16" s="18">
        <f t="shared" si="0"/>
        <v>1</v>
      </c>
      <c r="K16" s="16">
        <f t="shared" si="10"/>
        <v>1</v>
      </c>
      <c r="L16" s="16">
        <f t="shared" si="11"/>
        <v>0</v>
      </c>
      <c r="M16" s="18">
        <f t="shared" si="12"/>
        <v>0</v>
      </c>
      <c r="N16" s="14">
        <f t="shared" si="13"/>
        <v>0</v>
      </c>
      <c r="O16" s="14">
        <f t="shared" si="14"/>
        <v>0</v>
      </c>
      <c r="P16" s="18">
        <f t="shared" si="15"/>
        <v>1</v>
      </c>
      <c r="Q16" s="16">
        <f t="shared" si="16"/>
        <v>1</v>
      </c>
      <c r="R16" s="16">
        <f t="shared" si="17"/>
        <v>0</v>
      </c>
    </row>
    <row r="17" spans="1:18" ht="25.5" x14ac:dyDescent="0.25">
      <c r="A17" s="4" t="s">
        <v>39</v>
      </c>
      <c r="B17" s="5">
        <v>43620</v>
      </c>
      <c r="C17" s="5" t="s">
        <v>40</v>
      </c>
      <c r="D17" s="6"/>
      <c r="E17" s="19"/>
      <c r="F17" s="8"/>
      <c r="G17" s="20"/>
      <c r="H17" s="21">
        <f t="shared" si="7"/>
        <v>2</v>
      </c>
      <c r="I17" s="21"/>
      <c r="J17" s="18">
        <f t="shared" si="0"/>
        <v>1</v>
      </c>
      <c r="K17" s="16">
        <f t="shared" si="10"/>
        <v>0</v>
      </c>
      <c r="L17" s="16">
        <f t="shared" si="11"/>
        <v>1</v>
      </c>
      <c r="M17" s="18">
        <f t="shared" si="12"/>
        <v>0</v>
      </c>
      <c r="N17" s="14">
        <f t="shared" si="13"/>
        <v>0</v>
      </c>
      <c r="O17" s="14">
        <f t="shared" si="14"/>
        <v>0</v>
      </c>
      <c r="P17" s="18">
        <f t="shared" si="15"/>
        <v>1</v>
      </c>
      <c r="Q17" s="16">
        <f t="shared" si="16"/>
        <v>0</v>
      </c>
      <c r="R17" s="16">
        <f t="shared" si="17"/>
        <v>1</v>
      </c>
    </row>
    <row r="18" spans="1:18" ht="54" x14ac:dyDescent="0.25">
      <c r="A18" s="4" t="s">
        <v>41</v>
      </c>
      <c r="B18" s="5">
        <v>43621</v>
      </c>
      <c r="C18" s="5">
        <v>43621</v>
      </c>
      <c r="D18" s="6" t="s">
        <v>42</v>
      </c>
      <c r="E18" s="19" t="s">
        <v>18</v>
      </c>
      <c r="F18" s="8"/>
      <c r="G18" s="20"/>
      <c r="H18" s="21">
        <f t="shared" si="7"/>
        <v>2</v>
      </c>
      <c r="I18" s="21">
        <v>3</v>
      </c>
      <c r="J18" s="18">
        <f t="shared" si="0"/>
        <v>1</v>
      </c>
      <c r="K18" s="16">
        <f t="shared" si="10"/>
        <v>1</v>
      </c>
      <c r="L18" s="16">
        <f t="shared" si="11"/>
        <v>0</v>
      </c>
      <c r="M18" s="18">
        <f t="shared" si="12"/>
        <v>1</v>
      </c>
      <c r="N18" s="14">
        <f t="shared" si="13"/>
        <v>0</v>
      </c>
      <c r="O18" s="14">
        <f t="shared" si="14"/>
        <v>1</v>
      </c>
      <c r="P18" s="18">
        <f t="shared" si="15"/>
        <v>0</v>
      </c>
      <c r="Q18" s="16">
        <f t="shared" si="16"/>
        <v>0</v>
      </c>
      <c r="R18" s="16">
        <f t="shared" si="17"/>
        <v>0</v>
      </c>
    </row>
  </sheetData>
  <mergeCells count="11">
    <mergeCell ref="P1:R1"/>
    <mergeCell ref="A1:A2"/>
    <mergeCell ref="B1:B2"/>
    <mergeCell ref="C1:D1"/>
    <mergeCell ref="E1:E2"/>
    <mergeCell ref="F1:F2"/>
    <mergeCell ref="G1:G2"/>
    <mergeCell ref="H1:H2"/>
    <mergeCell ref="I1:I2"/>
    <mergeCell ref="J1:L1"/>
    <mergeCell ref="M1:O1"/>
  </mergeCells>
  <conditionalFormatting sqref="A3:A5">
    <cfRule type="expression" dxfId="7" priority="8" stopIfTrue="1">
      <formula>RIGHT(A3)="о"</formula>
    </cfRule>
  </conditionalFormatting>
  <conditionalFormatting sqref="E3:E4">
    <cfRule type="cellIs" dxfId="6" priority="7" stopIfTrue="1" operator="equal">
      <formula>"выполнено"</formula>
    </cfRule>
  </conditionalFormatting>
  <conditionalFormatting sqref="E5">
    <cfRule type="cellIs" dxfId="5" priority="6" stopIfTrue="1" operator="equal">
      <formula>"выполнено"</formula>
    </cfRule>
  </conditionalFormatting>
  <conditionalFormatting sqref="A6:A10">
    <cfRule type="expression" dxfId="4" priority="5" stopIfTrue="1">
      <formula>RIGHT(A6)="о"</formula>
    </cfRule>
  </conditionalFormatting>
  <conditionalFormatting sqref="E6:E9">
    <cfRule type="cellIs" dxfId="3" priority="4" stopIfTrue="1" operator="equal">
      <formula>"выполнено"</formula>
    </cfRule>
  </conditionalFormatting>
  <conditionalFormatting sqref="E10">
    <cfRule type="cellIs" dxfId="2" priority="3" stopIfTrue="1" operator="equal">
      <formula>"выполнено"</formula>
    </cfRule>
  </conditionalFormatting>
  <conditionalFormatting sqref="A11:A18">
    <cfRule type="expression" dxfId="1" priority="2" stopIfTrue="1">
      <formula>RIGHT(A11)="о"</formula>
    </cfRule>
  </conditionalFormatting>
  <conditionalFormatting sqref="E11:E18">
    <cfRule type="cellIs" dxfId="0" priority="1" stopIfTrue="1" operator="equal">
      <formula>"выполнено"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СЭН</dc:creator>
  <cp:lastModifiedBy>msi2</cp:lastModifiedBy>
  <dcterms:created xsi:type="dcterms:W3CDTF">2019-07-08T16:49:07Z</dcterms:created>
  <dcterms:modified xsi:type="dcterms:W3CDTF">2019-07-09T06:10:04Z</dcterms:modified>
</cp:coreProperties>
</file>