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Керченская 26\АК\Рабочка\"/>
    </mc:Choice>
  </mc:AlternateContent>
  <bookViews>
    <workbookView xWindow="10320" yWindow="45" windowWidth="18405" windowHeight="12015"/>
  </bookViews>
  <sheets>
    <sheet name="КЖ" sheetId="2" r:id="rId1"/>
  </sheets>
  <definedNames>
    <definedName name="Кабельный_журнал1">КЖ!$A$1:$K$29</definedName>
  </definedNames>
  <calcPr calcId="162913"/>
  <pivotCaches>
    <pivotCache cacheId="4" r:id="rId2"/>
    <pivotCache cacheId="10" r:id="rId3"/>
  </pivotCaches>
</workbook>
</file>

<file path=xl/calcChain.xml><?xml version="1.0" encoding="utf-8"?>
<calcChain xmlns="http://schemas.openxmlformats.org/spreadsheetml/2006/main">
  <c r="F87" i="2" l="1"/>
  <c r="F89" i="2"/>
  <c r="F90" i="2"/>
  <c r="F91" i="2"/>
  <c r="F93" i="2"/>
  <c r="F94" i="2"/>
  <c r="F96" i="2"/>
  <c r="F97" i="2"/>
  <c r="F99" i="2"/>
  <c r="F101" i="2"/>
  <c r="F85" i="2"/>
  <c r="F86" i="2"/>
  <c r="A102" i="2"/>
  <c r="A101" i="2"/>
  <c r="A100" i="2"/>
  <c r="A99" i="2"/>
  <c r="A98" i="2"/>
  <c r="A97" i="2"/>
  <c r="A96" i="2"/>
  <c r="A95" i="2"/>
  <c r="A94" i="2"/>
  <c r="A93" i="2"/>
  <c r="I92" i="2"/>
  <c r="A92" i="2"/>
  <c r="A91" i="2"/>
  <c r="A90" i="2"/>
  <c r="A89" i="2"/>
  <c r="I88" i="2"/>
  <c r="A88" i="2"/>
  <c r="A87" i="2"/>
  <c r="A67" i="2" l="1"/>
  <c r="I57" i="2"/>
  <c r="L49" i="2" l="1"/>
  <c r="I27" i="2"/>
  <c r="A69" i="2"/>
  <c r="A70" i="2" l="1"/>
  <c r="A68" i="2"/>
  <c r="A66" i="2"/>
  <c r="A65" i="2"/>
  <c r="A64" i="2"/>
  <c r="A63" i="2"/>
  <c r="F70" i="2"/>
  <c r="A62" i="2"/>
  <c r="A61" i="2"/>
  <c r="A60" i="2"/>
  <c r="A59" i="2"/>
  <c r="L58" i="2"/>
  <c r="I58" i="2"/>
  <c r="A58" i="2"/>
  <c r="F66" i="2"/>
  <c r="A57" i="2"/>
  <c r="I68" i="2" l="1"/>
  <c r="L68" i="2"/>
  <c r="F68" i="2" s="1"/>
  <c r="F67" i="2"/>
  <c r="F57" i="2"/>
  <c r="F58" i="2"/>
  <c r="I59" i="2"/>
  <c r="I60" i="2"/>
  <c r="I62" i="2"/>
  <c r="I63" i="2"/>
  <c r="I65" i="2"/>
  <c r="F59" i="2"/>
  <c r="F60" i="2"/>
  <c r="F61" i="2"/>
  <c r="L63" i="2"/>
  <c r="F63" i="2" s="1"/>
  <c r="F64" i="2"/>
  <c r="L65" i="2"/>
  <c r="F65" i="2" s="1"/>
  <c r="A55" i="2"/>
  <c r="F62" i="2" l="1"/>
  <c r="F69" i="2"/>
  <c r="A56" i="2"/>
  <c r="A54" i="2"/>
  <c r="A53" i="2"/>
  <c r="A52" i="2"/>
  <c r="A51" i="2"/>
  <c r="A50" i="2"/>
  <c r="A49" i="2"/>
  <c r="A48" i="2"/>
  <c r="A47" i="2"/>
  <c r="A46" i="2"/>
  <c r="A45" i="2"/>
  <c r="A44" i="2"/>
  <c r="L43" i="2"/>
  <c r="L54" i="2" s="1"/>
  <c r="F54" i="2" s="1"/>
  <c r="I43" i="2"/>
  <c r="I54" i="2" s="1"/>
  <c r="A43" i="2"/>
  <c r="I53" i="2" l="1"/>
  <c r="I55" i="2"/>
  <c r="L53" i="2"/>
  <c r="F53" i="2" s="1"/>
  <c r="L55" i="2"/>
  <c r="F55" i="2" s="1"/>
  <c r="F44" i="2"/>
  <c r="F43" i="2"/>
  <c r="I45" i="2"/>
  <c r="I46" i="2"/>
  <c r="I47" i="2"/>
  <c r="I50" i="2"/>
  <c r="I51" i="2"/>
  <c r="I52" i="2"/>
  <c r="L45" i="2"/>
  <c r="F45" i="2" s="1"/>
  <c r="L46" i="2"/>
  <c r="F46" i="2" s="1"/>
  <c r="L47" i="2"/>
  <c r="F47" i="2" s="1"/>
  <c r="L48" i="2"/>
  <c r="F48" i="2" s="1"/>
  <c r="L50" i="2"/>
  <c r="F50" i="2" s="1"/>
  <c r="L51" i="2"/>
  <c r="F51" i="2" s="1"/>
  <c r="L8" i="2"/>
  <c r="L11" i="2" s="1"/>
  <c r="F84" i="2" l="1"/>
  <c r="F83" i="2"/>
  <c r="F73" i="2"/>
  <c r="F24" i="2"/>
  <c r="F13" i="2"/>
  <c r="F102" i="2"/>
  <c r="F100" i="2"/>
  <c r="F98" i="2"/>
  <c r="F95" i="2"/>
  <c r="L92" i="2"/>
  <c r="F92" i="2" s="1"/>
  <c r="L90" i="2"/>
  <c r="F81" i="2"/>
  <c r="L80" i="2"/>
  <c r="L85" i="2" s="1"/>
  <c r="L78" i="2"/>
  <c r="L79" i="2" s="1"/>
  <c r="F79" i="2" s="1"/>
  <c r="L77" i="2"/>
  <c r="F77" i="2" s="1"/>
  <c r="L75" i="2"/>
  <c r="F75" i="2" s="1"/>
  <c r="L74" i="2"/>
  <c r="F74" i="2" s="1"/>
  <c r="L71" i="2"/>
  <c r="L72" i="2" s="1"/>
  <c r="F72" i="2" s="1"/>
  <c r="L39" i="2"/>
  <c r="F39" i="2" s="1"/>
  <c r="L37" i="2"/>
  <c r="F37" i="2" s="1"/>
  <c r="L30" i="2"/>
  <c r="L41" i="2" s="1"/>
  <c r="F41" i="2" s="1"/>
  <c r="L29" i="2"/>
  <c r="F29" i="2" s="1"/>
  <c r="F25" i="2"/>
  <c r="L23" i="2"/>
  <c r="F23" i="2" s="1"/>
  <c r="L15" i="2"/>
  <c r="L18" i="2" s="1"/>
  <c r="F18" i="2" s="1"/>
  <c r="L9" i="2"/>
  <c r="F9" i="2" s="1"/>
  <c r="L7" i="2"/>
  <c r="F7" i="2" s="1"/>
  <c r="L6" i="2"/>
  <c r="F6" i="2" s="1"/>
  <c r="F5" i="2"/>
  <c r="F71" i="2" l="1"/>
  <c r="F82" i="2"/>
  <c r="L12" i="2"/>
  <c r="F12" i="2" s="1"/>
  <c r="L76" i="2"/>
  <c r="F76" i="2" s="1"/>
  <c r="L17" i="2"/>
  <c r="F17" i="2" s="1"/>
  <c r="L32" i="2"/>
  <c r="F32" i="2" s="1"/>
  <c r="L88" i="2"/>
  <c r="F88" i="2" s="1"/>
  <c r="F15" i="2"/>
  <c r="F26" i="2"/>
  <c r="F30" i="2"/>
  <c r="L21" i="2"/>
  <c r="F21" i="2" s="1"/>
  <c r="F8" i="2"/>
  <c r="F16" i="2"/>
  <c r="F31" i="2"/>
  <c r="L40" i="2"/>
  <c r="F40" i="2" s="1"/>
  <c r="L42" i="2"/>
  <c r="F42" i="2" s="1"/>
  <c r="F4" i="2"/>
  <c r="F78" i="2"/>
  <c r="F80" i="2"/>
  <c r="F36" i="2"/>
  <c r="L10" i="2"/>
  <c r="F10" i="2" s="1"/>
  <c r="L34" i="2"/>
  <c r="F34" i="2" s="1"/>
  <c r="L86" i="2"/>
  <c r="F11" i="2"/>
  <c r="L20" i="2"/>
  <c r="F20" i="2" s="1"/>
  <c r="L27" i="2"/>
  <c r="F27" i="2" s="1"/>
  <c r="L35" i="2"/>
  <c r="F35" i="2" s="1"/>
  <c r="L28" i="2"/>
  <c r="F28" i="2" s="1"/>
  <c r="L19" i="2"/>
  <c r="F19" i="2" s="1"/>
  <c r="F14" i="2"/>
  <c r="L22" i="2"/>
  <c r="F22" i="2" s="1"/>
  <c r="L38" i="2"/>
  <c r="F38" i="2" s="1"/>
  <c r="L33" i="2"/>
  <c r="F33" i="2" s="1"/>
  <c r="N8" i="2" l="1"/>
  <c r="N7" i="2"/>
  <c r="I39" i="2"/>
  <c r="I40" i="2"/>
  <c r="I30" i="2"/>
  <c r="I35" i="2" s="1"/>
  <c r="I23" i="2"/>
  <c r="I15" i="2"/>
  <c r="I22" i="2" s="1"/>
  <c r="I8" i="2"/>
  <c r="I11" i="2" s="1"/>
  <c r="I12" i="2"/>
  <c r="I32" i="2" l="1"/>
  <c r="I17" i="2"/>
  <c r="I20" i="2"/>
  <c r="I18" i="2"/>
  <c r="I37" i="2"/>
  <c r="I38" i="2"/>
  <c r="I33" i="2"/>
  <c r="I41" i="2"/>
  <c r="I34" i="2"/>
  <c r="I42" i="2"/>
  <c r="I19" i="2"/>
  <c r="I21" i="2"/>
  <c r="I9" i="2"/>
  <c r="I10" i="2"/>
  <c r="A85" i="2"/>
  <c r="A83" i="2"/>
  <c r="A84" i="2"/>
  <c r="A86" i="2"/>
  <c r="A82" i="2"/>
  <c r="I80" i="2" l="1"/>
  <c r="I78" i="2"/>
  <c r="I77" i="2"/>
  <c r="I75" i="2"/>
  <c r="I76" i="2" s="1"/>
  <c r="I74" i="2"/>
  <c r="I71" i="2"/>
  <c r="I72" i="2" s="1"/>
  <c r="N14" i="2" l="1"/>
  <c r="N9" i="2"/>
  <c r="N11" i="2"/>
  <c r="I79" i="2"/>
  <c r="I86" i="2"/>
  <c r="I85" i="2"/>
  <c r="N5" i="2"/>
  <c r="A5" i="2"/>
  <c r="N10" i="2" l="1"/>
  <c r="N4" i="2"/>
  <c r="I28" i="2"/>
  <c r="I29" i="2"/>
  <c r="A39" i="2"/>
  <c r="A40" i="2"/>
  <c r="A41" i="2"/>
  <c r="A42" i="2"/>
  <c r="N13" i="2" l="1"/>
  <c r="A71" i="2"/>
  <c r="A72" i="2"/>
  <c r="A73" i="2"/>
  <c r="A74" i="2"/>
  <c r="A75" i="2"/>
  <c r="A76" i="2"/>
  <c r="A77" i="2"/>
  <c r="A78" i="2"/>
  <c r="A79" i="2"/>
  <c r="A80" i="2"/>
  <c r="A81" i="2"/>
  <c r="A36" i="2"/>
  <c r="A30" i="2"/>
  <c r="A31" i="2"/>
  <c r="A32" i="2"/>
  <c r="A33" i="2"/>
  <c r="A34" i="2"/>
  <c r="A35" i="2"/>
  <c r="A37" i="2"/>
  <c r="A38" i="2"/>
  <c r="A29" i="2"/>
  <c r="A28" i="2"/>
  <c r="A24" i="2" l="1"/>
  <c r="A23" i="2"/>
  <c r="A22" i="2"/>
  <c r="A27" i="2" l="1"/>
  <c r="A25" i="2" l="1"/>
  <c r="A26" i="2"/>
  <c r="A13" i="2" l="1"/>
  <c r="A14" i="2"/>
  <c r="A15" i="2"/>
  <c r="A16" i="2"/>
  <c r="A17" i="2"/>
  <c r="A18" i="2"/>
  <c r="A8" i="2" l="1"/>
  <c r="A9" i="2"/>
  <c r="A10" i="2"/>
  <c r="A11" i="2"/>
  <c r="A12" i="2"/>
  <c r="A19" i="2"/>
  <c r="A20" i="2"/>
  <c r="A21" i="2"/>
  <c r="A4" i="2" l="1"/>
  <c r="A6" i="2"/>
  <c r="A7" i="2"/>
  <c r="L56" i="2"/>
  <c r="F56" i="2" s="1"/>
  <c r="F49" i="2"/>
  <c r="L52" i="2"/>
  <c r="F52" i="2" s="1"/>
  <c r="N6" i="2" l="1"/>
</calcChain>
</file>

<file path=xl/sharedStrings.xml><?xml version="1.0" encoding="utf-8"?>
<sst xmlns="http://schemas.openxmlformats.org/spreadsheetml/2006/main" count="468" uniqueCount="82">
  <si>
    <t>Примечание</t>
  </si>
  <si>
    <t>Кабель, жгут, труба</t>
  </si>
  <si>
    <t>Направление</t>
  </si>
  <si>
    <t>Направление по чертежам расположения</t>
  </si>
  <si>
    <t>Кабель, провод</t>
  </si>
  <si>
    <t>Труба</t>
  </si>
  <si>
    <t>откуда</t>
  </si>
  <si>
    <t>куда</t>
  </si>
  <si>
    <t>Марка, число жил, сечение</t>
  </si>
  <si>
    <t>Длина, м</t>
  </si>
  <si>
    <t>Марка, диаметр</t>
  </si>
  <si>
    <t>проекти- руемая</t>
  </si>
  <si>
    <t>факти- ческая</t>
  </si>
  <si>
    <t>Назна-   чение</t>
  </si>
  <si>
    <t>Датчик-реле</t>
  </si>
  <si>
    <t>КСКВЭВнг(А)-LS 2х1,5</t>
  </si>
  <si>
    <t>Гофр. 16</t>
  </si>
  <si>
    <t>ВТЗ-1</t>
  </si>
  <si>
    <t>ШУ ВТЗ</t>
  </si>
  <si>
    <t>ТЕ1</t>
  </si>
  <si>
    <t>КСКВЭВнг(А)-LS 2х1,0</t>
  </si>
  <si>
    <t>ВТЗ-2</t>
  </si>
  <si>
    <t>КСКВЭВнг(А)-LS 3х1,5</t>
  </si>
  <si>
    <t>SQ1</t>
  </si>
  <si>
    <t>Y1</t>
  </si>
  <si>
    <t>TS1</t>
  </si>
  <si>
    <t>ТЕ2</t>
  </si>
  <si>
    <t>ТЕ3</t>
  </si>
  <si>
    <t>PDS1</t>
  </si>
  <si>
    <t>PDS2</t>
  </si>
  <si>
    <t>Y2</t>
  </si>
  <si>
    <t>M1</t>
  </si>
  <si>
    <t>П1</t>
  </si>
  <si>
    <t>КСКВЭВнг(А)-LS 4х1,0</t>
  </si>
  <si>
    <t>КСКВЭВнг(А)-LS 3х1,0</t>
  </si>
  <si>
    <t>Гофр. 20</t>
  </si>
  <si>
    <t>Y3</t>
  </si>
  <si>
    <t>B1</t>
  </si>
  <si>
    <t>B1р</t>
  </si>
  <si>
    <t>П2</t>
  </si>
  <si>
    <t>ШУ П3а/В3а</t>
  </si>
  <si>
    <t>PDS3</t>
  </si>
  <si>
    <t>П3а</t>
  </si>
  <si>
    <t>В3а</t>
  </si>
  <si>
    <t>Cat.7</t>
  </si>
  <si>
    <t>SB1</t>
  </si>
  <si>
    <t>КСВВнг(А)-LS 2х0,5</t>
  </si>
  <si>
    <t>БЭКУ</t>
  </si>
  <si>
    <t>П3</t>
  </si>
  <si>
    <t>ВВГнг(А)-LS 2х1,5</t>
  </si>
  <si>
    <t>SB2</t>
  </si>
  <si>
    <t>питание</t>
  </si>
  <si>
    <t>реле</t>
  </si>
  <si>
    <t>по кровле в металл. Ду15</t>
  </si>
  <si>
    <t>привод</t>
  </si>
  <si>
    <t>12В</t>
  </si>
  <si>
    <t>БЭКУпит</t>
  </si>
  <si>
    <t>ШУП-1.1</t>
  </si>
  <si>
    <t>ШУП-1.2</t>
  </si>
  <si>
    <t>ШУП-1.3</t>
  </si>
  <si>
    <t>ШУП-2.1</t>
  </si>
  <si>
    <t>ШУП-2.2</t>
  </si>
  <si>
    <t>ШУП-2.3</t>
  </si>
  <si>
    <t>управл.</t>
  </si>
  <si>
    <t>контр.</t>
  </si>
  <si>
    <t>ШАСУД2</t>
  </si>
  <si>
    <t>ШУ П1а</t>
  </si>
  <si>
    <t>П1а</t>
  </si>
  <si>
    <t>Названия строк</t>
  </si>
  <si>
    <t>Общий итог</t>
  </si>
  <si>
    <t>(пусто)</t>
  </si>
  <si>
    <t>Сумма по полю Длина, м</t>
  </si>
  <si>
    <t>ШУ-ПД4 с1</t>
  </si>
  <si>
    <t>ШУ П4а/В4а</t>
  </si>
  <si>
    <t>ПЧ П4а</t>
  </si>
  <si>
    <t>ПЧ П4.1а</t>
  </si>
  <si>
    <t>ПЧ В4а</t>
  </si>
  <si>
    <t>ШУ П1</t>
  </si>
  <si>
    <t>ПЧ П1</t>
  </si>
  <si>
    <t>ШУ В5</t>
  </si>
  <si>
    <t>В5</t>
  </si>
  <si>
    <t>ШУ В1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</si>
</sst>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i/>
      <sz val="11"/>
      <name val="ISOCPEUR"/>
      <family val="2"/>
      <charset val="204"/>
    </font>
    <font>
      <i/>
      <sz val="12"/>
      <name val="ISOCPEUR"/>
      <family val="2"/>
      <charset val="204"/>
    </font>
    <font>
      <i/>
      <sz val="11"/>
      <name val="Calibri"/>
      <family val="2"/>
      <charset val="204"/>
      <scheme val="minor"/>
    </font>
    <font>
      <i/>
      <sz val="11"/>
      <color rgb="FFFF0000"/>
      <name val="ISOCPEUR"/>
      <family val="2"/>
      <charset val="204"/>
    </font>
    <font>
      <i/>
      <sz val="11"/>
      <color rgb="FF00B050"/>
      <name val="ISOCPEUR"/>
      <family val="2"/>
      <charset val="204"/>
    </font>
    <font>
      <i/>
      <sz val="11"/>
      <color rgb="FF0070C0"/>
      <name val="ISOCPEUR"/>
      <family val="2"/>
      <charset val="204"/>
    </font>
    <font>
      <i/>
      <sz val="11"/>
      <color theme="5" tint="-0.499984740745262"/>
      <name val="ISOCPEU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49" fontId="1" fillId="0" borderId="12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65"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ирюхин Иван Владимирович" refreshedDate="43664.499216666663" createdVersion="6" refreshedVersion="6" minRefreshableVersion="3" recordCount="103">
  <cacheSource type="worksheet">
    <worksheetSource ref="H2:I954" sheet="КЖ"/>
  </cacheSource>
  <cacheFields count="2">
    <cacheField name="Марка, диаметр" numFmtId="0">
      <sharedItems containsBlank="1" count="3">
        <m/>
        <s v="Гофр. 16"/>
        <s v="Гофр. 20"/>
      </sharedItems>
    </cacheField>
    <cacheField name="Длина, м" numFmtId="0">
      <sharedItems containsString="0" containsBlank="1" containsNumber="1" containsInteger="1" minValue="1" maxValue="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Кирюхин Иван Владимирович" refreshedDate="43664.506199189818" createdVersion="6" refreshedVersion="6" minRefreshableVersion="3" recordCount="103">
  <cacheSource type="worksheet">
    <worksheetSource ref="E2:F1048576" sheet="КЖ"/>
  </cacheSource>
  <cacheFields count="2">
    <cacheField name="Марка, число жил, сечение" numFmtId="0">
      <sharedItems containsBlank="1" count="9">
        <m/>
        <s v="КСКВЭВнг(А)-LS 2х1,5"/>
        <s v="КСКВЭВнг(А)-LS 3х1,5"/>
        <s v="КСКВЭВнг(А)-LS 2х1,0"/>
        <s v="КСКВЭВнг(А)-LS 4х1,0"/>
        <s v="КСКВЭВнг(А)-LS 3х1,0"/>
        <s v="ВВГнг(А)-LS 2х1,5"/>
        <s v="Cat.7"/>
        <s v="КСВВнг(А)-LS 2х0,5"/>
      </sharedItems>
    </cacheField>
    <cacheField name="Длина, м" numFmtId="0">
      <sharedItems containsBlank="1" containsMixedTypes="1" containsNumber="1" containsInteger="1" minValue="3" maxValue="1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x v="0"/>
    <m/>
  </r>
  <r>
    <x v="1"/>
    <n v="10"/>
  </r>
  <r>
    <x v="1"/>
    <n v="10"/>
  </r>
  <r>
    <x v="1"/>
    <n v="8"/>
  </r>
  <r>
    <x v="1"/>
    <n v="9"/>
  </r>
  <r>
    <x v="1"/>
    <n v="7"/>
  </r>
  <r>
    <x v="2"/>
    <n v="7"/>
  </r>
  <r>
    <x v="2"/>
    <n v="7"/>
  </r>
  <r>
    <x v="2"/>
    <n v="7"/>
  </r>
  <r>
    <x v="1"/>
    <n v="9"/>
  </r>
  <r>
    <x v="2"/>
    <n v="6"/>
  </r>
  <r>
    <x v="2"/>
    <n v="7"/>
  </r>
  <r>
    <x v="1"/>
    <n v="8"/>
  </r>
  <r>
    <x v="1"/>
    <n v="4"/>
  </r>
  <r>
    <x v="1"/>
    <n v="8"/>
  </r>
  <r>
    <x v="1"/>
    <n v="8"/>
  </r>
  <r>
    <x v="1"/>
    <n v="8"/>
  </r>
  <r>
    <x v="1"/>
    <n v="8"/>
  </r>
  <r>
    <x v="1"/>
    <n v="4"/>
  </r>
  <r>
    <x v="1"/>
    <n v="8"/>
  </r>
  <r>
    <x v="1"/>
    <n v="4"/>
  </r>
  <r>
    <x v="1"/>
    <n v="8"/>
  </r>
  <r>
    <x v="1"/>
    <n v="20"/>
  </r>
  <r>
    <x v="1"/>
    <n v="20"/>
  </r>
  <r>
    <x v="1"/>
    <n v="20"/>
  </r>
  <r>
    <x v="1"/>
    <n v="20"/>
  </r>
  <r>
    <x v="1"/>
    <n v="20"/>
  </r>
  <r>
    <x v="1"/>
    <n v="8"/>
  </r>
  <r>
    <x v="1"/>
    <n v="8"/>
  </r>
  <r>
    <x v="1"/>
    <n v="8"/>
  </r>
  <r>
    <x v="1"/>
    <n v="8"/>
  </r>
  <r>
    <x v="1"/>
    <n v="8"/>
  </r>
  <r>
    <x v="1"/>
    <n v="8"/>
  </r>
  <r>
    <x v="1"/>
    <n v="8"/>
  </r>
  <r>
    <x v="1"/>
    <n v="8"/>
  </r>
  <r>
    <x v="1"/>
    <n v="8"/>
  </r>
  <r>
    <x v="1"/>
    <n v="8"/>
  </r>
  <r>
    <x v="1"/>
    <n v="8"/>
  </r>
  <r>
    <x v="1"/>
    <n v="8"/>
  </r>
  <r>
    <x v="1"/>
    <n v="8"/>
  </r>
  <r>
    <x v="1"/>
    <n v="8"/>
  </r>
  <r>
    <x v="1"/>
    <n v="10"/>
  </r>
  <r>
    <x v="1"/>
    <n v="8"/>
  </r>
  <r>
    <x v="1"/>
    <n v="8"/>
  </r>
  <r>
    <x v="1"/>
    <n v="8"/>
  </r>
  <r>
    <x v="1"/>
    <n v="10"/>
  </r>
  <r>
    <x v="1"/>
    <n v="10"/>
  </r>
  <r>
    <x v="1"/>
    <n v="10"/>
  </r>
  <r>
    <x v="1"/>
    <n v="8"/>
  </r>
  <r>
    <x v="1"/>
    <n v="10"/>
  </r>
  <r>
    <x v="1"/>
    <n v="10"/>
  </r>
  <r>
    <x v="1"/>
    <n v="8"/>
  </r>
  <r>
    <x v="1"/>
    <n v="10"/>
  </r>
  <r>
    <x v="1"/>
    <n v="10"/>
  </r>
  <r>
    <x v="1"/>
    <n v="9"/>
  </r>
  <r>
    <x v="1"/>
    <n v="9"/>
  </r>
  <r>
    <x v="1"/>
    <n v="9"/>
  </r>
  <r>
    <x v="1"/>
    <n v="9"/>
  </r>
  <r>
    <x v="1"/>
    <n v="10"/>
  </r>
  <r>
    <x v="1"/>
    <n v="9"/>
  </r>
  <r>
    <x v="1"/>
    <n v="9"/>
  </r>
  <r>
    <x v="1"/>
    <n v="10"/>
  </r>
  <r>
    <x v="1"/>
    <n v="9"/>
  </r>
  <r>
    <x v="1"/>
    <n v="3"/>
  </r>
  <r>
    <x v="1"/>
    <n v="3"/>
  </r>
  <r>
    <x v="1"/>
    <n v="9"/>
  </r>
  <r>
    <x v="1"/>
    <n v="20"/>
  </r>
  <r>
    <x v="1"/>
    <n v="15"/>
  </r>
  <r>
    <x v="2"/>
    <n v="10"/>
  </r>
  <r>
    <x v="1"/>
    <n v="10"/>
  </r>
  <r>
    <x v="1"/>
    <n v="2"/>
  </r>
  <r>
    <x v="1"/>
    <n v="6"/>
  </r>
  <r>
    <x v="1"/>
    <n v="7"/>
  </r>
  <r>
    <x v="1"/>
    <n v="7"/>
  </r>
  <r>
    <x v="1"/>
    <n v="16"/>
  </r>
  <r>
    <x v="2"/>
    <n v="12"/>
  </r>
  <r>
    <x v="1"/>
    <n v="12"/>
  </r>
  <r>
    <x v="1"/>
    <n v="9"/>
  </r>
  <r>
    <x v="2"/>
    <n v="10"/>
  </r>
  <r>
    <x v="1"/>
    <n v="10"/>
  </r>
  <r>
    <x v="1"/>
    <n v="8"/>
  </r>
  <r>
    <x v="1"/>
    <n v="8"/>
  </r>
  <r>
    <x v="1"/>
    <n v="9"/>
  </r>
  <r>
    <x v="1"/>
    <n v="9"/>
  </r>
  <r>
    <x v="2"/>
    <n v="7"/>
  </r>
  <r>
    <x v="1"/>
    <n v="7"/>
  </r>
  <r>
    <x v="1"/>
    <n v="2"/>
  </r>
  <r>
    <x v="1"/>
    <n v="8"/>
  </r>
  <r>
    <x v="1"/>
    <n v="10"/>
  </r>
  <r>
    <x v="1"/>
    <n v="10"/>
  </r>
  <r>
    <x v="1"/>
    <n v="14"/>
  </r>
  <r>
    <x v="2"/>
    <n v="4"/>
  </r>
  <r>
    <x v="1"/>
    <n v="4"/>
  </r>
  <r>
    <x v="1"/>
    <n v="1"/>
  </r>
  <r>
    <x v="2"/>
    <n v="4"/>
  </r>
  <r>
    <x v="1"/>
    <n v="4"/>
  </r>
  <r>
    <x v="1"/>
    <n v="25"/>
  </r>
  <r>
    <x v="1"/>
    <n v="25"/>
  </r>
  <r>
    <x v="1"/>
    <n v="26"/>
  </r>
  <r>
    <x v="1"/>
    <n v="26"/>
  </r>
  <r>
    <x v="0"/>
    <m/>
  </r>
  <r>
    <x v="0"/>
    <m/>
  </r>
  <r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3">
  <r>
    <x v="0"/>
    <s v="проекти- руемая"/>
  </r>
  <r>
    <x v="1"/>
    <n v="121"/>
  </r>
  <r>
    <x v="1"/>
    <n v="121"/>
  </r>
  <r>
    <x v="1"/>
    <n v="10"/>
  </r>
  <r>
    <x v="1"/>
    <n v="11"/>
  </r>
  <r>
    <x v="1"/>
    <n v="8"/>
  </r>
  <r>
    <x v="2"/>
    <n v="8"/>
  </r>
  <r>
    <x v="2"/>
    <n v="8"/>
  </r>
  <r>
    <x v="2"/>
    <n v="8"/>
  </r>
  <r>
    <x v="1"/>
    <n v="11"/>
  </r>
  <r>
    <x v="2"/>
    <n v="8"/>
  </r>
  <r>
    <x v="2"/>
    <n v="9"/>
  </r>
  <r>
    <x v="3"/>
    <n v="9"/>
  </r>
  <r>
    <x v="3"/>
    <n v="6"/>
  </r>
  <r>
    <x v="3"/>
    <n v="9"/>
  </r>
  <r>
    <x v="3"/>
    <n v="9"/>
  </r>
  <r>
    <x v="3"/>
    <n v="9"/>
  </r>
  <r>
    <x v="3"/>
    <n v="9"/>
  </r>
  <r>
    <x v="4"/>
    <n v="6"/>
  </r>
  <r>
    <x v="3"/>
    <n v="9"/>
  </r>
  <r>
    <x v="5"/>
    <n v="6"/>
  </r>
  <r>
    <x v="3"/>
    <n v="9"/>
  </r>
  <r>
    <x v="3"/>
    <n v="96"/>
  </r>
  <r>
    <x v="3"/>
    <n v="101"/>
  </r>
  <r>
    <x v="3"/>
    <n v="101"/>
  </r>
  <r>
    <x v="3"/>
    <n v="101"/>
  </r>
  <r>
    <x v="3"/>
    <n v="101"/>
  </r>
  <r>
    <x v="3"/>
    <n v="9"/>
  </r>
  <r>
    <x v="3"/>
    <n v="9"/>
  </r>
  <r>
    <x v="3"/>
    <n v="9"/>
  </r>
  <r>
    <x v="3"/>
    <n v="9"/>
  </r>
  <r>
    <x v="3"/>
    <n v="9"/>
  </r>
  <r>
    <x v="3"/>
    <n v="9"/>
  </r>
  <r>
    <x v="3"/>
    <n v="9"/>
  </r>
  <r>
    <x v="4"/>
    <n v="9"/>
  </r>
  <r>
    <x v="3"/>
    <n v="9"/>
  </r>
  <r>
    <x v="3"/>
    <n v="9"/>
  </r>
  <r>
    <x v="5"/>
    <n v="9"/>
  </r>
  <r>
    <x v="3"/>
    <n v="9"/>
  </r>
  <r>
    <x v="3"/>
    <n v="9"/>
  </r>
  <r>
    <x v="3"/>
    <n v="9"/>
  </r>
  <r>
    <x v="3"/>
    <n v="11"/>
  </r>
  <r>
    <x v="3"/>
    <n v="9"/>
  </r>
  <r>
    <x v="3"/>
    <n v="9"/>
  </r>
  <r>
    <x v="3"/>
    <n v="9"/>
  </r>
  <r>
    <x v="3"/>
    <n v="9"/>
  </r>
  <r>
    <x v="3"/>
    <n v="11"/>
  </r>
  <r>
    <x v="4"/>
    <n v="11"/>
  </r>
  <r>
    <x v="3"/>
    <n v="9"/>
  </r>
  <r>
    <x v="3"/>
    <n v="11"/>
  </r>
  <r>
    <x v="5"/>
    <n v="11"/>
  </r>
  <r>
    <x v="3"/>
    <n v="9"/>
  </r>
  <r>
    <x v="3"/>
    <n v="11"/>
  </r>
  <r>
    <x v="3"/>
    <n v="11"/>
  </r>
  <r>
    <x v="3"/>
    <n v="11"/>
  </r>
  <r>
    <x v="3"/>
    <n v="10"/>
  </r>
  <r>
    <x v="3"/>
    <n v="9"/>
  </r>
  <r>
    <x v="3"/>
    <n v="10"/>
  </r>
  <r>
    <x v="3"/>
    <n v="11"/>
  </r>
  <r>
    <x v="3"/>
    <n v="10"/>
  </r>
  <r>
    <x v="4"/>
    <n v="10"/>
  </r>
  <r>
    <x v="3"/>
    <n v="11"/>
  </r>
  <r>
    <x v="5"/>
    <n v="10"/>
  </r>
  <r>
    <x v="3"/>
    <n v="4"/>
  </r>
  <r>
    <x v="3"/>
    <n v="4"/>
  </r>
  <r>
    <x v="3"/>
    <n v="10"/>
  </r>
  <r>
    <x v="3"/>
    <n v="117"/>
  </r>
  <r>
    <x v="3"/>
    <n v="41"/>
  </r>
  <r>
    <x v="6"/>
    <n v="11"/>
  </r>
  <r>
    <x v="7"/>
    <n v="11"/>
  </r>
  <r>
    <x v="8"/>
    <n v="3"/>
  </r>
  <r>
    <x v="8"/>
    <n v="7"/>
  </r>
  <r>
    <x v="8"/>
    <n v="8"/>
  </r>
  <r>
    <x v="8"/>
    <n v="8"/>
  </r>
  <r>
    <x v="8"/>
    <n v="18"/>
  </r>
  <r>
    <x v="6"/>
    <n v="14"/>
  </r>
  <r>
    <x v="7"/>
    <n v="14"/>
  </r>
  <r>
    <x v="8"/>
    <n v="10"/>
  </r>
  <r>
    <x v="6"/>
    <n v="11"/>
  </r>
  <r>
    <x v="7"/>
    <n v="11"/>
  </r>
  <r>
    <x v="3"/>
    <n v="9"/>
  </r>
  <r>
    <x v="3"/>
    <n v="9"/>
  </r>
  <r>
    <x v="3"/>
    <n v="10"/>
  </r>
  <r>
    <x v="3"/>
    <n v="10"/>
  </r>
  <r>
    <x v="6"/>
    <n v="8"/>
  </r>
  <r>
    <x v="7"/>
    <n v="8"/>
  </r>
  <r>
    <x v="8"/>
    <n v="3"/>
  </r>
  <r>
    <x v="8"/>
    <n v="7"/>
  </r>
  <r>
    <x v="8"/>
    <n v="9"/>
  </r>
  <r>
    <x v="8"/>
    <n v="9"/>
  </r>
  <r>
    <x v="8"/>
    <n v="11"/>
  </r>
  <r>
    <x v="6"/>
    <n v="6"/>
  </r>
  <r>
    <x v="7"/>
    <n v="6"/>
  </r>
  <r>
    <x v="8"/>
    <n v="3"/>
  </r>
  <r>
    <x v="6"/>
    <n v="6"/>
  </r>
  <r>
    <x v="7"/>
    <n v="6"/>
  </r>
  <r>
    <x v="3"/>
    <n v="27"/>
  </r>
  <r>
    <x v="3"/>
    <n v="27"/>
  </r>
  <r>
    <x v="3"/>
    <n v="29"/>
  </r>
  <r>
    <x v="3"/>
    <n v="30"/>
  </r>
  <r>
    <x v="0"/>
    <m/>
  </r>
  <r>
    <x v="0"/>
    <m/>
  </r>
  <r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7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P17:Q21" firstHeaderRow="1" firstDataRow="1" firstDataCol="1"/>
  <pivotFields count="2">
    <pivotField axis="axisRow" showAll="0">
      <items count="4">
        <item x="1"/>
        <item x="2"/>
        <item x="0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Сумма по полю Длина, м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8" cacheId="1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P4:Q14" firstHeaderRow="1" firstDataRow="1" firstDataCol="1"/>
  <pivotFields count="2">
    <pivotField axis="axisRow" showAll="0">
      <items count="10">
        <item x="7"/>
        <item x="6"/>
        <item x="8"/>
        <item x="3"/>
        <item x="1"/>
        <item x="5"/>
        <item x="2"/>
        <item x="4"/>
        <item x="0"/>
        <item t="default"/>
      </items>
    </pivotField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Сумма по полю Длина, м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zoomScale="85" zoomScaleNormal="85" workbookViewId="0">
      <selection activeCell="P11" sqref="P11"/>
    </sheetView>
  </sheetViews>
  <sheetFormatPr defaultRowHeight="15" x14ac:dyDescent="0.25"/>
  <cols>
    <col min="1" max="1" width="31.7109375" style="2" customWidth="1"/>
    <col min="2" max="2" width="22" style="4" customWidth="1"/>
    <col min="3" max="3" width="21.85546875" style="4" customWidth="1"/>
    <col min="4" max="4" width="17.7109375" style="2" customWidth="1"/>
    <col min="5" max="5" width="28.7109375" style="5" customWidth="1"/>
    <col min="6" max="6" width="13" style="6" customWidth="1"/>
    <col min="7" max="7" width="12" style="2" customWidth="1"/>
    <col min="8" max="8" width="13.42578125" style="2" customWidth="1"/>
    <col min="9" max="10" width="12.28515625" style="2" customWidth="1"/>
    <col min="11" max="11" width="28.42578125" style="2" customWidth="1"/>
    <col min="12" max="12" width="9.140625" style="2"/>
    <col min="13" max="13" width="32.42578125" style="2" customWidth="1"/>
    <col min="14" max="14" width="9.140625" style="3" customWidth="1"/>
    <col min="15" max="15" width="2.28515625" style="2" customWidth="1"/>
    <col min="16" max="16" width="20.28515625" style="2" customWidth="1"/>
    <col min="17" max="17" width="24.7109375" style="2" customWidth="1"/>
    <col min="18" max="18" width="19.140625" style="2" bestFit="1" customWidth="1"/>
    <col min="19" max="19" width="9.140625" style="2"/>
    <col min="20" max="20" width="18.28515625" style="2" customWidth="1"/>
    <col min="21" max="21" width="24.7109375" style="2" customWidth="1"/>
    <col min="22" max="22" width="8.7109375" style="2" customWidth="1"/>
    <col min="23" max="23" width="7.42578125" style="2" customWidth="1"/>
    <col min="24" max="24" width="12.140625" style="2" bestFit="1" customWidth="1"/>
    <col min="25" max="16384" width="9.140625" style="2"/>
  </cols>
  <sheetData>
    <row r="1" spans="1:24" ht="30" customHeight="1" x14ac:dyDescent="0.25">
      <c r="A1" s="48" t="s">
        <v>1</v>
      </c>
      <c r="B1" s="50" t="s">
        <v>2</v>
      </c>
      <c r="C1" s="50"/>
      <c r="D1" s="48" t="s">
        <v>3</v>
      </c>
      <c r="E1" s="48" t="s">
        <v>4</v>
      </c>
      <c r="F1" s="48"/>
      <c r="G1" s="48"/>
      <c r="H1" s="48" t="s">
        <v>5</v>
      </c>
      <c r="I1" s="48"/>
      <c r="J1" s="48" t="s">
        <v>13</v>
      </c>
      <c r="K1" s="48" t="s">
        <v>0</v>
      </c>
    </row>
    <row r="2" spans="1:24" ht="16.5" customHeight="1" x14ac:dyDescent="0.25">
      <c r="A2" s="48"/>
      <c r="B2" s="50" t="s">
        <v>6</v>
      </c>
      <c r="C2" s="50" t="s">
        <v>7</v>
      </c>
      <c r="D2" s="48"/>
      <c r="E2" s="48" t="s">
        <v>8</v>
      </c>
      <c r="F2" s="48" t="s">
        <v>9</v>
      </c>
      <c r="G2" s="48"/>
      <c r="H2" s="48" t="s">
        <v>10</v>
      </c>
      <c r="I2" s="48" t="s">
        <v>9</v>
      </c>
      <c r="J2" s="48"/>
      <c r="K2" s="48"/>
      <c r="T2"/>
      <c r="U2"/>
    </row>
    <row r="3" spans="1:24" ht="33.75" thickBot="1" x14ac:dyDescent="0.3">
      <c r="A3" s="49"/>
      <c r="B3" s="51"/>
      <c r="C3" s="51"/>
      <c r="D3" s="49"/>
      <c r="E3" s="49"/>
      <c r="F3" s="37" t="s">
        <v>11</v>
      </c>
      <c r="G3" s="38" t="s">
        <v>12</v>
      </c>
      <c r="H3" s="49"/>
      <c r="I3" s="49"/>
      <c r="J3" s="49"/>
      <c r="K3" s="49"/>
    </row>
    <row r="4" spans="1:24" x14ac:dyDescent="0.25">
      <c r="A4" s="25" t="str">
        <f t="shared" ref="A4" si="0">CONCATENATE(B4,"-",C4)</f>
        <v>ШУ-ПД4 с1-Датчик-реле</v>
      </c>
      <c r="B4" s="26" t="s">
        <v>72</v>
      </c>
      <c r="C4" s="19" t="s">
        <v>14</v>
      </c>
      <c r="D4" s="19"/>
      <c r="E4" s="19" t="s">
        <v>15</v>
      </c>
      <c r="F4" s="19">
        <f>ROUNDUP(L4*1.1,0)</f>
        <v>121</v>
      </c>
      <c r="G4" s="19"/>
      <c r="H4" s="19" t="s">
        <v>16</v>
      </c>
      <c r="I4" s="19">
        <v>10</v>
      </c>
      <c r="J4" s="19" t="s">
        <v>51</v>
      </c>
      <c r="K4" s="33"/>
      <c r="L4" s="40">
        <v>110</v>
      </c>
      <c r="M4" s="1" t="s">
        <v>15</v>
      </c>
      <c r="N4" s="8" t="e">
        <f>F4+F5+#REF!+#REF!+F6+F7+F8+F12</f>
        <v>#REF!</v>
      </c>
      <c r="P4" s="45" t="s">
        <v>68</v>
      </c>
      <c r="Q4" t="s">
        <v>71</v>
      </c>
      <c r="R4"/>
      <c r="S4"/>
      <c r="T4"/>
      <c r="U4"/>
      <c r="V4"/>
      <c r="W4"/>
      <c r="X4"/>
    </row>
    <row r="5" spans="1:24" ht="15.75" thickBot="1" x14ac:dyDescent="0.3">
      <c r="A5" s="7" t="str">
        <f t="shared" ref="A5" si="1">CONCATENATE(B5,"-",C5)</f>
        <v>ШУ-ПД4 с1-Датчик-реле</v>
      </c>
      <c r="B5" s="9" t="s">
        <v>72</v>
      </c>
      <c r="C5" s="1" t="s">
        <v>14</v>
      </c>
      <c r="D5" s="1"/>
      <c r="E5" s="1" t="s">
        <v>15</v>
      </c>
      <c r="F5" s="1">
        <f>ROUNDUP(L5*1.1,0)</f>
        <v>121</v>
      </c>
      <c r="G5" s="1"/>
      <c r="H5" s="1" t="s">
        <v>16</v>
      </c>
      <c r="I5" s="1">
        <v>10</v>
      </c>
      <c r="J5" s="1" t="s">
        <v>52</v>
      </c>
      <c r="K5" s="31"/>
      <c r="L5" s="40">
        <v>110</v>
      </c>
      <c r="M5" s="11" t="s">
        <v>22</v>
      </c>
      <c r="N5" s="8">
        <f>F9+F10+F11+F13+F14</f>
        <v>41</v>
      </c>
      <c r="P5" s="46" t="s">
        <v>44</v>
      </c>
      <c r="Q5" s="47">
        <v>56</v>
      </c>
      <c r="R5"/>
      <c r="S5"/>
      <c r="T5" s="46"/>
      <c r="U5" s="47"/>
      <c r="V5"/>
      <c r="W5"/>
      <c r="X5"/>
    </row>
    <row r="6" spans="1:24" ht="17.25" customHeight="1" x14ac:dyDescent="0.25">
      <c r="A6" s="25" t="str">
        <f t="shared" ref="A6:A12" si="2">CONCATENATE(B6,"-",C6)</f>
        <v>ВТЗ-1-ШУ ВТЗ</v>
      </c>
      <c r="B6" s="26" t="s">
        <v>17</v>
      </c>
      <c r="C6" s="19" t="s">
        <v>18</v>
      </c>
      <c r="D6" s="19"/>
      <c r="E6" s="19" t="s">
        <v>15</v>
      </c>
      <c r="F6" s="19">
        <f t="shared" ref="F6:F40" si="3">ROUNDUP(L6*1.1,0)</f>
        <v>10</v>
      </c>
      <c r="G6" s="19"/>
      <c r="H6" s="19" t="s">
        <v>16</v>
      </c>
      <c r="I6" s="19">
        <v>8</v>
      </c>
      <c r="J6" s="19"/>
      <c r="K6" s="33"/>
      <c r="L6" s="42">
        <f>5+4</f>
        <v>9</v>
      </c>
      <c r="M6" s="1" t="s">
        <v>20</v>
      </c>
      <c r="N6" s="8" t="e">
        <f>SUM(F4:F102)-N4-N5-N7-N8-N9-N10-N11</f>
        <v>#REF!</v>
      </c>
      <c r="P6" s="46" t="s">
        <v>49</v>
      </c>
      <c r="Q6" s="47">
        <v>56</v>
      </c>
      <c r="R6"/>
      <c r="S6"/>
      <c r="T6" s="46"/>
      <c r="U6" s="47"/>
      <c r="V6"/>
      <c r="W6"/>
      <c r="X6"/>
    </row>
    <row r="7" spans="1:24" ht="17.25" customHeight="1" x14ac:dyDescent="0.25">
      <c r="A7" s="7" t="str">
        <f t="shared" si="2"/>
        <v>ВТЗ-2-ТЕ1</v>
      </c>
      <c r="B7" s="9" t="s">
        <v>21</v>
      </c>
      <c r="C7" s="1" t="s">
        <v>19</v>
      </c>
      <c r="D7" s="1"/>
      <c r="E7" s="1" t="s">
        <v>15</v>
      </c>
      <c r="F7" s="1">
        <f t="shared" si="3"/>
        <v>11</v>
      </c>
      <c r="G7" s="1"/>
      <c r="H7" s="1" t="s">
        <v>16</v>
      </c>
      <c r="I7" s="1">
        <v>9</v>
      </c>
      <c r="J7" s="1"/>
      <c r="K7" s="31"/>
      <c r="L7" s="40">
        <f>6+4</f>
        <v>10</v>
      </c>
      <c r="M7" s="12" t="s">
        <v>33</v>
      </c>
      <c r="N7" s="8" t="e">
        <f>F21+F37+#REF!+#REF!+#REF!+#REF!</f>
        <v>#REF!</v>
      </c>
      <c r="P7" s="46" t="s">
        <v>46</v>
      </c>
      <c r="Q7" s="47">
        <v>96</v>
      </c>
      <c r="R7"/>
      <c r="S7"/>
      <c r="T7" s="46"/>
      <c r="U7" s="47"/>
      <c r="V7"/>
    </row>
    <row r="8" spans="1:24" ht="17.25" customHeight="1" x14ac:dyDescent="0.25">
      <c r="A8" s="7" t="str">
        <f t="shared" si="2"/>
        <v>ВТЗ-2-ШУ ВТЗ</v>
      </c>
      <c r="B8" s="9" t="s">
        <v>21</v>
      </c>
      <c r="C8" s="1" t="s">
        <v>18</v>
      </c>
      <c r="D8" s="1"/>
      <c r="E8" s="1" t="s">
        <v>15</v>
      </c>
      <c r="F8" s="1">
        <f t="shared" si="3"/>
        <v>8</v>
      </c>
      <c r="G8" s="1"/>
      <c r="H8" s="1" t="s">
        <v>16</v>
      </c>
      <c r="I8" s="1">
        <f>3+4</f>
        <v>7</v>
      </c>
      <c r="J8" s="1"/>
      <c r="K8" s="31"/>
      <c r="L8" s="40">
        <f>3+4</f>
        <v>7</v>
      </c>
      <c r="M8" s="13" t="s">
        <v>34</v>
      </c>
      <c r="N8" s="8" t="e">
        <f>F23+F40+#REF!+#REF!+#REF!+#REF!</f>
        <v>#REF!</v>
      </c>
      <c r="P8" s="46" t="s">
        <v>20</v>
      </c>
      <c r="Q8" s="47">
        <v>1185</v>
      </c>
      <c r="R8"/>
      <c r="S8"/>
      <c r="T8" s="46"/>
      <c r="U8" s="47"/>
      <c r="V8"/>
    </row>
    <row r="9" spans="1:24" ht="17.25" customHeight="1" x14ac:dyDescent="0.25">
      <c r="A9" s="7" t="str">
        <f t="shared" si="2"/>
        <v>ВТЗ-2-ШУ ВТЗ</v>
      </c>
      <c r="B9" s="9" t="s">
        <v>21</v>
      </c>
      <c r="C9" s="1" t="s">
        <v>18</v>
      </c>
      <c r="D9" s="1"/>
      <c r="E9" s="11" t="s">
        <v>22</v>
      </c>
      <c r="F9" s="1">
        <f t="shared" si="3"/>
        <v>8</v>
      </c>
      <c r="G9" s="1"/>
      <c r="H9" s="11" t="s">
        <v>35</v>
      </c>
      <c r="I9" s="1">
        <f>I8</f>
        <v>7</v>
      </c>
      <c r="J9" s="1"/>
      <c r="K9" s="31"/>
      <c r="L9" s="40">
        <f>L8</f>
        <v>7</v>
      </c>
      <c r="M9" s="11" t="s">
        <v>49</v>
      </c>
      <c r="N9" s="8">
        <f>F71+F78+F81+F87+F94+F97</f>
        <v>56</v>
      </c>
      <c r="P9" s="46" t="s">
        <v>15</v>
      </c>
      <c r="Q9" s="47">
        <v>282</v>
      </c>
      <c r="R9"/>
      <c r="S9"/>
      <c r="T9"/>
      <c r="U9"/>
      <c r="V9"/>
    </row>
    <row r="10" spans="1:24" ht="17.25" customHeight="1" x14ac:dyDescent="0.25">
      <c r="A10" s="7" t="str">
        <f t="shared" si="2"/>
        <v>ВТЗ-2-ШУ ВТЗ</v>
      </c>
      <c r="B10" s="9" t="s">
        <v>21</v>
      </c>
      <c r="C10" s="1" t="s">
        <v>18</v>
      </c>
      <c r="D10" s="1"/>
      <c r="E10" s="11" t="s">
        <v>22</v>
      </c>
      <c r="F10" s="1">
        <f t="shared" si="3"/>
        <v>8</v>
      </c>
      <c r="G10" s="1"/>
      <c r="H10" s="11" t="s">
        <v>35</v>
      </c>
      <c r="I10" s="1">
        <f>I8</f>
        <v>7</v>
      </c>
      <c r="J10" s="1"/>
      <c r="K10" s="31"/>
      <c r="L10" s="40">
        <f>L8</f>
        <v>7</v>
      </c>
      <c r="M10" s="14" t="s">
        <v>44</v>
      </c>
      <c r="N10" s="8">
        <f>F72+F79+F82+F88+F95+F98</f>
        <v>56</v>
      </c>
      <c r="P10" s="46" t="s">
        <v>34</v>
      </c>
      <c r="Q10" s="47">
        <v>36</v>
      </c>
      <c r="R10"/>
      <c r="S10"/>
      <c r="T10"/>
      <c r="U10"/>
      <c r="V10"/>
    </row>
    <row r="11" spans="1:24" ht="17.25" customHeight="1" x14ac:dyDescent="0.25">
      <c r="A11" s="7" t="str">
        <f t="shared" si="2"/>
        <v>ВТЗ-2-ШУ ВТЗ</v>
      </c>
      <c r="B11" s="9" t="s">
        <v>21</v>
      </c>
      <c r="C11" s="1" t="s">
        <v>18</v>
      </c>
      <c r="D11" s="1"/>
      <c r="E11" s="11" t="s">
        <v>22</v>
      </c>
      <c r="F11" s="1">
        <f t="shared" si="3"/>
        <v>8</v>
      </c>
      <c r="G11" s="1"/>
      <c r="H11" s="11" t="s">
        <v>35</v>
      </c>
      <c r="I11" s="1">
        <f>I8</f>
        <v>7</v>
      </c>
      <c r="J11" s="1"/>
      <c r="K11" s="31"/>
      <c r="L11" s="40">
        <f>L8</f>
        <v>7</v>
      </c>
      <c r="M11" s="1" t="s">
        <v>46</v>
      </c>
      <c r="N11" s="8">
        <f>F80+F77+F76+F75+F74+F73+F89+F90+F91+F92+F93+F96</f>
        <v>96</v>
      </c>
      <c r="P11" s="46" t="s">
        <v>22</v>
      </c>
      <c r="Q11" s="47">
        <v>41</v>
      </c>
      <c r="R11"/>
      <c r="S11"/>
      <c r="T11"/>
      <c r="U11"/>
      <c r="V11"/>
    </row>
    <row r="12" spans="1:24" ht="17.25" customHeight="1" x14ac:dyDescent="0.25">
      <c r="A12" s="7" t="str">
        <f t="shared" si="2"/>
        <v>ШУ ВТЗ-SQ1</v>
      </c>
      <c r="B12" s="1" t="s">
        <v>18</v>
      </c>
      <c r="C12" s="1" t="s">
        <v>23</v>
      </c>
      <c r="D12" s="1"/>
      <c r="E12" s="1" t="s">
        <v>15</v>
      </c>
      <c r="F12" s="1">
        <f t="shared" si="3"/>
        <v>11</v>
      </c>
      <c r="G12" s="1"/>
      <c r="H12" s="1" t="s">
        <v>16</v>
      </c>
      <c r="I12" s="1">
        <f>I7</f>
        <v>9</v>
      </c>
      <c r="J12" s="1"/>
      <c r="K12" s="31"/>
      <c r="L12" s="40">
        <f>L7</f>
        <v>10</v>
      </c>
      <c r="P12" s="46" t="s">
        <v>33</v>
      </c>
      <c r="Q12" s="47">
        <v>36</v>
      </c>
      <c r="R12"/>
      <c r="S12"/>
      <c r="T12"/>
      <c r="U12"/>
      <c r="V12"/>
    </row>
    <row r="13" spans="1:24" ht="16.5" x14ac:dyDescent="0.25">
      <c r="A13" s="7" t="str">
        <f t="shared" ref="A13:A18" si="4">CONCATENATE(B13,"-",C13)</f>
        <v>ШУ ВТЗ-Y1</v>
      </c>
      <c r="B13" s="1" t="s">
        <v>18</v>
      </c>
      <c r="C13" s="1" t="s">
        <v>24</v>
      </c>
      <c r="D13" s="1"/>
      <c r="E13" s="11" t="s">
        <v>22</v>
      </c>
      <c r="F13" s="1">
        <f t="shared" si="3"/>
        <v>8</v>
      </c>
      <c r="G13" s="1"/>
      <c r="H13" s="11" t="s">
        <v>35</v>
      </c>
      <c r="I13" s="1">
        <v>6</v>
      </c>
      <c r="J13" s="1"/>
      <c r="K13" s="31"/>
      <c r="L13" s="40">
        <v>7</v>
      </c>
      <c r="M13" s="10" t="s">
        <v>16</v>
      </c>
      <c r="N13" s="8">
        <f>SUM(I4:I102)-N14</f>
        <v>861</v>
      </c>
      <c r="P13" s="46" t="s">
        <v>70</v>
      </c>
      <c r="Q13" s="47">
        <v>0</v>
      </c>
      <c r="R13"/>
      <c r="S13"/>
      <c r="T13"/>
      <c r="U13"/>
      <c r="V13"/>
    </row>
    <row r="14" spans="1:24" ht="17.25" thickBot="1" x14ac:dyDescent="0.3">
      <c r="A14" s="20" t="str">
        <f t="shared" si="4"/>
        <v>ШУ ВТЗ-TS1</v>
      </c>
      <c r="B14" s="21" t="s">
        <v>18</v>
      </c>
      <c r="C14" s="21" t="s">
        <v>25</v>
      </c>
      <c r="D14" s="21"/>
      <c r="E14" s="22" t="s">
        <v>22</v>
      </c>
      <c r="F14" s="21">
        <f t="shared" si="3"/>
        <v>9</v>
      </c>
      <c r="G14" s="21"/>
      <c r="H14" s="22" t="s">
        <v>35</v>
      </c>
      <c r="I14" s="21">
        <v>7</v>
      </c>
      <c r="J14" s="21"/>
      <c r="K14" s="34"/>
      <c r="L14" s="43">
        <v>8</v>
      </c>
      <c r="M14" s="10" t="s">
        <v>35</v>
      </c>
      <c r="N14" s="8">
        <f>I9+I10+I11+I13+I14+I71+I87+I78+I81+I94+I97</f>
        <v>83</v>
      </c>
      <c r="P14" s="46" t="s">
        <v>69</v>
      </c>
      <c r="Q14" s="47">
        <v>1788</v>
      </c>
      <c r="R14"/>
      <c r="S14"/>
      <c r="T14"/>
      <c r="U14"/>
      <c r="V14"/>
    </row>
    <row r="15" spans="1:24" x14ac:dyDescent="0.25">
      <c r="A15" s="24" t="str">
        <f t="shared" si="4"/>
        <v>ШУ П1а-ТЕ1</v>
      </c>
      <c r="B15" s="17" t="s">
        <v>66</v>
      </c>
      <c r="C15" s="18" t="s">
        <v>19</v>
      </c>
      <c r="D15" s="18"/>
      <c r="E15" s="18" t="s">
        <v>20</v>
      </c>
      <c r="F15" s="18">
        <f t="shared" si="3"/>
        <v>9</v>
      </c>
      <c r="G15" s="18"/>
      <c r="H15" s="18" t="s">
        <v>16</v>
      </c>
      <c r="I15" s="18">
        <f>4+4</f>
        <v>8</v>
      </c>
      <c r="J15" s="18"/>
      <c r="K15" s="35"/>
      <c r="L15" s="44">
        <f>4+4</f>
        <v>8</v>
      </c>
      <c r="P15"/>
      <c r="Q15"/>
      <c r="R15"/>
      <c r="S15"/>
      <c r="T15"/>
      <c r="U15"/>
      <c r="V15"/>
    </row>
    <row r="16" spans="1:24" x14ac:dyDescent="0.25">
      <c r="A16" s="7" t="str">
        <f t="shared" si="4"/>
        <v>ШУ П1а-ТЕ2</v>
      </c>
      <c r="B16" s="9" t="s">
        <v>66</v>
      </c>
      <c r="C16" s="1" t="s">
        <v>26</v>
      </c>
      <c r="D16" s="1"/>
      <c r="E16" s="1" t="s">
        <v>20</v>
      </c>
      <c r="F16" s="1">
        <f t="shared" si="3"/>
        <v>6</v>
      </c>
      <c r="G16" s="1"/>
      <c r="H16" s="1" t="s">
        <v>16</v>
      </c>
      <c r="I16" s="1">
        <v>4</v>
      </c>
      <c r="J16" s="27"/>
      <c r="K16" s="31"/>
      <c r="L16" s="40">
        <v>5</v>
      </c>
      <c r="P16"/>
      <c r="Q16"/>
      <c r="R16"/>
      <c r="S16"/>
      <c r="T16"/>
      <c r="U16"/>
      <c r="V16"/>
    </row>
    <row r="17" spans="1:22" x14ac:dyDescent="0.25">
      <c r="A17" s="7" t="str">
        <f t="shared" si="4"/>
        <v>ШУ П1а-ТЕ3</v>
      </c>
      <c r="B17" s="9" t="s">
        <v>66</v>
      </c>
      <c r="C17" s="1" t="s">
        <v>27</v>
      </c>
      <c r="D17" s="1"/>
      <c r="E17" s="1" t="s">
        <v>20</v>
      </c>
      <c r="F17" s="1">
        <f t="shared" si="3"/>
        <v>9</v>
      </c>
      <c r="G17" s="1"/>
      <c r="H17" s="1" t="s">
        <v>16</v>
      </c>
      <c r="I17" s="1">
        <f>I15</f>
        <v>8</v>
      </c>
      <c r="J17" s="1"/>
      <c r="K17" s="31"/>
      <c r="L17" s="40">
        <f>L15</f>
        <v>8</v>
      </c>
      <c r="P17" s="45" t="s">
        <v>68</v>
      </c>
      <c r="Q17" t="s">
        <v>71</v>
      </c>
      <c r="R17"/>
      <c r="S17"/>
      <c r="T17"/>
      <c r="U17"/>
      <c r="V17"/>
    </row>
    <row r="18" spans="1:22" x14ac:dyDescent="0.25">
      <c r="A18" s="7" t="str">
        <f t="shared" si="4"/>
        <v>ШУ П1а-TS1</v>
      </c>
      <c r="B18" s="9" t="s">
        <v>66</v>
      </c>
      <c r="C18" s="1" t="s">
        <v>25</v>
      </c>
      <c r="D18" s="1"/>
      <c r="E18" s="1" t="s">
        <v>20</v>
      </c>
      <c r="F18" s="1">
        <f t="shared" si="3"/>
        <v>9</v>
      </c>
      <c r="G18" s="1"/>
      <c r="H18" s="1" t="s">
        <v>16</v>
      </c>
      <c r="I18" s="1">
        <f>I15</f>
        <v>8</v>
      </c>
      <c r="J18" s="1"/>
      <c r="K18" s="31"/>
      <c r="L18" s="40">
        <f>L15</f>
        <v>8</v>
      </c>
      <c r="P18" s="46" t="s">
        <v>16</v>
      </c>
      <c r="Q18" s="47">
        <v>861</v>
      </c>
      <c r="R18"/>
      <c r="S18"/>
      <c r="T18"/>
      <c r="U18"/>
      <c r="V18"/>
    </row>
    <row r="19" spans="1:22" x14ac:dyDescent="0.25">
      <c r="A19" s="7" t="str">
        <f t="shared" ref="A19:A27" si="5">CONCATENATE(B19,"-",C19)</f>
        <v>ШУ П1а-PDS1</v>
      </c>
      <c r="B19" s="9" t="s">
        <v>66</v>
      </c>
      <c r="C19" s="1" t="s">
        <v>28</v>
      </c>
      <c r="D19" s="1"/>
      <c r="E19" s="1" t="s">
        <v>20</v>
      </c>
      <c r="F19" s="1">
        <f t="shared" si="3"/>
        <v>9</v>
      </c>
      <c r="G19" s="1"/>
      <c r="H19" s="1" t="s">
        <v>16</v>
      </c>
      <c r="I19" s="1">
        <f>I15</f>
        <v>8</v>
      </c>
      <c r="J19" s="1"/>
      <c r="K19" s="31"/>
      <c r="L19" s="40">
        <f>L15</f>
        <v>8</v>
      </c>
      <c r="P19" s="46" t="s">
        <v>35</v>
      </c>
      <c r="Q19" s="47">
        <v>81</v>
      </c>
      <c r="R19"/>
      <c r="S19"/>
      <c r="T19"/>
      <c r="U19"/>
      <c r="V19"/>
    </row>
    <row r="20" spans="1:22" x14ac:dyDescent="0.25">
      <c r="A20" s="7" t="str">
        <f t="shared" si="5"/>
        <v>ШУ П1а-PDS2</v>
      </c>
      <c r="B20" s="9" t="s">
        <v>66</v>
      </c>
      <c r="C20" s="1" t="s">
        <v>29</v>
      </c>
      <c r="D20" s="1"/>
      <c r="E20" s="1" t="s">
        <v>20</v>
      </c>
      <c r="F20" s="1">
        <f t="shared" si="3"/>
        <v>9</v>
      </c>
      <c r="G20" s="1"/>
      <c r="H20" s="1" t="s">
        <v>16</v>
      </c>
      <c r="I20" s="1">
        <f>I15</f>
        <v>8</v>
      </c>
      <c r="J20" s="1"/>
      <c r="K20" s="31"/>
      <c r="L20" s="40">
        <f>L15</f>
        <v>8</v>
      </c>
      <c r="P20" s="46" t="s">
        <v>70</v>
      </c>
      <c r="Q20" s="47"/>
      <c r="R20"/>
      <c r="S20"/>
      <c r="T20"/>
      <c r="U20"/>
      <c r="V20"/>
    </row>
    <row r="21" spans="1:22" x14ac:dyDescent="0.25">
      <c r="A21" s="7" t="str">
        <f t="shared" si="5"/>
        <v>ШУ П1а-Y1</v>
      </c>
      <c r="B21" s="9" t="s">
        <v>66</v>
      </c>
      <c r="C21" s="1" t="s">
        <v>24</v>
      </c>
      <c r="D21" s="1"/>
      <c r="E21" s="12" t="s">
        <v>33</v>
      </c>
      <c r="F21" s="1">
        <f t="shared" si="3"/>
        <v>6</v>
      </c>
      <c r="G21" s="1"/>
      <c r="H21" s="1" t="s">
        <v>16</v>
      </c>
      <c r="I21" s="1">
        <f>I16</f>
        <v>4</v>
      </c>
      <c r="J21" s="1"/>
      <c r="K21" s="31"/>
      <c r="L21" s="40">
        <f>L16</f>
        <v>5</v>
      </c>
      <c r="P21" s="46" t="s">
        <v>69</v>
      </c>
      <c r="Q21" s="47">
        <v>942</v>
      </c>
      <c r="R21"/>
      <c r="S21"/>
      <c r="T21"/>
      <c r="U21"/>
      <c r="V21"/>
    </row>
    <row r="22" spans="1:22" x14ac:dyDescent="0.25">
      <c r="A22" s="7" t="str">
        <f t="shared" ref="A22:A24" si="6">CONCATENATE(B22,"-",C22)</f>
        <v>ШУ П1а-Y2</v>
      </c>
      <c r="B22" s="9" t="s">
        <v>66</v>
      </c>
      <c r="C22" s="1" t="s">
        <v>30</v>
      </c>
      <c r="D22" s="1"/>
      <c r="E22" s="1" t="s">
        <v>20</v>
      </c>
      <c r="F22" s="1">
        <f t="shared" si="3"/>
        <v>9</v>
      </c>
      <c r="G22" s="1"/>
      <c r="H22" s="1" t="s">
        <v>16</v>
      </c>
      <c r="I22" s="1">
        <f>I15</f>
        <v>8</v>
      </c>
      <c r="J22" s="1"/>
      <c r="K22" s="31"/>
      <c r="L22" s="40">
        <f>L15</f>
        <v>8</v>
      </c>
      <c r="P22"/>
      <c r="Q22"/>
      <c r="R22"/>
      <c r="T22"/>
      <c r="U22"/>
    </row>
    <row r="23" spans="1:22" x14ac:dyDescent="0.25">
      <c r="A23" s="7" t="str">
        <f t="shared" si="6"/>
        <v>ШУ П1а-M1</v>
      </c>
      <c r="B23" s="9" t="s">
        <v>66</v>
      </c>
      <c r="C23" s="1" t="s">
        <v>31</v>
      </c>
      <c r="D23" s="1"/>
      <c r="E23" s="13" t="s">
        <v>34</v>
      </c>
      <c r="F23" s="1">
        <f t="shared" si="3"/>
        <v>6</v>
      </c>
      <c r="G23" s="1"/>
      <c r="H23" s="1" t="s">
        <v>16</v>
      </c>
      <c r="I23" s="1">
        <f>I16</f>
        <v>4</v>
      </c>
      <c r="J23" s="1"/>
      <c r="K23" s="31"/>
      <c r="L23" s="40">
        <f>L16</f>
        <v>5</v>
      </c>
      <c r="P23"/>
      <c r="Q23"/>
      <c r="R23"/>
      <c r="T23"/>
      <c r="U23"/>
    </row>
    <row r="24" spans="1:22" x14ac:dyDescent="0.25">
      <c r="A24" s="7" t="str">
        <f t="shared" si="6"/>
        <v>ШУ П1а-П1а</v>
      </c>
      <c r="B24" s="9" t="s">
        <v>66</v>
      </c>
      <c r="C24" s="1" t="s">
        <v>67</v>
      </c>
      <c r="D24" s="1"/>
      <c r="E24" s="1" t="s">
        <v>20</v>
      </c>
      <c r="F24" s="1">
        <f t="shared" si="3"/>
        <v>9</v>
      </c>
      <c r="G24" s="1"/>
      <c r="H24" s="1" t="s">
        <v>16</v>
      </c>
      <c r="I24" s="1">
        <v>8</v>
      </c>
      <c r="J24" s="1"/>
      <c r="K24" s="31"/>
      <c r="L24" s="40">
        <v>8</v>
      </c>
      <c r="P24"/>
      <c r="Q24"/>
      <c r="R24"/>
      <c r="T24"/>
      <c r="U24"/>
    </row>
    <row r="25" spans="1:22" ht="15.75" thickBot="1" x14ac:dyDescent="0.3">
      <c r="A25" s="23" t="str">
        <f t="shared" si="5"/>
        <v>ШУ П1а-ШУ В1</v>
      </c>
      <c r="B25" s="15" t="s">
        <v>66</v>
      </c>
      <c r="C25" s="15" t="s">
        <v>81</v>
      </c>
      <c r="D25" s="16"/>
      <c r="E25" s="16" t="s">
        <v>20</v>
      </c>
      <c r="F25" s="16">
        <f t="shared" si="3"/>
        <v>96</v>
      </c>
      <c r="G25" s="16"/>
      <c r="H25" s="16" t="s">
        <v>16</v>
      </c>
      <c r="I25" s="16">
        <v>20</v>
      </c>
      <c r="J25" s="16"/>
      <c r="K25" s="32"/>
      <c r="L25" s="41">
        <v>87</v>
      </c>
      <c r="P25"/>
      <c r="Q25"/>
      <c r="R25"/>
      <c r="T25"/>
    </row>
    <row r="26" spans="1:22" x14ac:dyDescent="0.25">
      <c r="A26" s="25" t="str">
        <f t="shared" si="5"/>
        <v>ШУ В1-PDS1</v>
      </c>
      <c r="B26" s="26" t="s">
        <v>81</v>
      </c>
      <c r="C26" s="19" t="s">
        <v>28</v>
      </c>
      <c r="D26" s="19"/>
      <c r="E26" s="19" t="s">
        <v>20</v>
      </c>
      <c r="F26" s="19">
        <f t="shared" si="3"/>
        <v>101</v>
      </c>
      <c r="G26" s="19"/>
      <c r="H26" s="19" t="s">
        <v>16</v>
      </c>
      <c r="I26" s="19">
        <v>20</v>
      </c>
      <c r="J26" s="19"/>
      <c r="K26" s="33" t="s">
        <v>53</v>
      </c>
      <c r="L26" s="42">
        <v>91</v>
      </c>
      <c r="P26"/>
      <c r="Q26"/>
      <c r="R26"/>
      <c r="T26"/>
    </row>
    <row r="27" spans="1:22" x14ac:dyDescent="0.25">
      <c r="A27" s="7" t="str">
        <f t="shared" si="5"/>
        <v>ШУ В1-Y3</v>
      </c>
      <c r="B27" s="9" t="s">
        <v>81</v>
      </c>
      <c r="C27" s="1" t="s">
        <v>36</v>
      </c>
      <c r="D27" s="1"/>
      <c r="E27" s="1" t="s">
        <v>20</v>
      </c>
      <c r="F27" s="1">
        <f t="shared" si="3"/>
        <v>101</v>
      </c>
      <c r="G27" s="1"/>
      <c r="H27" s="1" t="s">
        <v>16</v>
      </c>
      <c r="I27" s="1">
        <f>I26</f>
        <v>20</v>
      </c>
      <c r="J27" s="1"/>
      <c r="K27" s="31" t="s">
        <v>53</v>
      </c>
      <c r="L27" s="40">
        <f>L26</f>
        <v>91</v>
      </c>
      <c r="P27"/>
      <c r="Q27"/>
      <c r="R27"/>
      <c r="T27"/>
    </row>
    <row r="28" spans="1:22" x14ac:dyDescent="0.25">
      <c r="A28" s="7" t="str">
        <f t="shared" ref="A28" si="7">CONCATENATE(B28,"-",C28)</f>
        <v>ШУ В1-B1</v>
      </c>
      <c r="B28" s="9" t="s">
        <v>81</v>
      </c>
      <c r="C28" s="1" t="s">
        <v>37</v>
      </c>
      <c r="D28" s="1"/>
      <c r="E28" s="1" t="s">
        <v>20</v>
      </c>
      <c r="F28" s="1">
        <f t="shared" si="3"/>
        <v>101</v>
      </c>
      <c r="G28" s="1"/>
      <c r="H28" s="1" t="s">
        <v>16</v>
      </c>
      <c r="I28" s="1">
        <f>I26</f>
        <v>20</v>
      </c>
      <c r="J28" s="1"/>
      <c r="K28" s="31" t="s">
        <v>53</v>
      </c>
      <c r="L28" s="40">
        <f>L26</f>
        <v>91</v>
      </c>
      <c r="P28"/>
      <c r="Q28"/>
      <c r="R28"/>
      <c r="T28"/>
    </row>
    <row r="29" spans="1:22" ht="15.75" thickBot="1" x14ac:dyDescent="0.3">
      <c r="A29" s="20" t="str">
        <f t="shared" ref="A29" si="8">CONCATENATE(B29,"-",C29)</f>
        <v>ШУ В1-B1р</v>
      </c>
      <c r="B29" s="28" t="s">
        <v>81</v>
      </c>
      <c r="C29" s="21" t="s">
        <v>38</v>
      </c>
      <c r="D29" s="21"/>
      <c r="E29" s="21" t="s">
        <v>20</v>
      </c>
      <c r="F29" s="21">
        <f t="shared" si="3"/>
        <v>101</v>
      </c>
      <c r="G29" s="21"/>
      <c r="H29" s="21" t="s">
        <v>16</v>
      </c>
      <c r="I29" s="21">
        <f>I26</f>
        <v>20</v>
      </c>
      <c r="J29" s="21"/>
      <c r="K29" s="34" t="s">
        <v>53</v>
      </c>
      <c r="L29" s="43">
        <f>L26</f>
        <v>91</v>
      </c>
      <c r="N29" s="2"/>
      <c r="P29"/>
      <c r="Q29"/>
      <c r="R29"/>
      <c r="T29"/>
    </row>
    <row r="30" spans="1:22" x14ac:dyDescent="0.25">
      <c r="A30" s="24" t="str">
        <f t="shared" ref="A30:A40" si="9">CONCATENATE(B30,"-",C30)</f>
        <v>ШУ П3а/В3а-ТЕ1</v>
      </c>
      <c r="B30" s="17" t="s">
        <v>40</v>
      </c>
      <c r="C30" s="18" t="s">
        <v>19</v>
      </c>
      <c r="D30" s="18"/>
      <c r="E30" s="18" t="s">
        <v>20</v>
      </c>
      <c r="F30" s="18">
        <f t="shared" si="3"/>
        <v>9</v>
      </c>
      <c r="G30" s="18"/>
      <c r="H30" s="18" t="s">
        <v>16</v>
      </c>
      <c r="I30" s="18">
        <f>4+4</f>
        <v>8</v>
      </c>
      <c r="J30" s="18"/>
      <c r="K30" s="35"/>
      <c r="L30" s="42">
        <f>4+4</f>
        <v>8</v>
      </c>
      <c r="N30" s="2"/>
      <c r="P30"/>
    </row>
    <row r="31" spans="1:22" x14ac:dyDescent="0.25">
      <c r="A31" s="7" t="str">
        <f t="shared" si="9"/>
        <v>ШУ П3а/В3а-ТЕ2</v>
      </c>
      <c r="B31" s="9" t="s">
        <v>40</v>
      </c>
      <c r="C31" s="1" t="s">
        <v>26</v>
      </c>
      <c r="D31" s="1"/>
      <c r="E31" s="1" t="s">
        <v>20</v>
      </c>
      <c r="F31" s="1">
        <f t="shared" si="3"/>
        <v>9</v>
      </c>
      <c r="G31" s="1"/>
      <c r="H31" s="1" t="s">
        <v>16</v>
      </c>
      <c r="I31" s="1">
        <v>8</v>
      </c>
      <c r="J31" s="1"/>
      <c r="K31" s="31"/>
      <c r="L31" s="40">
        <v>8</v>
      </c>
      <c r="N31" s="2"/>
      <c r="P31"/>
    </row>
    <row r="32" spans="1:22" x14ac:dyDescent="0.25">
      <c r="A32" s="7" t="str">
        <f t="shared" si="9"/>
        <v>ШУ П3а/В3а-ТЕ3</v>
      </c>
      <c r="B32" s="9" t="s">
        <v>40</v>
      </c>
      <c r="C32" s="1" t="s">
        <v>27</v>
      </c>
      <c r="D32" s="1"/>
      <c r="E32" s="1" t="s">
        <v>20</v>
      </c>
      <c r="F32" s="1">
        <f t="shared" si="3"/>
        <v>9</v>
      </c>
      <c r="G32" s="1"/>
      <c r="H32" s="1" t="s">
        <v>16</v>
      </c>
      <c r="I32" s="1">
        <f>I30</f>
        <v>8</v>
      </c>
      <c r="J32" s="1"/>
      <c r="K32" s="31"/>
      <c r="L32" s="40">
        <f>L30</f>
        <v>8</v>
      </c>
      <c r="N32" s="2"/>
      <c r="P32"/>
    </row>
    <row r="33" spans="1:16" x14ac:dyDescent="0.25">
      <c r="A33" s="7" t="str">
        <f t="shared" si="9"/>
        <v>ШУ П3а/В3а-TS1</v>
      </c>
      <c r="B33" s="9" t="s">
        <v>40</v>
      </c>
      <c r="C33" s="1" t="s">
        <v>25</v>
      </c>
      <c r="D33" s="1"/>
      <c r="E33" s="1" t="s">
        <v>20</v>
      </c>
      <c r="F33" s="1">
        <f t="shared" si="3"/>
        <v>9</v>
      </c>
      <c r="G33" s="1"/>
      <c r="H33" s="1" t="s">
        <v>16</v>
      </c>
      <c r="I33" s="1">
        <f>I30</f>
        <v>8</v>
      </c>
      <c r="J33" s="1"/>
      <c r="K33" s="31"/>
      <c r="L33" s="40">
        <f>L30</f>
        <v>8</v>
      </c>
      <c r="N33" s="2"/>
      <c r="P33"/>
    </row>
    <row r="34" spans="1:16" x14ac:dyDescent="0.25">
      <c r="A34" s="7" t="str">
        <f t="shared" si="9"/>
        <v>ШУ П3а/В3а-PDS1</v>
      </c>
      <c r="B34" s="9" t="s">
        <v>40</v>
      </c>
      <c r="C34" s="1" t="s">
        <v>28</v>
      </c>
      <c r="D34" s="1"/>
      <c r="E34" s="1" t="s">
        <v>20</v>
      </c>
      <c r="F34" s="1">
        <f t="shared" si="3"/>
        <v>9</v>
      </c>
      <c r="G34" s="1"/>
      <c r="H34" s="1" t="s">
        <v>16</v>
      </c>
      <c r="I34" s="1">
        <f>I30</f>
        <v>8</v>
      </c>
      <c r="J34" s="1"/>
      <c r="K34" s="31"/>
      <c r="L34" s="40">
        <f>L30</f>
        <v>8</v>
      </c>
      <c r="N34" s="2"/>
      <c r="P34"/>
    </row>
    <row r="35" spans="1:16" x14ac:dyDescent="0.25">
      <c r="A35" s="7" t="str">
        <f t="shared" si="9"/>
        <v>ШУ П3а/В3а-PDS2</v>
      </c>
      <c r="B35" s="9" t="s">
        <v>40</v>
      </c>
      <c r="C35" s="1" t="s">
        <v>29</v>
      </c>
      <c r="D35" s="1"/>
      <c r="E35" s="1" t="s">
        <v>20</v>
      </c>
      <c r="F35" s="1">
        <f t="shared" si="3"/>
        <v>9</v>
      </c>
      <c r="G35" s="1"/>
      <c r="H35" s="1" t="s">
        <v>16</v>
      </c>
      <c r="I35" s="1">
        <f>I30</f>
        <v>8</v>
      </c>
      <c r="J35" s="1"/>
      <c r="K35" s="31"/>
      <c r="L35" s="40">
        <f>L30</f>
        <v>8</v>
      </c>
      <c r="N35" s="2"/>
      <c r="P35"/>
    </row>
    <row r="36" spans="1:16" x14ac:dyDescent="0.25">
      <c r="A36" s="7" t="str">
        <f t="shared" si="9"/>
        <v>ШУ П3а/В3а-PDS3</v>
      </c>
      <c r="B36" s="9" t="s">
        <v>40</v>
      </c>
      <c r="C36" s="1" t="s">
        <v>41</v>
      </c>
      <c r="D36" s="1"/>
      <c r="E36" s="1" t="s">
        <v>20</v>
      </c>
      <c r="F36" s="1">
        <f t="shared" si="3"/>
        <v>9</v>
      </c>
      <c r="G36" s="1"/>
      <c r="H36" s="1" t="s">
        <v>16</v>
      </c>
      <c r="I36" s="1">
        <v>8</v>
      </c>
      <c r="J36" s="1"/>
      <c r="K36" s="31"/>
      <c r="L36" s="40">
        <v>8</v>
      </c>
      <c r="N36" s="2"/>
    </row>
    <row r="37" spans="1:16" x14ac:dyDescent="0.25">
      <c r="A37" s="7" t="str">
        <f t="shared" si="9"/>
        <v>ШУ П3а/В3а-Y1</v>
      </c>
      <c r="B37" s="9" t="s">
        <v>40</v>
      </c>
      <c r="C37" s="1" t="s">
        <v>24</v>
      </c>
      <c r="D37" s="1"/>
      <c r="E37" s="12" t="s">
        <v>33</v>
      </c>
      <c r="F37" s="1">
        <f t="shared" si="3"/>
        <v>9</v>
      </c>
      <c r="G37" s="1"/>
      <c r="H37" s="1" t="s">
        <v>16</v>
      </c>
      <c r="I37" s="1">
        <f>I31</f>
        <v>8</v>
      </c>
      <c r="J37" s="1"/>
      <c r="K37" s="31"/>
      <c r="L37" s="40">
        <f>L31</f>
        <v>8</v>
      </c>
      <c r="N37" s="2"/>
    </row>
    <row r="38" spans="1:16" x14ac:dyDescent="0.25">
      <c r="A38" s="7" t="str">
        <f t="shared" si="9"/>
        <v>ШУ П3а/В3а-Y2</v>
      </c>
      <c r="B38" s="9" t="s">
        <v>40</v>
      </c>
      <c r="C38" s="1" t="s">
        <v>30</v>
      </c>
      <c r="D38" s="1"/>
      <c r="E38" s="1" t="s">
        <v>20</v>
      </c>
      <c r="F38" s="1">
        <f t="shared" si="3"/>
        <v>9</v>
      </c>
      <c r="G38" s="1"/>
      <c r="H38" s="1" t="s">
        <v>16</v>
      </c>
      <c r="I38" s="1">
        <f>I30</f>
        <v>8</v>
      </c>
      <c r="J38" s="1"/>
      <c r="K38" s="31"/>
      <c r="L38" s="40">
        <f>L30</f>
        <v>8</v>
      </c>
      <c r="N38" s="2"/>
    </row>
    <row r="39" spans="1:16" x14ac:dyDescent="0.25">
      <c r="A39" s="7" t="str">
        <f t="shared" si="9"/>
        <v>ШУ П3а/В3а-Y3</v>
      </c>
      <c r="B39" s="9" t="s">
        <v>40</v>
      </c>
      <c r="C39" s="1" t="s">
        <v>36</v>
      </c>
      <c r="D39" s="1"/>
      <c r="E39" s="1" t="s">
        <v>20</v>
      </c>
      <c r="F39" s="1">
        <f t="shared" si="3"/>
        <v>9</v>
      </c>
      <c r="G39" s="1"/>
      <c r="H39" s="1" t="s">
        <v>16</v>
      </c>
      <c r="I39" s="1">
        <f>I36</f>
        <v>8</v>
      </c>
      <c r="J39" s="1"/>
      <c r="K39" s="31"/>
      <c r="L39" s="40">
        <f>L36</f>
        <v>8</v>
      </c>
      <c r="N39" s="2"/>
    </row>
    <row r="40" spans="1:16" x14ac:dyDescent="0.25">
      <c r="A40" s="7" t="str">
        <f t="shared" si="9"/>
        <v>ШУ П3а/В3а-M1</v>
      </c>
      <c r="B40" s="9" t="s">
        <v>40</v>
      </c>
      <c r="C40" s="1" t="s">
        <v>31</v>
      </c>
      <c r="D40" s="1"/>
      <c r="E40" s="13" t="s">
        <v>34</v>
      </c>
      <c r="F40" s="1">
        <f t="shared" si="3"/>
        <v>9</v>
      </c>
      <c r="G40" s="1"/>
      <c r="H40" s="1" t="s">
        <v>16</v>
      </c>
      <c r="I40" s="1">
        <f>I31</f>
        <v>8</v>
      </c>
      <c r="J40" s="1"/>
      <c r="K40" s="31"/>
      <c r="L40" s="40">
        <f>L31</f>
        <v>8</v>
      </c>
      <c r="N40" s="2"/>
    </row>
    <row r="41" spans="1:16" x14ac:dyDescent="0.25">
      <c r="A41" s="7" t="str">
        <f>CONCATENATE(B41,"-",C41)</f>
        <v>ШУ П3а/В3а-П3а</v>
      </c>
      <c r="B41" s="9" t="s">
        <v>40</v>
      </c>
      <c r="C41" s="1" t="s">
        <v>42</v>
      </c>
      <c r="D41" s="1"/>
      <c r="E41" s="1" t="s">
        <v>20</v>
      </c>
      <c r="F41" s="1">
        <f t="shared" ref="F41:F102" si="10">ROUNDUP(L41*1.1,0)</f>
        <v>9</v>
      </c>
      <c r="G41" s="1"/>
      <c r="H41" s="1" t="s">
        <v>16</v>
      </c>
      <c r="I41" s="1">
        <f>I30</f>
        <v>8</v>
      </c>
      <c r="J41" s="1"/>
      <c r="K41" s="31"/>
      <c r="L41" s="40">
        <f>L30</f>
        <v>8</v>
      </c>
      <c r="N41" s="2"/>
    </row>
    <row r="42" spans="1:16" ht="15.75" thickBot="1" x14ac:dyDescent="0.3">
      <c r="A42" s="20" t="str">
        <f>CONCATENATE(B42,"-",C42)</f>
        <v>ШУ П3а/В3а-В3а</v>
      </c>
      <c r="B42" s="28" t="s">
        <v>40</v>
      </c>
      <c r="C42" s="21" t="s">
        <v>43</v>
      </c>
      <c r="D42" s="21"/>
      <c r="E42" s="21" t="s">
        <v>20</v>
      </c>
      <c r="F42" s="21">
        <f t="shared" si="10"/>
        <v>9</v>
      </c>
      <c r="G42" s="21"/>
      <c r="H42" s="21" t="s">
        <v>16</v>
      </c>
      <c r="I42" s="21">
        <f>I36</f>
        <v>8</v>
      </c>
      <c r="J42" s="21"/>
      <c r="K42" s="34"/>
      <c r="L42" s="43">
        <f>L36</f>
        <v>8</v>
      </c>
      <c r="N42" s="2"/>
    </row>
    <row r="43" spans="1:16" x14ac:dyDescent="0.25">
      <c r="A43" s="24" t="str">
        <f t="shared" ref="A43:A53" si="11">CONCATENATE(B43,"-",C43)</f>
        <v>ШУ П4а/В4а-ТЕ1</v>
      </c>
      <c r="B43" s="17" t="s">
        <v>73</v>
      </c>
      <c r="C43" s="18" t="s">
        <v>19</v>
      </c>
      <c r="D43" s="18"/>
      <c r="E43" s="18" t="s">
        <v>20</v>
      </c>
      <c r="F43" s="18">
        <f t="shared" si="10"/>
        <v>9</v>
      </c>
      <c r="G43" s="18"/>
      <c r="H43" s="18" t="s">
        <v>16</v>
      </c>
      <c r="I43" s="18">
        <f>4+4</f>
        <v>8</v>
      </c>
      <c r="J43" s="18"/>
      <c r="K43" s="35"/>
      <c r="L43" s="42">
        <f>4+4</f>
        <v>8</v>
      </c>
      <c r="N43" s="2"/>
    </row>
    <row r="44" spans="1:16" x14ac:dyDescent="0.25">
      <c r="A44" s="7" t="str">
        <f t="shared" si="11"/>
        <v>ШУ П4а/В4а-ТЕ2</v>
      </c>
      <c r="B44" s="17" t="s">
        <v>73</v>
      </c>
      <c r="C44" s="1" t="s">
        <v>26</v>
      </c>
      <c r="D44" s="1"/>
      <c r="E44" s="1" t="s">
        <v>20</v>
      </c>
      <c r="F44" s="1">
        <f t="shared" si="10"/>
        <v>11</v>
      </c>
      <c r="G44" s="1"/>
      <c r="H44" s="1" t="s">
        <v>16</v>
      </c>
      <c r="I44" s="1">
        <v>10</v>
      </c>
      <c r="J44" s="1"/>
      <c r="K44" s="31"/>
      <c r="L44" s="40">
        <v>10</v>
      </c>
      <c r="N44" s="2"/>
    </row>
    <row r="45" spans="1:16" x14ac:dyDescent="0.25">
      <c r="A45" s="7" t="str">
        <f t="shared" si="11"/>
        <v>ШУ П4а/В4а-ТЕ3</v>
      </c>
      <c r="B45" s="17" t="s">
        <v>73</v>
      </c>
      <c r="C45" s="1" t="s">
        <v>27</v>
      </c>
      <c r="D45" s="1"/>
      <c r="E45" s="1" t="s">
        <v>20</v>
      </c>
      <c r="F45" s="1">
        <f t="shared" si="10"/>
        <v>9</v>
      </c>
      <c r="G45" s="1"/>
      <c r="H45" s="1" t="s">
        <v>16</v>
      </c>
      <c r="I45" s="1">
        <f>I43</f>
        <v>8</v>
      </c>
      <c r="J45" s="1"/>
      <c r="K45" s="31"/>
      <c r="L45" s="40">
        <f>L43</f>
        <v>8</v>
      </c>
      <c r="N45" s="2"/>
    </row>
    <row r="46" spans="1:16" x14ac:dyDescent="0.25">
      <c r="A46" s="7" t="str">
        <f t="shared" si="11"/>
        <v>ШУ П4а/В4а-TS1</v>
      </c>
      <c r="B46" s="17" t="s">
        <v>73</v>
      </c>
      <c r="C46" s="1" t="s">
        <v>25</v>
      </c>
      <c r="D46" s="1"/>
      <c r="E46" s="1" t="s">
        <v>20</v>
      </c>
      <c r="F46" s="1">
        <f t="shared" si="10"/>
        <v>9</v>
      </c>
      <c r="G46" s="1"/>
      <c r="H46" s="1" t="s">
        <v>16</v>
      </c>
      <c r="I46" s="1">
        <f>I43</f>
        <v>8</v>
      </c>
      <c r="J46" s="1"/>
      <c r="K46" s="31"/>
      <c r="L46" s="40">
        <f>L43</f>
        <v>8</v>
      </c>
      <c r="N46" s="2"/>
    </row>
    <row r="47" spans="1:16" x14ac:dyDescent="0.25">
      <c r="A47" s="7" t="str">
        <f t="shared" si="11"/>
        <v>ШУ П4а/В4а-PDS1</v>
      </c>
      <c r="B47" s="17" t="s">
        <v>73</v>
      </c>
      <c r="C47" s="1" t="s">
        <v>28</v>
      </c>
      <c r="D47" s="1"/>
      <c r="E47" s="1" t="s">
        <v>20</v>
      </c>
      <c r="F47" s="1">
        <f t="shared" si="10"/>
        <v>9</v>
      </c>
      <c r="G47" s="1"/>
      <c r="H47" s="1" t="s">
        <v>16</v>
      </c>
      <c r="I47" s="1">
        <f>I43</f>
        <v>8</v>
      </c>
      <c r="J47" s="1"/>
      <c r="K47" s="31"/>
      <c r="L47" s="40">
        <f>L43</f>
        <v>8</v>
      </c>
      <c r="N47" s="2"/>
    </row>
    <row r="48" spans="1:16" x14ac:dyDescent="0.25">
      <c r="A48" s="7" t="str">
        <f t="shared" si="11"/>
        <v>ШУ П4а/В4а-PDS2</v>
      </c>
      <c r="B48" s="17" t="s">
        <v>73</v>
      </c>
      <c r="C48" s="1" t="s">
        <v>29</v>
      </c>
      <c r="D48" s="1"/>
      <c r="E48" s="1" t="s">
        <v>20</v>
      </c>
      <c r="F48" s="1">
        <f t="shared" si="10"/>
        <v>9</v>
      </c>
      <c r="G48" s="1"/>
      <c r="H48" s="1" t="s">
        <v>16</v>
      </c>
      <c r="I48" s="1">
        <v>10</v>
      </c>
      <c r="J48" s="1"/>
      <c r="K48" s="31"/>
      <c r="L48" s="40">
        <f>L43</f>
        <v>8</v>
      </c>
      <c r="N48" s="2"/>
    </row>
    <row r="49" spans="1:14" x14ac:dyDescent="0.25">
      <c r="A49" s="7" t="str">
        <f t="shared" si="11"/>
        <v>ШУ П4а/В4а-PDS3</v>
      </c>
      <c r="B49" s="17" t="s">
        <v>73</v>
      </c>
      <c r="C49" s="1" t="s">
        <v>41</v>
      </c>
      <c r="D49" s="1"/>
      <c r="E49" s="1" t="s">
        <v>20</v>
      </c>
      <c r="F49" s="1">
        <f t="shared" si="10"/>
        <v>11</v>
      </c>
      <c r="G49" s="1"/>
      <c r="H49" s="1" t="s">
        <v>16</v>
      </c>
      <c r="I49" s="1">
        <v>10</v>
      </c>
      <c r="J49" s="1"/>
      <c r="K49" s="31"/>
      <c r="L49" s="40">
        <f>L44</f>
        <v>10</v>
      </c>
      <c r="N49" s="2"/>
    </row>
    <row r="50" spans="1:14" x14ac:dyDescent="0.25">
      <c r="A50" s="7" t="str">
        <f t="shared" si="11"/>
        <v>ШУ П4а/В4а-Y1</v>
      </c>
      <c r="B50" s="17" t="s">
        <v>73</v>
      </c>
      <c r="C50" s="1" t="s">
        <v>24</v>
      </c>
      <c r="D50" s="1"/>
      <c r="E50" s="12" t="s">
        <v>33</v>
      </c>
      <c r="F50" s="1">
        <f t="shared" si="10"/>
        <v>11</v>
      </c>
      <c r="G50" s="1"/>
      <c r="H50" s="1" t="s">
        <v>16</v>
      </c>
      <c r="I50" s="1">
        <f>I44</f>
        <v>10</v>
      </c>
      <c r="J50" s="1"/>
      <c r="K50" s="31"/>
      <c r="L50" s="40">
        <f>L44</f>
        <v>10</v>
      </c>
      <c r="N50" s="2"/>
    </row>
    <row r="51" spans="1:14" x14ac:dyDescent="0.25">
      <c r="A51" s="7" t="str">
        <f t="shared" si="11"/>
        <v>ШУ П4а/В4а-Y2</v>
      </c>
      <c r="B51" s="17" t="s">
        <v>73</v>
      </c>
      <c r="C51" s="1" t="s">
        <v>30</v>
      </c>
      <c r="D51" s="1"/>
      <c r="E51" s="1" t="s">
        <v>20</v>
      </c>
      <c r="F51" s="1">
        <f t="shared" si="10"/>
        <v>9</v>
      </c>
      <c r="G51" s="1"/>
      <c r="H51" s="1" t="s">
        <v>16</v>
      </c>
      <c r="I51" s="1">
        <f>I43</f>
        <v>8</v>
      </c>
      <c r="J51" s="1"/>
      <c r="K51" s="31"/>
      <c r="L51" s="40">
        <f>L43</f>
        <v>8</v>
      </c>
      <c r="N51" s="2"/>
    </row>
    <row r="52" spans="1:14" x14ac:dyDescent="0.25">
      <c r="A52" s="7" t="str">
        <f t="shared" si="11"/>
        <v>ШУ П4а/В4а-Y3</v>
      </c>
      <c r="B52" s="17" t="s">
        <v>73</v>
      </c>
      <c r="C52" s="1" t="s">
        <v>36</v>
      </c>
      <c r="D52" s="1"/>
      <c r="E52" s="1" t="s">
        <v>20</v>
      </c>
      <c r="F52" s="1">
        <f t="shared" si="10"/>
        <v>11</v>
      </c>
      <c r="G52" s="1"/>
      <c r="H52" s="1" t="s">
        <v>16</v>
      </c>
      <c r="I52" s="1">
        <f>I49</f>
        <v>10</v>
      </c>
      <c r="J52" s="1"/>
      <c r="K52" s="31"/>
      <c r="L52" s="40">
        <f>L49</f>
        <v>10</v>
      </c>
      <c r="N52" s="2"/>
    </row>
    <row r="53" spans="1:14" x14ac:dyDescent="0.25">
      <c r="A53" s="7" t="str">
        <f t="shared" si="11"/>
        <v>ШУ П4а/В4а-M1</v>
      </c>
      <c r="B53" s="17" t="s">
        <v>73</v>
      </c>
      <c r="C53" s="1" t="s">
        <v>31</v>
      </c>
      <c r="D53" s="1"/>
      <c r="E53" s="13" t="s">
        <v>34</v>
      </c>
      <c r="F53" s="1">
        <f t="shared" si="10"/>
        <v>11</v>
      </c>
      <c r="G53" s="1"/>
      <c r="H53" s="1" t="s">
        <v>16</v>
      </c>
      <c r="I53" s="1">
        <f>I44</f>
        <v>10</v>
      </c>
      <c r="J53" s="1"/>
      <c r="K53" s="31"/>
      <c r="L53" s="40">
        <f>L44</f>
        <v>10</v>
      </c>
      <c r="N53" s="2"/>
    </row>
    <row r="54" spans="1:14" x14ac:dyDescent="0.25">
      <c r="A54" s="7" t="str">
        <f>CONCATENATE(B54,"-",C54)</f>
        <v>ШУ П4а/В4а-ПЧ П4а</v>
      </c>
      <c r="B54" s="17" t="s">
        <v>73</v>
      </c>
      <c r="C54" s="1" t="s">
        <v>74</v>
      </c>
      <c r="D54" s="1"/>
      <c r="E54" s="1" t="s">
        <v>20</v>
      </c>
      <c r="F54" s="1">
        <f t="shared" ref="F54:F65" si="12">ROUNDUP(L54*1.1,0)</f>
        <v>9</v>
      </c>
      <c r="G54" s="1"/>
      <c r="H54" s="1" t="s">
        <v>16</v>
      </c>
      <c r="I54" s="1">
        <f>I43</f>
        <v>8</v>
      </c>
      <c r="J54" s="1"/>
      <c r="K54" s="31"/>
      <c r="L54" s="40">
        <f>L43</f>
        <v>8</v>
      </c>
      <c r="N54" s="2"/>
    </row>
    <row r="55" spans="1:14" x14ac:dyDescent="0.25">
      <c r="A55" s="7" t="str">
        <f>CONCATENATE(B55,"-",C55)</f>
        <v>ШУ П4а/В4а-ПЧ П4.1а</v>
      </c>
      <c r="B55" s="17" t="s">
        <v>73</v>
      </c>
      <c r="C55" s="1" t="s">
        <v>75</v>
      </c>
      <c r="D55" s="1"/>
      <c r="E55" s="1" t="s">
        <v>20</v>
      </c>
      <c r="F55" s="1">
        <f t="shared" ref="F55" si="13">ROUNDUP(L55*1.1,0)</f>
        <v>11</v>
      </c>
      <c r="G55" s="1"/>
      <c r="H55" s="1" t="s">
        <v>16</v>
      </c>
      <c r="I55" s="1">
        <f>I44</f>
        <v>10</v>
      </c>
      <c r="J55" s="1"/>
      <c r="K55" s="31"/>
      <c r="L55" s="40">
        <f>L44</f>
        <v>10</v>
      </c>
      <c r="N55" s="2"/>
    </row>
    <row r="56" spans="1:14" ht="15.75" thickBot="1" x14ac:dyDescent="0.3">
      <c r="A56" s="20" t="str">
        <f>CONCATENATE(B56,"-",C56)</f>
        <v>ШУ П4а/В4а-ПЧ В4а</v>
      </c>
      <c r="B56" s="28" t="s">
        <v>73</v>
      </c>
      <c r="C56" s="21" t="s">
        <v>76</v>
      </c>
      <c r="D56" s="21"/>
      <c r="E56" s="21" t="s">
        <v>20</v>
      </c>
      <c r="F56" s="21">
        <f t="shared" si="12"/>
        <v>11</v>
      </c>
      <c r="G56" s="21"/>
      <c r="H56" s="21" t="s">
        <v>16</v>
      </c>
      <c r="I56" s="21">
        <v>10</v>
      </c>
      <c r="J56" s="21"/>
      <c r="K56" s="34"/>
      <c r="L56" s="43">
        <f>L49</f>
        <v>10</v>
      </c>
      <c r="N56" s="2"/>
    </row>
    <row r="57" spans="1:14" x14ac:dyDescent="0.25">
      <c r="A57" s="24" t="str">
        <f t="shared" ref="A57:A65" si="14">CONCATENATE(B57,"-",C57)</f>
        <v>ШУ П1-ТЕ1</v>
      </c>
      <c r="B57" s="17" t="s">
        <v>77</v>
      </c>
      <c r="C57" s="18" t="s">
        <v>19</v>
      </c>
      <c r="D57" s="18"/>
      <c r="E57" s="18" t="s">
        <v>20</v>
      </c>
      <c r="F57" s="18">
        <f t="shared" si="12"/>
        <v>11</v>
      </c>
      <c r="G57" s="18"/>
      <c r="H57" s="18" t="s">
        <v>16</v>
      </c>
      <c r="I57" s="1">
        <f>5+4</f>
        <v>9</v>
      </c>
      <c r="J57" s="18"/>
      <c r="K57" s="35"/>
      <c r="L57" s="40">
        <v>10</v>
      </c>
      <c r="N57" s="2"/>
    </row>
    <row r="58" spans="1:14" x14ac:dyDescent="0.25">
      <c r="A58" s="7" t="str">
        <f t="shared" si="14"/>
        <v>ШУ П1-ТЕ2</v>
      </c>
      <c r="B58" s="17" t="s">
        <v>77</v>
      </c>
      <c r="C58" s="1" t="s">
        <v>26</v>
      </c>
      <c r="D58" s="1"/>
      <c r="E58" s="1" t="s">
        <v>20</v>
      </c>
      <c r="F58" s="1">
        <f t="shared" si="12"/>
        <v>10</v>
      </c>
      <c r="G58" s="1"/>
      <c r="H58" s="1" t="s">
        <v>16</v>
      </c>
      <c r="I58" s="1">
        <f>5+4</f>
        <v>9</v>
      </c>
      <c r="J58" s="1"/>
      <c r="K58" s="31"/>
      <c r="L58" s="40">
        <f>5+4</f>
        <v>9</v>
      </c>
      <c r="N58" s="2"/>
    </row>
    <row r="59" spans="1:14" x14ac:dyDescent="0.25">
      <c r="A59" s="7" t="str">
        <f t="shared" si="14"/>
        <v>ШУ П1-ТЕ3</v>
      </c>
      <c r="B59" s="17" t="s">
        <v>77</v>
      </c>
      <c r="C59" s="1" t="s">
        <v>27</v>
      </c>
      <c r="D59" s="1"/>
      <c r="E59" s="1" t="s">
        <v>20</v>
      </c>
      <c r="F59" s="1">
        <f t="shared" si="12"/>
        <v>9</v>
      </c>
      <c r="G59" s="1"/>
      <c r="H59" s="1" t="s">
        <v>16</v>
      </c>
      <c r="I59" s="1">
        <f>I57</f>
        <v>9</v>
      </c>
      <c r="J59" s="1"/>
      <c r="K59" s="31"/>
      <c r="L59" s="40">
        <v>8</v>
      </c>
      <c r="N59" s="2"/>
    </row>
    <row r="60" spans="1:14" x14ac:dyDescent="0.25">
      <c r="A60" s="7" t="str">
        <f t="shared" si="14"/>
        <v>ШУ П1-TS1</v>
      </c>
      <c r="B60" s="17" t="s">
        <v>77</v>
      </c>
      <c r="C60" s="1" t="s">
        <v>25</v>
      </c>
      <c r="D60" s="1"/>
      <c r="E60" s="1" t="s">
        <v>20</v>
      </c>
      <c r="F60" s="1">
        <f t="shared" si="12"/>
        <v>10</v>
      </c>
      <c r="G60" s="1"/>
      <c r="H60" s="1" t="s">
        <v>16</v>
      </c>
      <c r="I60" s="1">
        <f>I57</f>
        <v>9</v>
      </c>
      <c r="J60" s="1"/>
      <c r="K60" s="31"/>
      <c r="L60" s="40">
        <v>9</v>
      </c>
      <c r="N60" s="2"/>
    </row>
    <row r="61" spans="1:14" x14ac:dyDescent="0.25">
      <c r="A61" s="7" t="str">
        <f t="shared" si="14"/>
        <v>ШУ П1-PDS1</v>
      </c>
      <c r="B61" s="17" t="s">
        <v>77</v>
      </c>
      <c r="C61" s="1" t="s">
        <v>28</v>
      </c>
      <c r="D61" s="1"/>
      <c r="E61" s="1" t="s">
        <v>20</v>
      </c>
      <c r="F61" s="1">
        <f t="shared" si="12"/>
        <v>11</v>
      </c>
      <c r="G61" s="1"/>
      <c r="H61" s="1" t="s">
        <v>16</v>
      </c>
      <c r="I61" s="1">
        <v>10</v>
      </c>
      <c r="J61" s="1"/>
      <c r="K61" s="31"/>
      <c r="L61" s="40">
        <v>10</v>
      </c>
      <c r="N61" s="2"/>
    </row>
    <row r="62" spans="1:14" x14ac:dyDescent="0.25">
      <c r="A62" s="7" t="str">
        <f t="shared" si="14"/>
        <v>ШУ П1-PDS2</v>
      </c>
      <c r="B62" s="17" t="s">
        <v>77</v>
      </c>
      <c r="C62" s="1" t="s">
        <v>29</v>
      </c>
      <c r="D62" s="1"/>
      <c r="E62" s="1" t="s">
        <v>20</v>
      </c>
      <c r="F62" s="1">
        <f t="shared" si="12"/>
        <v>10</v>
      </c>
      <c r="G62" s="1"/>
      <c r="H62" s="1" t="s">
        <v>16</v>
      </c>
      <c r="I62" s="1">
        <f>I57</f>
        <v>9</v>
      </c>
      <c r="J62" s="1"/>
      <c r="K62" s="31"/>
      <c r="L62" s="40">
        <v>9</v>
      </c>
      <c r="N62" s="2"/>
    </row>
    <row r="63" spans="1:14" x14ac:dyDescent="0.25">
      <c r="A63" s="7" t="str">
        <f t="shared" si="14"/>
        <v>ШУ П1-Y1</v>
      </c>
      <c r="B63" s="17" t="s">
        <v>77</v>
      </c>
      <c r="C63" s="1" t="s">
        <v>24</v>
      </c>
      <c r="D63" s="1"/>
      <c r="E63" s="12" t="s">
        <v>33</v>
      </c>
      <c r="F63" s="1">
        <f t="shared" si="12"/>
        <v>10</v>
      </c>
      <c r="G63" s="1"/>
      <c r="H63" s="1" t="s">
        <v>16</v>
      </c>
      <c r="I63" s="1">
        <f>I58</f>
        <v>9</v>
      </c>
      <c r="J63" s="1"/>
      <c r="K63" s="31"/>
      <c r="L63" s="40">
        <f>L58</f>
        <v>9</v>
      </c>
      <c r="N63" s="2"/>
    </row>
    <row r="64" spans="1:14" x14ac:dyDescent="0.25">
      <c r="A64" s="7" t="str">
        <f t="shared" si="14"/>
        <v>ШУ П1-Y2</v>
      </c>
      <c r="B64" s="17" t="s">
        <v>77</v>
      </c>
      <c r="C64" s="1" t="s">
        <v>30</v>
      </c>
      <c r="D64" s="1"/>
      <c r="E64" s="1" t="s">
        <v>20</v>
      </c>
      <c r="F64" s="1">
        <f t="shared" si="12"/>
        <v>11</v>
      </c>
      <c r="G64" s="1"/>
      <c r="H64" s="1" t="s">
        <v>16</v>
      </c>
      <c r="I64" s="1">
        <v>10</v>
      </c>
      <c r="J64" s="1"/>
      <c r="K64" s="31"/>
      <c r="L64" s="40">
        <v>10</v>
      </c>
      <c r="N64" s="2"/>
    </row>
    <row r="65" spans="1:14" x14ac:dyDescent="0.25">
      <c r="A65" s="7" t="str">
        <f t="shared" si="14"/>
        <v>ШУ П1-M1</v>
      </c>
      <c r="B65" s="17" t="s">
        <v>77</v>
      </c>
      <c r="C65" s="1" t="s">
        <v>31</v>
      </c>
      <c r="D65" s="1"/>
      <c r="E65" s="13" t="s">
        <v>34</v>
      </c>
      <c r="F65" s="1">
        <f t="shared" si="12"/>
        <v>10</v>
      </c>
      <c r="G65" s="1"/>
      <c r="H65" s="1" t="s">
        <v>16</v>
      </c>
      <c r="I65" s="1">
        <f>I58</f>
        <v>9</v>
      </c>
      <c r="J65" s="1"/>
      <c r="K65" s="31"/>
      <c r="L65" s="40">
        <f>L58</f>
        <v>9</v>
      </c>
      <c r="N65" s="2"/>
    </row>
    <row r="66" spans="1:14" x14ac:dyDescent="0.25">
      <c r="A66" s="7" t="str">
        <f t="shared" ref="A66:A102" si="15">CONCATENATE(B66,"-",C66)</f>
        <v>ШУ П1-ПЧ П1</v>
      </c>
      <c r="B66" s="17" t="s">
        <v>77</v>
      </c>
      <c r="C66" s="1" t="s">
        <v>78</v>
      </c>
      <c r="D66" s="1"/>
      <c r="E66" s="1" t="s">
        <v>20</v>
      </c>
      <c r="F66" s="1">
        <f t="shared" ref="F66:F70" si="16">ROUNDUP(L66*1.1,0)</f>
        <v>4</v>
      </c>
      <c r="G66" s="1"/>
      <c r="H66" s="1" t="s">
        <v>16</v>
      </c>
      <c r="I66" s="1">
        <v>3</v>
      </c>
      <c r="J66" s="1"/>
      <c r="K66" s="31"/>
      <c r="L66" s="40">
        <v>3</v>
      </c>
      <c r="N66" s="2"/>
    </row>
    <row r="67" spans="1:14" x14ac:dyDescent="0.25">
      <c r="A67" s="7" t="str">
        <f t="shared" si="15"/>
        <v>ШУ П1-ПЧ П1</v>
      </c>
      <c r="B67" s="17" t="s">
        <v>77</v>
      </c>
      <c r="C67" s="1" t="s">
        <v>78</v>
      </c>
      <c r="D67" s="1"/>
      <c r="E67" s="1" t="s">
        <v>20</v>
      </c>
      <c r="F67" s="1">
        <f t="shared" ref="F67" si="17">ROUNDUP(L67*1.1,0)</f>
        <v>4</v>
      </c>
      <c r="G67" s="1"/>
      <c r="H67" s="1" t="s">
        <v>16</v>
      </c>
      <c r="I67" s="1">
        <v>3</v>
      </c>
      <c r="J67" s="1"/>
      <c r="K67" s="31"/>
      <c r="L67" s="40">
        <v>3</v>
      </c>
      <c r="N67" s="2"/>
    </row>
    <row r="68" spans="1:14" ht="15.75" thickBot="1" x14ac:dyDescent="0.3">
      <c r="A68" s="7" t="str">
        <f t="shared" si="15"/>
        <v>ШУ П1-П1</v>
      </c>
      <c r="B68" s="17" t="s">
        <v>77</v>
      </c>
      <c r="C68" s="1" t="s">
        <v>32</v>
      </c>
      <c r="D68" s="1"/>
      <c r="E68" s="1" t="s">
        <v>20</v>
      </c>
      <c r="F68" s="1">
        <f t="shared" si="16"/>
        <v>10</v>
      </c>
      <c r="G68" s="1"/>
      <c r="H68" s="1" t="s">
        <v>16</v>
      </c>
      <c r="I68" s="1">
        <f>I58</f>
        <v>9</v>
      </c>
      <c r="J68" s="1"/>
      <c r="K68" s="31"/>
      <c r="L68" s="40">
        <f>L58</f>
        <v>9</v>
      </c>
      <c r="N68" s="2"/>
    </row>
    <row r="69" spans="1:14" x14ac:dyDescent="0.25">
      <c r="A69" s="7" t="str">
        <f t="shared" si="15"/>
        <v>ШУ В5-В5</v>
      </c>
      <c r="B69" s="9" t="s">
        <v>79</v>
      </c>
      <c r="C69" s="1" t="s">
        <v>80</v>
      </c>
      <c r="D69" s="1"/>
      <c r="E69" s="1" t="s">
        <v>20</v>
      </c>
      <c r="F69" s="1">
        <f t="shared" ref="F69" si="18">ROUNDUP(L69*1.1,0)</f>
        <v>117</v>
      </c>
      <c r="G69" s="1"/>
      <c r="H69" s="1" t="s">
        <v>16</v>
      </c>
      <c r="I69" s="1">
        <v>20</v>
      </c>
      <c r="J69" s="1"/>
      <c r="K69" s="33" t="s">
        <v>53</v>
      </c>
      <c r="L69" s="40">
        <v>106</v>
      </c>
      <c r="N69" s="2"/>
    </row>
    <row r="70" spans="1:14" ht="15.75" thickBot="1" x14ac:dyDescent="0.3">
      <c r="A70" s="20" t="str">
        <f t="shared" si="15"/>
        <v>ШУ В5-ШУ П1</v>
      </c>
      <c r="B70" s="28" t="s">
        <v>79</v>
      </c>
      <c r="C70" s="28" t="s">
        <v>77</v>
      </c>
      <c r="D70" s="21"/>
      <c r="E70" s="21" t="s">
        <v>20</v>
      </c>
      <c r="F70" s="21">
        <f t="shared" si="16"/>
        <v>41</v>
      </c>
      <c r="G70" s="21"/>
      <c r="H70" s="21" t="s">
        <v>16</v>
      </c>
      <c r="I70" s="21">
        <v>15</v>
      </c>
      <c r="J70" s="21"/>
      <c r="K70" s="34"/>
      <c r="L70" s="40">
        <v>37</v>
      </c>
      <c r="N70" s="2"/>
    </row>
    <row r="71" spans="1:14" x14ac:dyDescent="0.25">
      <c r="A71" s="24" t="str">
        <f t="shared" si="15"/>
        <v>ШУП-1.1-П1</v>
      </c>
      <c r="B71" s="18" t="s">
        <v>57</v>
      </c>
      <c r="C71" s="18" t="s">
        <v>32</v>
      </c>
      <c r="D71" s="18"/>
      <c r="E71" s="39" t="s">
        <v>49</v>
      </c>
      <c r="F71" s="18">
        <f t="shared" si="10"/>
        <v>11</v>
      </c>
      <c r="G71" s="18"/>
      <c r="H71" s="39" t="s">
        <v>35</v>
      </c>
      <c r="I71" s="18">
        <f>3+4+3</f>
        <v>10</v>
      </c>
      <c r="J71" s="18" t="s">
        <v>54</v>
      </c>
      <c r="K71" s="35"/>
      <c r="L71" s="44">
        <f>3+4+3</f>
        <v>10</v>
      </c>
      <c r="N71" s="2"/>
    </row>
    <row r="72" spans="1:14" x14ac:dyDescent="0.25">
      <c r="A72" s="7" t="str">
        <f t="shared" si="15"/>
        <v>ШУП-1.1-П1</v>
      </c>
      <c r="B72" s="1" t="s">
        <v>57</v>
      </c>
      <c r="C72" s="1" t="s">
        <v>32</v>
      </c>
      <c r="D72" s="1"/>
      <c r="E72" s="14" t="s">
        <v>44</v>
      </c>
      <c r="F72" s="1">
        <f t="shared" si="10"/>
        <v>11</v>
      </c>
      <c r="G72" s="1"/>
      <c r="H72" s="1" t="s">
        <v>16</v>
      </c>
      <c r="I72" s="1">
        <f>I71</f>
        <v>10</v>
      </c>
      <c r="J72" s="1" t="s">
        <v>54</v>
      </c>
      <c r="K72" s="31"/>
      <c r="L72" s="40">
        <f>L71</f>
        <v>10</v>
      </c>
      <c r="N72" s="2"/>
    </row>
    <row r="73" spans="1:14" x14ac:dyDescent="0.25">
      <c r="A73" s="7" t="str">
        <f t="shared" si="15"/>
        <v>ШУП-1.1-ШУП-1.2</v>
      </c>
      <c r="B73" s="1" t="s">
        <v>57</v>
      </c>
      <c r="C73" s="1" t="s">
        <v>58</v>
      </c>
      <c r="D73" s="1"/>
      <c r="E73" s="1" t="s">
        <v>46</v>
      </c>
      <c r="F73" s="1">
        <f t="shared" si="10"/>
        <v>3</v>
      </c>
      <c r="G73" s="1"/>
      <c r="H73" s="1" t="s">
        <v>16</v>
      </c>
      <c r="I73" s="1">
        <v>2</v>
      </c>
      <c r="J73" s="1"/>
      <c r="K73" s="31"/>
      <c r="L73" s="40">
        <v>2</v>
      </c>
      <c r="N73" s="2"/>
    </row>
    <row r="74" spans="1:14" x14ac:dyDescent="0.25">
      <c r="A74" s="7" t="str">
        <f t="shared" si="15"/>
        <v>ШУП-1.1-SB1</v>
      </c>
      <c r="B74" s="1" t="s">
        <v>57</v>
      </c>
      <c r="C74" s="1" t="s">
        <v>45</v>
      </c>
      <c r="D74" s="1"/>
      <c r="E74" s="1" t="s">
        <v>46</v>
      </c>
      <c r="F74" s="1">
        <f t="shared" si="10"/>
        <v>7</v>
      </c>
      <c r="G74" s="1"/>
      <c r="H74" s="1" t="s">
        <v>16</v>
      </c>
      <c r="I74" s="1">
        <f>3+3</f>
        <v>6</v>
      </c>
      <c r="J74" s="1"/>
      <c r="K74" s="31"/>
      <c r="L74" s="40">
        <f>3+3</f>
        <v>6</v>
      </c>
      <c r="N74" s="2"/>
    </row>
    <row r="75" spans="1:14" x14ac:dyDescent="0.25">
      <c r="A75" s="7" t="str">
        <f t="shared" si="15"/>
        <v>ШУП-1.1-БЭКУпит</v>
      </c>
      <c r="B75" s="1" t="s">
        <v>57</v>
      </c>
      <c r="C75" s="1" t="s">
        <v>56</v>
      </c>
      <c r="D75" s="1"/>
      <c r="E75" s="1" t="s">
        <v>46</v>
      </c>
      <c r="F75" s="1">
        <f t="shared" si="10"/>
        <v>8</v>
      </c>
      <c r="G75" s="1"/>
      <c r="H75" s="1" t="s">
        <v>16</v>
      </c>
      <c r="I75" s="1">
        <f>3+4</f>
        <v>7</v>
      </c>
      <c r="J75" s="1" t="s">
        <v>55</v>
      </c>
      <c r="K75" s="31"/>
      <c r="L75" s="40">
        <f>3+4</f>
        <v>7</v>
      </c>
      <c r="N75" s="2"/>
    </row>
    <row r="76" spans="1:14" x14ac:dyDescent="0.25">
      <c r="A76" s="7" t="str">
        <f t="shared" si="15"/>
        <v>ШУП-1.1-БЭКУ</v>
      </c>
      <c r="B76" s="1" t="s">
        <v>57</v>
      </c>
      <c r="C76" s="1" t="s">
        <v>47</v>
      </c>
      <c r="D76" s="1"/>
      <c r="E76" s="1" t="s">
        <v>46</v>
      </c>
      <c r="F76" s="1">
        <f t="shared" si="10"/>
        <v>8</v>
      </c>
      <c r="G76" s="1"/>
      <c r="H76" s="1" t="s">
        <v>16</v>
      </c>
      <c r="I76" s="1">
        <f>I75</f>
        <v>7</v>
      </c>
      <c r="J76" s="1"/>
      <c r="K76" s="31"/>
      <c r="L76" s="40">
        <f>L75</f>
        <v>7</v>
      </c>
      <c r="N76" s="2"/>
    </row>
    <row r="77" spans="1:14" x14ac:dyDescent="0.25">
      <c r="A77" s="7" t="str">
        <f t="shared" si="15"/>
        <v>БЭКУ-SB2</v>
      </c>
      <c r="B77" s="1" t="s">
        <v>47</v>
      </c>
      <c r="C77" s="1" t="s">
        <v>50</v>
      </c>
      <c r="D77" s="1"/>
      <c r="E77" s="1" t="s">
        <v>46</v>
      </c>
      <c r="F77" s="1">
        <f t="shared" si="10"/>
        <v>18</v>
      </c>
      <c r="G77" s="1"/>
      <c r="H77" s="1" t="s">
        <v>16</v>
      </c>
      <c r="I77" s="1">
        <f>10+3+3</f>
        <v>16</v>
      </c>
      <c r="J77" s="1"/>
      <c r="K77" s="31"/>
      <c r="L77" s="40">
        <f>10+3+3</f>
        <v>16</v>
      </c>
      <c r="N77" s="2"/>
    </row>
    <row r="78" spans="1:14" x14ac:dyDescent="0.25">
      <c r="A78" s="7" t="str">
        <f t="shared" si="15"/>
        <v>ШУП-1.2-П2</v>
      </c>
      <c r="B78" s="1" t="s">
        <v>58</v>
      </c>
      <c r="C78" s="1" t="s">
        <v>39</v>
      </c>
      <c r="D78" s="1"/>
      <c r="E78" s="11" t="s">
        <v>49</v>
      </c>
      <c r="F78" s="1">
        <f t="shared" si="10"/>
        <v>14</v>
      </c>
      <c r="G78" s="1"/>
      <c r="H78" s="11" t="s">
        <v>35</v>
      </c>
      <c r="I78" s="1">
        <f>5+4+3</f>
        <v>12</v>
      </c>
      <c r="J78" s="1" t="s">
        <v>54</v>
      </c>
      <c r="K78" s="31"/>
      <c r="L78" s="40">
        <f>5+4+3</f>
        <v>12</v>
      </c>
      <c r="N78" s="2"/>
    </row>
    <row r="79" spans="1:14" x14ac:dyDescent="0.25">
      <c r="A79" s="7" t="str">
        <f t="shared" si="15"/>
        <v>ШУП-1.2-П2</v>
      </c>
      <c r="B79" s="1" t="s">
        <v>58</v>
      </c>
      <c r="C79" s="1" t="s">
        <v>39</v>
      </c>
      <c r="D79" s="1"/>
      <c r="E79" s="14" t="s">
        <v>44</v>
      </c>
      <c r="F79" s="1">
        <f t="shared" si="10"/>
        <v>14</v>
      </c>
      <c r="G79" s="1"/>
      <c r="H79" s="1" t="s">
        <v>16</v>
      </c>
      <c r="I79" s="1">
        <f>I78</f>
        <v>12</v>
      </c>
      <c r="J79" s="1" t="s">
        <v>54</v>
      </c>
      <c r="K79" s="31"/>
      <c r="L79" s="40">
        <f>L78</f>
        <v>12</v>
      </c>
      <c r="N79" s="2"/>
    </row>
    <row r="80" spans="1:14" x14ac:dyDescent="0.25">
      <c r="A80" s="7" t="str">
        <f t="shared" si="15"/>
        <v>ШУП-1.2-ШУП-1.3</v>
      </c>
      <c r="B80" s="1" t="s">
        <v>58</v>
      </c>
      <c r="C80" s="1" t="s">
        <v>59</v>
      </c>
      <c r="D80" s="1"/>
      <c r="E80" s="1" t="s">
        <v>46</v>
      </c>
      <c r="F80" s="1">
        <f t="shared" si="10"/>
        <v>10</v>
      </c>
      <c r="G80" s="1"/>
      <c r="H80" s="1" t="s">
        <v>16</v>
      </c>
      <c r="I80" s="1">
        <f>3+3+3</f>
        <v>9</v>
      </c>
      <c r="J80" s="1"/>
      <c r="K80" s="31"/>
      <c r="L80" s="40">
        <f>3+3+3</f>
        <v>9</v>
      </c>
      <c r="N80" s="2"/>
    </row>
    <row r="81" spans="1:14" x14ac:dyDescent="0.25">
      <c r="A81" s="7" t="str">
        <f t="shared" si="15"/>
        <v>ШУП-1.3-П3</v>
      </c>
      <c r="B81" s="1" t="s">
        <v>59</v>
      </c>
      <c r="C81" s="1" t="s">
        <v>48</v>
      </c>
      <c r="D81" s="1"/>
      <c r="E81" s="11" t="s">
        <v>49</v>
      </c>
      <c r="F81" s="1">
        <f t="shared" si="10"/>
        <v>11</v>
      </c>
      <c r="G81" s="1"/>
      <c r="H81" s="11" t="s">
        <v>35</v>
      </c>
      <c r="I81" s="1">
        <v>10</v>
      </c>
      <c r="J81" s="1" t="s">
        <v>54</v>
      </c>
      <c r="K81" s="31"/>
      <c r="L81" s="40">
        <v>10</v>
      </c>
      <c r="N81" s="2"/>
    </row>
    <row r="82" spans="1:14" x14ac:dyDescent="0.25">
      <c r="A82" s="1" t="str">
        <f t="shared" si="15"/>
        <v>ШУП-1.3-П3</v>
      </c>
      <c r="B82" s="1" t="s">
        <v>59</v>
      </c>
      <c r="C82" s="1" t="s">
        <v>48</v>
      </c>
      <c r="D82" s="1"/>
      <c r="E82" s="14" t="s">
        <v>44</v>
      </c>
      <c r="F82" s="1">
        <f t="shared" si="10"/>
        <v>11</v>
      </c>
      <c r="G82" s="1"/>
      <c r="H82" s="1" t="s">
        <v>16</v>
      </c>
      <c r="I82" s="1">
        <v>10</v>
      </c>
      <c r="J82" s="1" t="s">
        <v>54</v>
      </c>
      <c r="K82" s="32"/>
      <c r="L82" s="40">
        <v>10</v>
      </c>
      <c r="N82" s="2"/>
    </row>
    <row r="83" spans="1:14" x14ac:dyDescent="0.25">
      <c r="A83" s="1" t="str">
        <f t="shared" si="15"/>
        <v>ШУП-1.1-ШАСУД2</v>
      </c>
      <c r="B83" s="1" t="s">
        <v>57</v>
      </c>
      <c r="C83" s="1" t="s">
        <v>65</v>
      </c>
      <c r="D83" s="1"/>
      <c r="E83" s="1" t="s">
        <v>20</v>
      </c>
      <c r="F83" s="1">
        <f t="shared" si="10"/>
        <v>9</v>
      </c>
      <c r="G83" s="1"/>
      <c r="H83" s="1" t="s">
        <v>16</v>
      </c>
      <c r="I83" s="1">
        <v>8</v>
      </c>
      <c r="J83" s="1" t="s">
        <v>64</v>
      </c>
      <c r="K83" s="32"/>
      <c r="L83" s="40">
        <v>8</v>
      </c>
      <c r="N83" s="2"/>
    </row>
    <row r="84" spans="1:14" x14ac:dyDescent="0.25">
      <c r="A84" s="1" t="str">
        <f t="shared" si="15"/>
        <v>ШУП-1.2-ШАСУД2</v>
      </c>
      <c r="B84" s="1" t="s">
        <v>58</v>
      </c>
      <c r="C84" s="1" t="s">
        <v>65</v>
      </c>
      <c r="D84" s="16"/>
      <c r="E84" s="1" t="s">
        <v>20</v>
      </c>
      <c r="F84" s="1">
        <f t="shared" si="10"/>
        <v>9</v>
      </c>
      <c r="G84" s="16"/>
      <c r="H84" s="1" t="s">
        <v>16</v>
      </c>
      <c r="I84" s="16">
        <v>8</v>
      </c>
      <c r="J84" s="1" t="s">
        <v>64</v>
      </c>
      <c r="K84" s="32"/>
      <c r="L84" s="41">
        <v>8</v>
      </c>
      <c r="N84" s="2"/>
    </row>
    <row r="85" spans="1:14" x14ac:dyDescent="0.25">
      <c r="A85" s="1" t="str">
        <f t="shared" si="15"/>
        <v>ШУП-1.3-ШАСУД2</v>
      </c>
      <c r="B85" s="1" t="s">
        <v>59</v>
      </c>
      <c r="C85" s="1" t="s">
        <v>65</v>
      </c>
      <c r="D85" s="16"/>
      <c r="E85" s="1" t="s">
        <v>20</v>
      </c>
      <c r="F85" s="1">
        <f t="shared" si="10"/>
        <v>10</v>
      </c>
      <c r="G85" s="16"/>
      <c r="H85" s="1" t="s">
        <v>16</v>
      </c>
      <c r="I85" s="16">
        <f>I80</f>
        <v>9</v>
      </c>
      <c r="J85" s="1" t="s">
        <v>64</v>
      </c>
      <c r="K85" s="32"/>
      <c r="L85" s="41">
        <f>L80</f>
        <v>9</v>
      </c>
      <c r="N85" s="2"/>
    </row>
    <row r="86" spans="1:14" ht="15.75" thickBot="1" x14ac:dyDescent="0.3">
      <c r="A86" s="16" t="str">
        <f t="shared" si="15"/>
        <v>ШУП-1.3-ШАСУД2</v>
      </c>
      <c r="B86" s="16" t="s">
        <v>59</v>
      </c>
      <c r="C86" s="1" t="s">
        <v>65</v>
      </c>
      <c r="D86" s="16"/>
      <c r="E86" s="36" t="s">
        <v>20</v>
      </c>
      <c r="F86" s="21">
        <f t="shared" si="10"/>
        <v>10</v>
      </c>
      <c r="G86" s="16"/>
      <c r="H86" s="16" t="s">
        <v>16</v>
      </c>
      <c r="I86" s="16">
        <f>I80</f>
        <v>9</v>
      </c>
      <c r="J86" s="16" t="s">
        <v>63</v>
      </c>
      <c r="K86" s="32"/>
      <c r="L86" s="43">
        <f>L80</f>
        <v>9</v>
      </c>
      <c r="N86" s="2"/>
    </row>
    <row r="87" spans="1:14" x14ac:dyDescent="0.25">
      <c r="A87" s="25" t="str">
        <f t="shared" si="15"/>
        <v>ШУП-2.1-П1</v>
      </c>
      <c r="B87" s="19" t="s">
        <v>60</v>
      </c>
      <c r="C87" s="19" t="s">
        <v>32</v>
      </c>
      <c r="D87" s="19"/>
      <c r="E87" s="29" t="s">
        <v>49</v>
      </c>
      <c r="F87" s="18">
        <f t="shared" si="10"/>
        <v>8</v>
      </c>
      <c r="G87" s="19"/>
      <c r="H87" s="29" t="s">
        <v>35</v>
      </c>
      <c r="I87" s="19">
        <v>7</v>
      </c>
      <c r="J87" s="19" t="s">
        <v>54</v>
      </c>
      <c r="K87" s="33"/>
      <c r="L87" s="42">
        <v>7</v>
      </c>
      <c r="N87" s="2"/>
    </row>
    <row r="88" spans="1:14" x14ac:dyDescent="0.25">
      <c r="A88" s="7" t="str">
        <f t="shared" si="15"/>
        <v>ШУП-2.1-П1</v>
      </c>
      <c r="B88" s="1" t="s">
        <v>60</v>
      </c>
      <c r="C88" s="1" t="s">
        <v>32</v>
      </c>
      <c r="D88" s="1"/>
      <c r="E88" s="14" t="s">
        <v>44</v>
      </c>
      <c r="F88" s="1">
        <f t="shared" si="10"/>
        <v>8</v>
      </c>
      <c r="G88" s="1"/>
      <c r="H88" s="1" t="s">
        <v>16</v>
      </c>
      <c r="I88" s="1">
        <f>I87</f>
        <v>7</v>
      </c>
      <c r="J88" s="1" t="s">
        <v>54</v>
      </c>
      <c r="K88" s="31"/>
      <c r="L88" s="40">
        <f>L87</f>
        <v>7</v>
      </c>
      <c r="N88" s="2"/>
    </row>
    <row r="89" spans="1:14" x14ac:dyDescent="0.25">
      <c r="A89" s="7" t="str">
        <f t="shared" si="15"/>
        <v>ШУП-2.1-ШУП-2.2</v>
      </c>
      <c r="B89" s="1" t="s">
        <v>60</v>
      </c>
      <c r="C89" s="1" t="s">
        <v>61</v>
      </c>
      <c r="D89" s="1"/>
      <c r="E89" s="1" t="s">
        <v>46</v>
      </c>
      <c r="F89" s="1">
        <f t="shared" si="10"/>
        <v>3</v>
      </c>
      <c r="G89" s="1"/>
      <c r="H89" s="1" t="s">
        <v>16</v>
      </c>
      <c r="I89" s="1">
        <v>2</v>
      </c>
      <c r="J89" s="1"/>
      <c r="K89" s="31"/>
      <c r="L89" s="40">
        <v>2</v>
      </c>
      <c r="N89" s="2"/>
    </row>
    <row r="90" spans="1:14" x14ac:dyDescent="0.25">
      <c r="A90" s="7" t="str">
        <f t="shared" si="15"/>
        <v>ШУП-2.1-SB1</v>
      </c>
      <c r="B90" s="1" t="s">
        <v>60</v>
      </c>
      <c r="C90" s="1" t="s">
        <v>45</v>
      </c>
      <c r="D90" s="1"/>
      <c r="E90" s="1" t="s">
        <v>46</v>
      </c>
      <c r="F90" s="1">
        <f t="shared" si="10"/>
        <v>7</v>
      </c>
      <c r="G90" s="1"/>
      <c r="H90" s="1" t="s">
        <v>16</v>
      </c>
      <c r="I90" s="1">
        <v>6</v>
      </c>
      <c r="J90" s="1"/>
      <c r="K90" s="31"/>
      <c r="L90" s="40">
        <f>3+3</f>
        <v>6</v>
      </c>
      <c r="N90" s="2"/>
    </row>
    <row r="91" spans="1:14" x14ac:dyDescent="0.25">
      <c r="A91" s="7" t="str">
        <f t="shared" si="15"/>
        <v>ШУП-2.1-БЭКУпит</v>
      </c>
      <c r="B91" s="1" t="s">
        <v>60</v>
      </c>
      <c r="C91" s="1" t="s">
        <v>56</v>
      </c>
      <c r="D91" s="1"/>
      <c r="E91" s="1" t="s">
        <v>46</v>
      </c>
      <c r="F91" s="1">
        <f t="shared" si="10"/>
        <v>9</v>
      </c>
      <c r="G91" s="1"/>
      <c r="H91" s="1" t="s">
        <v>16</v>
      </c>
      <c r="I91" s="1">
        <v>8</v>
      </c>
      <c r="J91" s="1" t="s">
        <v>55</v>
      </c>
      <c r="K91" s="31"/>
      <c r="L91" s="40">
        <v>8</v>
      </c>
      <c r="N91" s="2"/>
    </row>
    <row r="92" spans="1:14" x14ac:dyDescent="0.25">
      <c r="A92" s="7" t="str">
        <f t="shared" si="15"/>
        <v>ШУП-2.1-БЭКУ</v>
      </c>
      <c r="B92" s="1" t="s">
        <v>60</v>
      </c>
      <c r="C92" s="1" t="s">
        <v>47</v>
      </c>
      <c r="D92" s="1"/>
      <c r="E92" s="1" t="s">
        <v>46</v>
      </c>
      <c r="F92" s="1">
        <f t="shared" si="10"/>
        <v>9</v>
      </c>
      <c r="G92" s="1"/>
      <c r="H92" s="1" t="s">
        <v>16</v>
      </c>
      <c r="I92" s="1">
        <f>I91</f>
        <v>8</v>
      </c>
      <c r="J92" s="1"/>
      <c r="K92" s="31"/>
      <c r="L92" s="40">
        <f>L91</f>
        <v>8</v>
      </c>
      <c r="N92" s="2"/>
    </row>
    <row r="93" spans="1:14" x14ac:dyDescent="0.25">
      <c r="A93" s="7" t="str">
        <f t="shared" si="15"/>
        <v>БЭКУ-SB2</v>
      </c>
      <c r="B93" s="1" t="s">
        <v>47</v>
      </c>
      <c r="C93" s="1" t="s">
        <v>50</v>
      </c>
      <c r="D93" s="1"/>
      <c r="E93" s="1" t="s">
        <v>46</v>
      </c>
      <c r="F93" s="1">
        <f t="shared" si="10"/>
        <v>11</v>
      </c>
      <c r="G93" s="1"/>
      <c r="H93" s="1" t="s">
        <v>16</v>
      </c>
      <c r="I93" s="1">
        <v>10</v>
      </c>
      <c r="J93" s="1"/>
      <c r="K93" s="31"/>
      <c r="L93" s="40">
        <v>10</v>
      </c>
      <c r="N93" s="2"/>
    </row>
    <row r="94" spans="1:14" x14ac:dyDescent="0.25">
      <c r="A94" s="7" t="str">
        <f t="shared" si="15"/>
        <v>ШУП-2.2-П2</v>
      </c>
      <c r="B94" s="1" t="s">
        <v>61</v>
      </c>
      <c r="C94" s="1" t="s">
        <v>39</v>
      </c>
      <c r="D94" s="1"/>
      <c r="E94" s="11" t="s">
        <v>49</v>
      </c>
      <c r="F94" s="1">
        <f t="shared" si="10"/>
        <v>6</v>
      </c>
      <c r="G94" s="1"/>
      <c r="H94" s="11" t="s">
        <v>35</v>
      </c>
      <c r="I94" s="1">
        <v>5</v>
      </c>
      <c r="J94" s="1" t="s">
        <v>54</v>
      </c>
      <c r="K94" s="31"/>
      <c r="L94" s="40">
        <v>5</v>
      </c>
      <c r="N94" s="2"/>
    </row>
    <row r="95" spans="1:14" x14ac:dyDescent="0.25">
      <c r="A95" s="7" t="str">
        <f t="shared" si="15"/>
        <v>ШУП-2.2-П2</v>
      </c>
      <c r="B95" s="1" t="s">
        <v>61</v>
      </c>
      <c r="C95" s="1" t="s">
        <v>39</v>
      </c>
      <c r="D95" s="1"/>
      <c r="E95" s="14" t="s">
        <v>44</v>
      </c>
      <c r="F95" s="1">
        <f t="shared" si="10"/>
        <v>6</v>
      </c>
      <c r="G95" s="1"/>
      <c r="H95" s="1" t="s">
        <v>16</v>
      </c>
      <c r="I95" s="1">
        <v>5</v>
      </c>
      <c r="J95" s="1" t="s">
        <v>54</v>
      </c>
      <c r="K95" s="31"/>
      <c r="L95" s="40">
        <v>5</v>
      </c>
      <c r="N95" s="2"/>
    </row>
    <row r="96" spans="1:14" x14ac:dyDescent="0.25">
      <c r="A96" s="7" t="str">
        <f t="shared" si="15"/>
        <v>ШУП-2.2-ШУП-2.3</v>
      </c>
      <c r="B96" s="1" t="s">
        <v>61</v>
      </c>
      <c r="C96" s="1" t="s">
        <v>62</v>
      </c>
      <c r="D96" s="1"/>
      <c r="E96" s="1" t="s">
        <v>46</v>
      </c>
      <c r="F96" s="1">
        <f t="shared" si="10"/>
        <v>3</v>
      </c>
      <c r="G96" s="1"/>
      <c r="H96" s="1" t="s">
        <v>16</v>
      </c>
      <c r="I96" s="1">
        <v>2</v>
      </c>
      <c r="J96" s="1"/>
      <c r="K96" s="31"/>
      <c r="L96" s="40">
        <v>2</v>
      </c>
      <c r="N96" s="2"/>
    </row>
    <row r="97" spans="1:14" x14ac:dyDescent="0.25">
      <c r="A97" s="7" t="str">
        <f t="shared" si="15"/>
        <v>ШУП-2.3-П3</v>
      </c>
      <c r="B97" s="1" t="s">
        <v>62</v>
      </c>
      <c r="C97" s="1" t="s">
        <v>48</v>
      </c>
      <c r="D97" s="1"/>
      <c r="E97" s="11" t="s">
        <v>49</v>
      </c>
      <c r="F97" s="1">
        <f t="shared" si="10"/>
        <v>6</v>
      </c>
      <c r="G97" s="1"/>
      <c r="H97" s="11" t="s">
        <v>35</v>
      </c>
      <c r="I97" s="1">
        <v>5</v>
      </c>
      <c r="J97" s="1" t="s">
        <v>54</v>
      </c>
      <c r="K97" s="31"/>
      <c r="L97" s="40">
        <v>5</v>
      </c>
      <c r="N97" s="2"/>
    </row>
    <row r="98" spans="1:14" x14ac:dyDescent="0.25">
      <c r="A98" s="7" t="str">
        <f t="shared" si="15"/>
        <v>ШУП-2.3-П3</v>
      </c>
      <c r="B98" s="1" t="s">
        <v>62</v>
      </c>
      <c r="C98" s="1" t="s">
        <v>48</v>
      </c>
      <c r="D98" s="1"/>
      <c r="E98" s="14" t="s">
        <v>44</v>
      </c>
      <c r="F98" s="1">
        <f t="shared" si="10"/>
        <v>6</v>
      </c>
      <c r="G98" s="1"/>
      <c r="H98" s="1" t="s">
        <v>16</v>
      </c>
      <c r="I98" s="1">
        <v>5</v>
      </c>
      <c r="J98" s="1" t="s">
        <v>54</v>
      </c>
      <c r="K98" s="31"/>
      <c r="L98" s="40">
        <v>5</v>
      </c>
      <c r="N98" s="2"/>
    </row>
    <row r="99" spans="1:14" x14ac:dyDescent="0.25">
      <c r="A99" s="7" t="str">
        <f t="shared" si="15"/>
        <v>ШУП-2.1-ШАСУД2</v>
      </c>
      <c r="B99" s="1" t="s">
        <v>60</v>
      </c>
      <c r="C99" s="1" t="s">
        <v>65</v>
      </c>
      <c r="D99" s="1"/>
      <c r="E99" s="1" t="s">
        <v>20</v>
      </c>
      <c r="F99" s="1">
        <f t="shared" si="10"/>
        <v>27</v>
      </c>
      <c r="G99" s="1"/>
      <c r="H99" s="1" t="s">
        <v>16</v>
      </c>
      <c r="I99" s="1">
        <v>26</v>
      </c>
      <c r="J99" s="1" t="s">
        <v>64</v>
      </c>
      <c r="K99" s="32"/>
      <c r="L99" s="40">
        <v>24</v>
      </c>
      <c r="N99" s="2"/>
    </row>
    <row r="100" spans="1:14" x14ac:dyDescent="0.25">
      <c r="A100" s="7" t="str">
        <f t="shared" si="15"/>
        <v>ШУП-2.2-ШАСУД2</v>
      </c>
      <c r="B100" s="1" t="s">
        <v>61</v>
      </c>
      <c r="C100" s="1" t="s">
        <v>65</v>
      </c>
      <c r="D100" s="16"/>
      <c r="E100" s="1" t="s">
        <v>20</v>
      </c>
      <c r="F100" s="1">
        <f t="shared" si="10"/>
        <v>27</v>
      </c>
      <c r="G100" s="16"/>
      <c r="H100" s="1" t="s">
        <v>16</v>
      </c>
      <c r="I100" s="16">
        <v>26</v>
      </c>
      <c r="J100" s="1" t="s">
        <v>64</v>
      </c>
      <c r="K100" s="32"/>
      <c r="L100" s="41">
        <v>24</v>
      </c>
      <c r="N100" s="2"/>
    </row>
    <row r="101" spans="1:14" x14ac:dyDescent="0.25">
      <c r="A101" s="7" t="str">
        <f t="shared" si="15"/>
        <v>ШУП-2.3-ШАСУД2</v>
      </c>
      <c r="B101" s="1" t="s">
        <v>62</v>
      </c>
      <c r="C101" s="1" t="s">
        <v>65</v>
      </c>
      <c r="D101" s="16"/>
      <c r="E101" s="1" t="s">
        <v>20</v>
      </c>
      <c r="F101" s="1">
        <f t="shared" si="10"/>
        <v>29</v>
      </c>
      <c r="G101" s="16"/>
      <c r="H101" s="1" t="s">
        <v>16</v>
      </c>
      <c r="I101" s="16">
        <v>28</v>
      </c>
      <c r="J101" s="1" t="s">
        <v>64</v>
      </c>
      <c r="K101" s="32"/>
      <c r="L101" s="40">
        <v>26</v>
      </c>
      <c r="N101" s="2"/>
    </row>
    <row r="102" spans="1:14" ht="15.75" thickBot="1" x14ac:dyDescent="0.3">
      <c r="A102" s="20" t="str">
        <f t="shared" si="15"/>
        <v>ШУП-2.3-ШАСУД2</v>
      </c>
      <c r="B102" s="21" t="s">
        <v>62</v>
      </c>
      <c r="C102" s="21" t="s">
        <v>65</v>
      </c>
      <c r="D102" s="21"/>
      <c r="E102" s="30" t="s">
        <v>20</v>
      </c>
      <c r="F102" s="21">
        <f t="shared" si="10"/>
        <v>30</v>
      </c>
      <c r="G102" s="21"/>
      <c r="H102" s="21" t="s">
        <v>16</v>
      </c>
      <c r="I102" s="21">
        <v>29</v>
      </c>
      <c r="J102" s="21" t="s">
        <v>63</v>
      </c>
      <c r="K102" s="34"/>
      <c r="L102" s="43">
        <v>27</v>
      </c>
      <c r="N102" s="2"/>
    </row>
    <row r="103" spans="1:14" x14ac:dyDescent="0.25">
      <c r="N103" s="2"/>
    </row>
    <row r="104" spans="1:14" x14ac:dyDescent="0.25">
      <c r="N104" s="2"/>
    </row>
  </sheetData>
  <mergeCells count="13">
    <mergeCell ref="H2:H3"/>
    <mergeCell ref="I2:I3"/>
    <mergeCell ref="J1:J3"/>
    <mergeCell ref="K1:K3"/>
    <mergeCell ref="A1:A3"/>
    <mergeCell ref="B1:C1"/>
    <mergeCell ref="D1:D3"/>
    <mergeCell ref="E1:G1"/>
    <mergeCell ref="H1:I1"/>
    <mergeCell ref="B2:B3"/>
    <mergeCell ref="C2:C3"/>
    <mergeCell ref="E2:E3"/>
    <mergeCell ref="F2:G2"/>
  </mergeCells>
  <conditionalFormatting sqref="E1:E3 E103:E1048576">
    <cfRule type="cellIs" dxfId="464" priority="2637" operator="equal">
      <formula>#REF!</formula>
    </cfRule>
    <cfRule type="cellIs" dxfId="463" priority="2638" operator="equal">
      <formula>#REF!</formula>
    </cfRule>
    <cfRule type="cellIs" dxfId="462" priority="2639" operator="equal">
      <formula>#REF!</formula>
    </cfRule>
    <cfRule type="cellIs" dxfId="461" priority="2640" operator="equal">
      <formula>#REF!</formula>
    </cfRule>
    <cfRule type="cellIs" dxfId="460" priority="2641" operator="equal">
      <formula>#REF!</formula>
    </cfRule>
  </conditionalFormatting>
  <conditionalFormatting sqref="E4">
    <cfRule type="cellIs" dxfId="459" priority="1421" operator="equal">
      <formula>#REF!</formula>
    </cfRule>
    <cfRule type="cellIs" dxfId="458" priority="1422" operator="equal">
      <formula>#REF!</formula>
    </cfRule>
    <cfRule type="cellIs" dxfId="457" priority="1423" operator="equal">
      <formula>#REF!</formula>
    </cfRule>
    <cfRule type="cellIs" dxfId="456" priority="1424" operator="equal">
      <formula>#REF!</formula>
    </cfRule>
    <cfRule type="cellIs" dxfId="455" priority="1425" operator="equal">
      <formula>#REF!</formula>
    </cfRule>
  </conditionalFormatting>
  <conditionalFormatting sqref="E9">
    <cfRule type="cellIs" dxfId="454" priority="926" operator="equal">
      <formula>#REF!</formula>
    </cfRule>
    <cfRule type="cellIs" dxfId="453" priority="927" operator="equal">
      <formula>#REF!</formula>
    </cfRule>
    <cfRule type="cellIs" dxfId="452" priority="928" operator="equal">
      <formula>#REF!</formula>
    </cfRule>
    <cfRule type="cellIs" dxfId="451" priority="929" operator="equal">
      <formula>#REF!</formula>
    </cfRule>
    <cfRule type="cellIs" dxfId="450" priority="930" operator="equal">
      <formula>#REF!</formula>
    </cfRule>
  </conditionalFormatting>
  <conditionalFormatting sqref="E10:E11">
    <cfRule type="cellIs" dxfId="449" priority="921" operator="equal">
      <formula>#REF!</formula>
    </cfRule>
    <cfRule type="cellIs" dxfId="448" priority="922" operator="equal">
      <formula>#REF!</formula>
    </cfRule>
    <cfRule type="cellIs" dxfId="447" priority="923" operator="equal">
      <formula>#REF!</formula>
    </cfRule>
    <cfRule type="cellIs" dxfId="446" priority="924" operator="equal">
      <formula>#REF!</formula>
    </cfRule>
    <cfRule type="cellIs" dxfId="445" priority="925" operator="equal">
      <formula>#REF!</formula>
    </cfRule>
  </conditionalFormatting>
  <conditionalFormatting sqref="E25">
    <cfRule type="cellIs" dxfId="444" priority="861" operator="equal">
      <formula>#REF!</formula>
    </cfRule>
    <cfRule type="cellIs" dxfId="443" priority="862" operator="equal">
      <formula>#REF!</formula>
    </cfRule>
    <cfRule type="cellIs" dxfId="442" priority="863" operator="equal">
      <formula>#REF!</formula>
    </cfRule>
    <cfRule type="cellIs" dxfId="441" priority="864" operator="equal">
      <formula>#REF!</formula>
    </cfRule>
    <cfRule type="cellIs" dxfId="440" priority="865" operator="equal">
      <formula>#REF!</formula>
    </cfRule>
  </conditionalFormatting>
  <conditionalFormatting sqref="E13:E14">
    <cfRule type="cellIs" dxfId="439" priority="911" operator="equal">
      <formula>#REF!</formula>
    </cfRule>
    <cfRule type="cellIs" dxfId="438" priority="912" operator="equal">
      <formula>#REF!</formula>
    </cfRule>
    <cfRule type="cellIs" dxfId="437" priority="913" operator="equal">
      <formula>#REF!</formula>
    </cfRule>
    <cfRule type="cellIs" dxfId="436" priority="914" operator="equal">
      <formula>#REF!</formula>
    </cfRule>
    <cfRule type="cellIs" dxfId="435" priority="915" operator="equal">
      <formula>#REF!</formula>
    </cfRule>
  </conditionalFormatting>
  <conditionalFormatting sqref="E26">
    <cfRule type="cellIs" dxfId="434" priority="846" operator="equal">
      <formula>#REF!</formula>
    </cfRule>
    <cfRule type="cellIs" dxfId="433" priority="847" operator="equal">
      <formula>#REF!</formula>
    </cfRule>
    <cfRule type="cellIs" dxfId="432" priority="848" operator="equal">
      <formula>#REF!</formula>
    </cfRule>
    <cfRule type="cellIs" dxfId="431" priority="849" operator="equal">
      <formula>#REF!</formula>
    </cfRule>
    <cfRule type="cellIs" dxfId="430" priority="850" operator="equal">
      <formula>#REF!</formula>
    </cfRule>
  </conditionalFormatting>
  <conditionalFormatting sqref="E15:E20">
    <cfRule type="cellIs" dxfId="429" priority="906" operator="equal">
      <formula>#REF!</formula>
    </cfRule>
    <cfRule type="cellIs" dxfId="428" priority="907" operator="equal">
      <formula>#REF!</formula>
    </cfRule>
    <cfRule type="cellIs" dxfId="427" priority="908" operator="equal">
      <formula>#REF!</formula>
    </cfRule>
    <cfRule type="cellIs" dxfId="426" priority="909" operator="equal">
      <formula>#REF!</formula>
    </cfRule>
    <cfRule type="cellIs" dxfId="425" priority="910" operator="equal">
      <formula>#REF!</formula>
    </cfRule>
  </conditionalFormatting>
  <conditionalFormatting sqref="E21">
    <cfRule type="cellIs" dxfId="424" priority="901" operator="equal">
      <formula>#REF!</formula>
    </cfRule>
    <cfRule type="cellIs" dxfId="423" priority="902" operator="equal">
      <formula>#REF!</formula>
    </cfRule>
    <cfRule type="cellIs" dxfId="422" priority="903" operator="equal">
      <formula>#REF!</formula>
    </cfRule>
    <cfRule type="cellIs" dxfId="421" priority="904" operator="equal">
      <formula>#REF!</formula>
    </cfRule>
    <cfRule type="cellIs" dxfId="420" priority="905" operator="equal">
      <formula>#REF!</formula>
    </cfRule>
  </conditionalFormatting>
  <conditionalFormatting sqref="E22">
    <cfRule type="cellIs" dxfId="419" priority="896" operator="equal">
      <formula>#REF!</formula>
    </cfRule>
    <cfRule type="cellIs" dxfId="418" priority="897" operator="equal">
      <formula>#REF!</formula>
    </cfRule>
    <cfRule type="cellIs" dxfId="417" priority="898" operator="equal">
      <formula>#REF!</formula>
    </cfRule>
    <cfRule type="cellIs" dxfId="416" priority="899" operator="equal">
      <formula>#REF!</formula>
    </cfRule>
    <cfRule type="cellIs" dxfId="415" priority="900" operator="equal">
      <formula>#REF!</formula>
    </cfRule>
  </conditionalFormatting>
  <conditionalFormatting sqref="E23">
    <cfRule type="cellIs" dxfId="414" priority="891" operator="equal">
      <formula>#REF!</formula>
    </cfRule>
    <cfRule type="cellIs" dxfId="413" priority="892" operator="equal">
      <formula>#REF!</formula>
    </cfRule>
    <cfRule type="cellIs" dxfId="412" priority="893" operator="equal">
      <formula>#REF!</formula>
    </cfRule>
    <cfRule type="cellIs" dxfId="411" priority="894" operator="equal">
      <formula>#REF!</formula>
    </cfRule>
    <cfRule type="cellIs" dxfId="410" priority="895" operator="equal">
      <formula>#REF!</formula>
    </cfRule>
  </conditionalFormatting>
  <conditionalFormatting sqref="E24">
    <cfRule type="cellIs" dxfId="409" priority="886" operator="equal">
      <formula>#REF!</formula>
    </cfRule>
    <cfRule type="cellIs" dxfId="408" priority="887" operator="equal">
      <formula>#REF!</formula>
    </cfRule>
    <cfRule type="cellIs" dxfId="407" priority="888" operator="equal">
      <formula>#REF!</formula>
    </cfRule>
    <cfRule type="cellIs" dxfId="406" priority="889" operator="equal">
      <formula>#REF!</formula>
    </cfRule>
    <cfRule type="cellIs" dxfId="405" priority="890" operator="equal">
      <formula>#REF!</formula>
    </cfRule>
  </conditionalFormatting>
  <conditionalFormatting sqref="E6">
    <cfRule type="cellIs" dxfId="404" priority="941" operator="equal">
      <formula>#REF!</formula>
    </cfRule>
    <cfRule type="cellIs" dxfId="403" priority="942" operator="equal">
      <formula>#REF!</formula>
    </cfRule>
    <cfRule type="cellIs" dxfId="402" priority="943" operator="equal">
      <formula>#REF!</formula>
    </cfRule>
    <cfRule type="cellIs" dxfId="401" priority="944" operator="equal">
      <formula>#REF!</formula>
    </cfRule>
    <cfRule type="cellIs" dxfId="400" priority="945" operator="equal">
      <formula>#REF!</formula>
    </cfRule>
  </conditionalFormatting>
  <conditionalFormatting sqref="E27">
    <cfRule type="cellIs" dxfId="399" priority="841" operator="equal">
      <formula>#REF!</formula>
    </cfRule>
    <cfRule type="cellIs" dxfId="398" priority="842" operator="equal">
      <formula>#REF!</formula>
    </cfRule>
    <cfRule type="cellIs" dxfId="397" priority="843" operator="equal">
      <formula>#REF!</formula>
    </cfRule>
    <cfRule type="cellIs" dxfId="396" priority="844" operator="equal">
      <formula>#REF!</formula>
    </cfRule>
    <cfRule type="cellIs" dxfId="395" priority="845" operator="equal">
      <formula>#REF!</formula>
    </cfRule>
  </conditionalFormatting>
  <conditionalFormatting sqref="E29">
    <cfRule type="cellIs" dxfId="394" priority="831" operator="equal">
      <formula>#REF!</formula>
    </cfRule>
    <cfRule type="cellIs" dxfId="393" priority="832" operator="equal">
      <formula>#REF!</formula>
    </cfRule>
    <cfRule type="cellIs" dxfId="392" priority="833" operator="equal">
      <formula>#REF!</formula>
    </cfRule>
    <cfRule type="cellIs" dxfId="391" priority="834" operator="equal">
      <formula>#REF!</formula>
    </cfRule>
    <cfRule type="cellIs" dxfId="390" priority="835" operator="equal">
      <formula>#REF!</formula>
    </cfRule>
  </conditionalFormatting>
  <conditionalFormatting sqref="E28">
    <cfRule type="cellIs" dxfId="389" priority="836" operator="equal">
      <formula>#REF!</formula>
    </cfRule>
    <cfRule type="cellIs" dxfId="388" priority="837" operator="equal">
      <formula>#REF!</formula>
    </cfRule>
    <cfRule type="cellIs" dxfId="387" priority="838" operator="equal">
      <formula>#REF!</formula>
    </cfRule>
    <cfRule type="cellIs" dxfId="386" priority="839" operator="equal">
      <formula>#REF!</formula>
    </cfRule>
    <cfRule type="cellIs" dxfId="385" priority="840" operator="equal">
      <formula>#REF!</formula>
    </cfRule>
  </conditionalFormatting>
  <conditionalFormatting sqref="E30:E35">
    <cfRule type="cellIs" dxfId="384" priority="726" operator="equal">
      <formula>#REF!</formula>
    </cfRule>
    <cfRule type="cellIs" dxfId="383" priority="727" operator="equal">
      <formula>#REF!</formula>
    </cfRule>
    <cfRule type="cellIs" dxfId="382" priority="728" operator="equal">
      <formula>#REF!</formula>
    </cfRule>
    <cfRule type="cellIs" dxfId="381" priority="729" operator="equal">
      <formula>#REF!</formula>
    </cfRule>
    <cfRule type="cellIs" dxfId="380" priority="730" operator="equal">
      <formula>#REF!</formula>
    </cfRule>
  </conditionalFormatting>
  <conditionalFormatting sqref="E37">
    <cfRule type="cellIs" dxfId="379" priority="721" operator="equal">
      <formula>#REF!</formula>
    </cfRule>
    <cfRule type="cellIs" dxfId="378" priority="722" operator="equal">
      <formula>#REF!</formula>
    </cfRule>
    <cfRule type="cellIs" dxfId="377" priority="723" operator="equal">
      <formula>#REF!</formula>
    </cfRule>
    <cfRule type="cellIs" dxfId="376" priority="724" operator="equal">
      <formula>#REF!</formula>
    </cfRule>
    <cfRule type="cellIs" dxfId="375" priority="725" operator="equal">
      <formula>#REF!</formula>
    </cfRule>
  </conditionalFormatting>
  <conditionalFormatting sqref="E38">
    <cfRule type="cellIs" dxfId="374" priority="716" operator="equal">
      <formula>#REF!</formula>
    </cfRule>
    <cfRule type="cellIs" dxfId="373" priority="717" operator="equal">
      <formula>#REF!</formula>
    </cfRule>
    <cfRule type="cellIs" dxfId="372" priority="718" operator="equal">
      <formula>#REF!</formula>
    </cfRule>
    <cfRule type="cellIs" dxfId="371" priority="719" operator="equal">
      <formula>#REF!</formula>
    </cfRule>
    <cfRule type="cellIs" dxfId="370" priority="720" operator="equal">
      <formula>#REF!</formula>
    </cfRule>
  </conditionalFormatting>
  <conditionalFormatting sqref="E42">
    <cfRule type="cellIs" dxfId="369" priority="686" operator="equal">
      <formula>#REF!</formula>
    </cfRule>
    <cfRule type="cellIs" dxfId="368" priority="687" operator="equal">
      <formula>#REF!</formula>
    </cfRule>
    <cfRule type="cellIs" dxfId="367" priority="688" operator="equal">
      <formula>#REF!</formula>
    </cfRule>
    <cfRule type="cellIs" dxfId="366" priority="689" operator="equal">
      <formula>#REF!</formula>
    </cfRule>
    <cfRule type="cellIs" dxfId="365" priority="690" operator="equal">
      <formula>#REF!</formula>
    </cfRule>
  </conditionalFormatting>
  <conditionalFormatting sqref="E41">
    <cfRule type="cellIs" dxfId="364" priority="701" operator="equal">
      <formula>#REF!</formula>
    </cfRule>
    <cfRule type="cellIs" dxfId="363" priority="702" operator="equal">
      <formula>#REF!</formula>
    </cfRule>
    <cfRule type="cellIs" dxfId="362" priority="703" operator="equal">
      <formula>#REF!</formula>
    </cfRule>
    <cfRule type="cellIs" dxfId="361" priority="704" operator="equal">
      <formula>#REF!</formula>
    </cfRule>
    <cfRule type="cellIs" dxfId="360" priority="705" operator="equal">
      <formula>#REF!</formula>
    </cfRule>
  </conditionalFormatting>
  <conditionalFormatting sqref="E71">
    <cfRule type="cellIs" dxfId="359" priority="616" operator="equal">
      <formula>#REF!</formula>
    </cfRule>
    <cfRule type="cellIs" dxfId="358" priority="617" operator="equal">
      <formula>#REF!</formula>
    </cfRule>
    <cfRule type="cellIs" dxfId="357" priority="618" operator="equal">
      <formula>#REF!</formula>
    </cfRule>
    <cfRule type="cellIs" dxfId="356" priority="619" operator="equal">
      <formula>#REF!</formula>
    </cfRule>
    <cfRule type="cellIs" dxfId="355" priority="620" operator="equal">
      <formula>#REF!</formula>
    </cfRule>
  </conditionalFormatting>
  <conditionalFormatting sqref="E40">
    <cfRule type="cellIs" dxfId="354" priority="711" operator="equal">
      <formula>#REF!</formula>
    </cfRule>
    <cfRule type="cellIs" dxfId="353" priority="712" operator="equal">
      <formula>#REF!</formula>
    </cfRule>
    <cfRule type="cellIs" dxfId="352" priority="713" operator="equal">
      <formula>#REF!</formula>
    </cfRule>
    <cfRule type="cellIs" dxfId="351" priority="714" operator="equal">
      <formula>#REF!</formula>
    </cfRule>
    <cfRule type="cellIs" dxfId="350" priority="715" operator="equal">
      <formula>#REF!</formula>
    </cfRule>
  </conditionalFormatting>
  <conditionalFormatting sqref="E79">
    <cfRule type="cellIs" dxfId="349" priority="591" operator="equal">
      <formula>#REF!</formula>
    </cfRule>
    <cfRule type="cellIs" dxfId="348" priority="592" operator="equal">
      <formula>#REF!</formula>
    </cfRule>
    <cfRule type="cellIs" dxfId="347" priority="593" operator="equal">
      <formula>#REF!</formula>
    </cfRule>
    <cfRule type="cellIs" dxfId="346" priority="594" operator="equal">
      <formula>#REF!</formula>
    </cfRule>
    <cfRule type="cellIs" dxfId="345" priority="595" operator="equal">
      <formula>#REF!</formula>
    </cfRule>
  </conditionalFormatting>
  <conditionalFormatting sqref="E36">
    <cfRule type="cellIs" dxfId="344" priority="646" operator="equal">
      <formula>#REF!</formula>
    </cfRule>
    <cfRule type="cellIs" dxfId="343" priority="647" operator="equal">
      <formula>#REF!</formula>
    </cfRule>
    <cfRule type="cellIs" dxfId="342" priority="648" operator="equal">
      <formula>#REF!</formula>
    </cfRule>
    <cfRule type="cellIs" dxfId="341" priority="649" operator="equal">
      <formula>#REF!</formula>
    </cfRule>
    <cfRule type="cellIs" dxfId="340" priority="650" operator="equal">
      <formula>#REF!</formula>
    </cfRule>
  </conditionalFormatting>
  <conditionalFormatting sqref="E39">
    <cfRule type="cellIs" dxfId="339" priority="641" operator="equal">
      <formula>#REF!</formula>
    </cfRule>
    <cfRule type="cellIs" dxfId="338" priority="642" operator="equal">
      <formula>#REF!</formula>
    </cfRule>
    <cfRule type="cellIs" dxfId="337" priority="643" operator="equal">
      <formula>#REF!</formula>
    </cfRule>
    <cfRule type="cellIs" dxfId="336" priority="644" operator="equal">
      <formula>#REF!</formula>
    </cfRule>
    <cfRule type="cellIs" dxfId="335" priority="645" operator="equal">
      <formula>#REF!</formula>
    </cfRule>
  </conditionalFormatting>
  <conditionalFormatting sqref="E77">
    <cfRule type="cellIs" dxfId="334" priority="596" operator="equal">
      <formula>#REF!</formula>
    </cfRule>
    <cfRule type="cellIs" dxfId="333" priority="597" operator="equal">
      <formula>#REF!</formula>
    </cfRule>
    <cfRule type="cellIs" dxfId="332" priority="598" operator="equal">
      <formula>#REF!</formula>
    </cfRule>
    <cfRule type="cellIs" dxfId="331" priority="599" operator="equal">
      <formula>#REF!</formula>
    </cfRule>
    <cfRule type="cellIs" dxfId="330" priority="600" operator="equal">
      <formula>#REF!</formula>
    </cfRule>
  </conditionalFormatting>
  <conditionalFormatting sqref="E72">
    <cfRule type="cellIs" dxfId="329" priority="621" operator="equal">
      <formula>#REF!</formula>
    </cfRule>
    <cfRule type="cellIs" dxfId="328" priority="622" operator="equal">
      <formula>#REF!</formula>
    </cfRule>
    <cfRule type="cellIs" dxfId="327" priority="623" operator="equal">
      <formula>#REF!</formula>
    </cfRule>
    <cfRule type="cellIs" dxfId="326" priority="624" operator="equal">
      <formula>#REF!</formula>
    </cfRule>
    <cfRule type="cellIs" dxfId="325" priority="625" operator="equal">
      <formula>#REF!</formula>
    </cfRule>
  </conditionalFormatting>
  <conditionalFormatting sqref="E73">
    <cfRule type="cellIs" dxfId="324" priority="611" operator="equal">
      <formula>#REF!</formula>
    </cfRule>
    <cfRule type="cellIs" dxfId="323" priority="612" operator="equal">
      <formula>#REF!</formula>
    </cfRule>
    <cfRule type="cellIs" dxfId="322" priority="613" operator="equal">
      <formula>#REF!</formula>
    </cfRule>
    <cfRule type="cellIs" dxfId="321" priority="614" operator="equal">
      <formula>#REF!</formula>
    </cfRule>
    <cfRule type="cellIs" dxfId="320" priority="615" operator="equal">
      <formula>#REF!</formula>
    </cfRule>
  </conditionalFormatting>
  <conditionalFormatting sqref="E74">
    <cfRule type="cellIs" dxfId="319" priority="606" operator="equal">
      <formula>#REF!</formula>
    </cfRule>
    <cfRule type="cellIs" dxfId="318" priority="607" operator="equal">
      <formula>#REF!</formula>
    </cfRule>
    <cfRule type="cellIs" dxfId="317" priority="608" operator="equal">
      <formula>#REF!</formula>
    </cfRule>
    <cfRule type="cellIs" dxfId="316" priority="609" operator="equal">
      <formula>#REF!</formula>
    </cfRule>
    <cfRule type="cellIs" dxfId="315" priority="610" operator="equal">
      <formula>#REF!</formula>
    </cfRule>
  </conditionalFormatting>
  <conditionalFormatting sqref="E75:E76">
    <cfRule type="cellIs" dxfId="314" priority="601" operator="equal">
      <formula>#REF!</formula>
    </cfRule>
    <cfRule type="cellIs" dxfId="313" priority="602" operator="equal">
      <formula>#REF!</formula>
    </cfRule>
    <cfRule type="cellIs" dxfId="312" priority="603" operator="equal">
      <formula>#REF!</formula>
    </cfRule>
    <cfRule type="cellIs" dxfId="311" priority="604" operator="equal">
      <formula>#REF!</formula>
    </cfRule>
    <cfRule type="cellIs" dxfId="310" priority="605" operator="equal">
      <formula>#REF!</formula>
    </cfRule>
  </conditionalFormatting>
  <conditionalFormatting sqref="M6">
    <cfRule type="cellIs" dxfId="309" priority="546" operator="equal">
      <formula>#REF!</formula>
    </cfRule>
    <cfRule type="cellIs" dxfId="308" priority="547" operator="equal">
      <formula>#REF!</formula>
    </cfRule>
    <cfRule type="cellIs" dxfId="307" priority="548" operator="equal">
      <formula>#REF!</formula>
    </cfRule>
    <cfRule type="cellIs" dxfId="306" priority="549" operator="equal">
      <formula>#REF!</formula>
    </cfRule>
    <cfRule type="cellIs" dxfId="305" priority="550" operator="equal">
      <formula>#REF!</formula>
    </cfRule>
  </conditionalFormatting>
  <conditionalFormatting sqref="M7">
    <cfRule type="cellIs" dxfId="304" priority="541" operator="equal">
      <formula>#REF!</formula>
    </cfRule>
    <cfRule type="cellIs" dxfId="303" priority="542" operator="equal">
      <formula>#REF!</formula>
    </cfRule>
    <cfRule type="cellIs" dxfId="302" priority="543" operator="equal">
      <formula>#REF!</formula>
    </cfRule>
    <cfRule type="cellIs" dxfId="301" priority="544" operator="equal">
      <formula>#REF!</formula>
    </cfRule>
    <cfRule type="cellIs" dxfId="300" priority="545" operator="equal">
      <formula>#REF!</formula>
    </cfRule>
  </conditionalFormatting>
  <conditionalFormatting sqref="E80">
    <cfRule type="cellIs" dxfId="299" priority="581" operator="equal">
      <formula>#REF!</formula>
    </cfRule>
    <cfRule type="cellIs" dxfId="298" priority="582" operator="equal">
      <formula>#REF!</formula>
    </cfRule>
    <cfRule type="cellIs" dxfId="297" priority="583" operator="equal">
      <formula>#REF!</formula>
    </cfRule>
    <cfRule type="cellIs" dxfId="296" priority="584" operator="equal">
      <formula>#REF!</formula>
    </cfRule>
    <cfRule type="cellIs" dxfId="295" priority="585" operator="equal">
      <formula>#REF!</formula>
    </cfRule>
  </conditionalFormatting>
  <conditionalFormatting sqref="E86">
    <cfRule type="cellIs" dxfId="294" priority="576" operator="equal">
      <formula>#REF!</formula>
    </cfRule>
    <cfRule type="cellIs" dxfId="293" priority="577" operator="equal">
      <formula>#REF!</formula>
    </cfRule>
    <cfRule type="cellIs" dxfId="292" priority="578" operator="equal">
      <formula>#REF!</formula>
    </cfRule>
    <cfRule type="cellIs" dxfId="291" priority="579" operator="equal">
      <formula>#REF!</formula>
    </cfRule>
    <cfRule type="cellIs" dxfId="290" priority="580" operator="equal">
      <formula>#REF!</formula>
    </cfRule>
  </conditionalFormatting>
  <conditionalFormatting sqref="E78">
    <cfRule type="cellIs" dxfId="289" priority="566" operator="equal">
      <formula>#REF!</formula>
    </cfRule>
    <cfRule type="cellIs" dxfId="288" priority="567" operator="equal">
      <formula>#REF!</formula>
    </cfRule>
    <cfRule type="cellIs" dxfId="287" priority="568" operator="equal">
      <formula>#REF!</formula>
    </cfRule>
    <cfRule type="cellIs" dxfId="286" priority="569" operator="equal">
      <formula>#REF!</formula>
    </cfRule>
    <cfRule type="cellIs" dxfId="285" priority="570" operator="equal">
      <formula>#REF!</formula>
    </cfRule>
  </conditionalFormatting>
  <conditionalFormatting sqref="E81">
    <cfRule type="cellIs" dxfId="284" priority="561" operator="equal">
      <formula>#REF!</formula>
    </cfRule>
    <cfRule type="cellIs" dxfId="283" priority="562" operator="equal">
      <formula>#REF!</formula>
    </cfRule>
    <cfRule type="cellIs" dxfId="282" priority="563" operator="equal">
      <formula>#REF!</formula>
    </cfRule>
    <cfRule type="cellIs" dxfId="281" priority="564" operator="equal">
      <formula>#REF!</formula>
    </cfRule>
    <cfRule type="cellIs" dxfId="280" priority="565" operator="equal">
      <formula>#REF!</formula>
    </cfRule>
  </conditionalFormatting>
  <conditionalFormatting sqref="M4">
    <cfRule type="cellIs" dxfId="279" priority="556" operator="equal">
      <formula>#REF!</formula>
    </cfRule>
    <cfRule type="cellIs" dxfId="278" priority="557" operator="equal">
      <formula>#REF!</formula>
    </cfRule>
    <cfRule type="cellIs" dxfId="277" priority="558" operator="equal">
      <formula>#REF!</formula>
    </cfRule>
    <cfRule type="cellIs" dxfId="276" priority="559" operator="equal">
      <formula>#REF!</formula>
    </cfRule>
    <cfRule type="cellIs" dxfId="275" priority="560" operator="equal">
      <formula>#REF!</formula>
    </cfRule>
  </conditionalFormatting>
  <conditionalFormatting sqref="M5">
    <cfRule type="cellIs" dxfId="274" priority="551" operator="equal">
      <formula>#REF!</formula>
    </cfRule>
    <cfRule type="cellIs" dxfId="273" priority="552" operator="equal">
      <formula>#REF!</formula>
    </cfRule>
    <cfRule type="cellIs" dxfId="272" priority="553" operator="equal">
      <formula>#REF!</formula>
    </cfRule>
    <cfRule type="cellIs" dxfId="271" priority="554" operator="equal">
      <formula>#REF!</formula>
    </cfRule>
    <cfRule type="cellIs" dxfId="270" priority="555" operator="equal">
      <formula>#REF!</formula>
    </cfRule>
  </conditionalFormatting>
  <conditionalFormatting sqref="M8">
    <cfRule type="cellIs" dxfId="269" priority="536" operator="equal">
      <formula>#REF!</formula>
    </cfRule>
    <cfRule type="cellIs" dxfId="268" priority="537" operator="equal">
      <formula>#REF!</formula>
    </cfRule>
    <cfRule type="cellIs" dxfId="267" priority="538" operator="equal">
      <formula>#REF!</formula>
    </cfRule>
    <cfRule type="cellIs" dxfId="266" priority="539" operator="equal">
      <formula>#REF!</formula>
    </cfRule>
    <cfRule type="cellIs" dxfId="265" priority="540" operator="equal">
      <formula>#REF!</formula>
    </cfRule>
  </conditionalFormatting>
  <conditionalFormatting sqref="M9">
    <cfRule type="cellIs" dxfId="264" priority="446" operator="equal">
      <formula>#REF!</formula>
    </cfRule>
    <cfRule type="cellIs" dxfId="263" priority="447" operator="equal">
      <formula>#REF!</formula>
    </cfRule>
    <cfRule type="cellIs" dxfId="262" priority="448" operator="equal">
      <formula>#REF!</formula>
    </cfRule>
    <cfRule type="cellIs" dxfId="261" priority="449" operator="equal">
      <formula>#REF!</formula>
    </cfRule>
    <cfRule type="cellIs" dxfId="260" priority="450" operator="equal">
      <formula>#REF!</formula>
    </cfRule>
  </conditionalFormatting>
  <conditionalFormatting sqref="M10">
    <cfRule type="cellIs" dxfId="259" priority="441" operator="equal">
      <formula>#REF!</formula>
    </cfRule>
    <cfRule type="cellIs" dxfId="258" priority="442" operator="equal">
      <formula>#REF!</formula>
    </cfRule>
    <cfRule type="cellIs" dxfId="257" priority="443" operator="equal">
      <formula>#REF!</formula>
    </cfRule>
    <cfRule type="cellIs" dxfId="256" priority="444" operator="equal">
      <formula>#REF!</formula>
    </cfRule>
    <cfRule type="cellIs" dxfId="255" priority="445" operator="equal">
      <formula>#REF!</formula>
    </cfRule>
  </conditionalFormatting>
  <conditionalFormatting sqref="M11">
    <cfRule type="cellIs" dxfId="254" priority="436" operator="equal">
      <formula>#REF!</formula>
    </cfRule>
    <cfRule type="cellIs" dxfId="253" priority="437" operator="equal">
      <formula>#REF!</formula>
    </cfRule>
    <cfRule type="cellIs" dxfId="252" priority="438" operator="equal">
      <formula>#REF!</formula>
    </cfRule>
    <cfRule type="cellIs" dxfId="251" priority="439" operator="equal">
      <formula>#REF!</formula>
    </cfRule>
    <cfRule type="cellIs" dxfId="250" priority="440" operator="equal">
      <formula>#REF!</formula>
    </cfRule>
  </conditionalFormatting>
  <conditionalFormatting sqref="E5">
    <cfRule type="cellIs" dxfId="249" priority="431" operator="equal">
      <formula>#REF!</formula>
    </cfRule>
    <cfRule type="cellIs" dxfId="248" priority="432" operator="equal">
      <formula>#REF!</formula>
    </cfRule>
    <cfRule type="cellIs" dxfId="247" priority="433" operator="equal">
      <formula>#REF!</formula>
    </cfRule>
    <cfRule type="cellIs" dxfId="246" priority="434" operator="equal">
      <formula>#REF!</formula>
    </cfRule>
    <cfRule type="cellIs" dxfId="245" priority="435" operator="equal">
      <formula>#REF!</formula>
    </cfRule>
  </conditionalFormatting>
  <conditionalFormatting sqref="E7:E8">
    <cfRule type="cellIs" dxfId="244" priority="421" operator="equal">
      <formula>#REF!</formula>
    </cfRule>
    <cfRule type="cellIs" dxfId="243" priority="422" operator="equal">
      <formula>#REF!</formula>
    </cfRule>
    <cfRule type="cellIs" dxfId="242" priority="423" operator="equal">
      <formula>#REF!</formula>
    </cfRule>
    <cfRule type="cellIs" dxfId="241" priority="424" operator="equal">
      <formula>#REF!</formula>
    </cfRule>
    <cfRule type="cellIs" dxfId="240" priority="425" operator="equal">
      <formula>#REF!</formula>
    </cfRule>
  </conditionalFormatting>
  <conditionalFormatting sqref="E12">
    <cfRule type="cellIs" dxfId="239" priority="416" operator="equal">
      <formula>#REF!</formula>
    </cfRule>
    <cfRule type="cellIs" dxfId="238" priority="417" operator="equal">
      <formula>#REF!</formula>
    </cfRule>
    <cfRule type="cellIs" dxfId="237" priority="418" operator="equal">
      <formula>#REF!</formula>
    </cfRule>
    <cfRule type="cellIs" dxfId="236" priority="419" operator="equal">
      <formula>#REF!</formula>
    </cfRule>
    <cfRule type="cellIs" dxfId="235" priority="420" operator="equal">
      <formula>#REF!</formula>
    </cfRule>
  </conditionalFormatting>
  <conditionalFormatting sqref="E82">
    <cfRule type="cellIs" dxfId="179" priority="351" operator="equal">
      <formula>#REF!</formula>
    </cfRule>
    <cfRule type="cellIs" dxfId="178" priority="352" operator="equal">
      <formula>#REF!</formula>
    </cfRule>
    <cfRule type="cellIs" dxfId="177" priority="353" operator="equal">
      <formula>#REF!</formula>
    </cfRule>
    <cfRule type="cellIs" dxfId="176" priority="354" operator="equal">
      <formula>#REF!</formula>
    </cfRule>
    <cfRule type="cellIs" dxfId="175" priority="355" operator="equal">
      <formula>#REF!</formula>
    </cfRule>
  </conditionalFormatting>
  <conditionalFormatting sqref="E83:E85">
    <cfRule type="cellIs" dxfId="174" priority="346" operator="equal">
      <formula>#REF!</formula>
    </cfRule>
    <cfRule type="cellIs" dxfId="173" priority="347" operator="equal">
      <formula>#REF!</formula>
    </cfRule>
    <cfRule type="cellIs" dxfId="172" priority="348" operator="equal">
      <formula>#REF!</formula>
    </cfRule>
    <cfRule type="cellIs" dxfId="171" priority="349" operator="equal">
      <formula>#REF!</formula>
    </cfRule>
    <cfRule type="cellIs" dxfId="170" priority="350" operator="equal">
      <formula>#REF!</formula>
    </cfRule>
  </conditionalFormatting>
  <conditionalFormatting sqref="E43:E48">
    <cfRule type="cellIs" dxfId="159" priority="161" operator="equal">
      <formula>#REF!</formula>
    </cfRule>
    <cfRule type="cellIs" dxfId="158" priority="162" operator="equal">
      <formula>#REF!</formula>
    </cfRule>
    <cfRule type="cellIs" dxfId="157" priority="163" operator="equal">
      <formula>#REF!</formula>
    </cfRule>
    <cfRule type="cellIs" dxfId="156" priority="164" operator="equal">
      <formula>#REF!</formula>
    </cfRule>
    <cfRule type="cellIs" dxfId="155" priority="165" operator="equal">
      <formula>#REF!</formula>
    </cfRule>
  </conditionalFormatting>
  <conditionalFormatting sqref="E50">
    <cfRule type="cellIs" dxfId="154" priority="156" operator="equal">
      <formula>#REF!</formula>
    </cfRule>
    <cfRule type="cellIs" dxfId="153" priority="157" operator="equal">
      <formula>#REF!</formula>
    </cfRule>
    <cfRule type="cellIs" dxfId="152" priority="158" operator="equal">
      <formula>#REF!</formula>
    </cfRule>
    <cfRule type="cellIs" dxfId="151" priority="159" operator="equal">
      <formula>#REF!</formula>
    </cfRule>
    <cfRule type="cellIs" dxfId="150" priority="160" operator="equal">
      <formula>#REF!</formula>
    </cfRule>
  </conditionalFormatting>
  <conditionalFormatting sqref="E51">
    <cfRule type="cellIs" dxfId="149" priority="151" operator="equal">
      <formula>#REF!</formula>
    </cfRule>
    <cfRule type="cellIs" dxfId="148" priority="152" operator="equal">
      <formula>#REF!</formula>
    </cfRule>
    <cfRule type="cellIs" dxfId="147" priority="153" operator="equal">
      <formula>#REF!</formula>
    </cfRule>
    <cfRule type="cellIs" dxfId="146" priority="154" operator="equal">
      <formula>#REF!</formula>
    </cfRule>
    <cfRule type="cellIs" dxfId="145" priority="155" operator="equal">
      <formula>#REF!</formula>
    </cfRule>
  </conditionalFormatting>
  <conditionalFormatting sqref="E56">
    <cfRule type="cellIs" dxfId="144" priority="136" operator="equal">
      <formula>#REF!</formula>
    </cfRule>
    <cfRule type="cellIs" dxfId="143" priority="137" operator="equal">
      <formula>#REF!</formula>
    </cfRule>
    <cfRule type="cellIs" dxfId="142" priority="138" operator="equal">
      <formula>#REF!</formula>
    </cfRule>
    <cfRule type="cellIs" dxfId="141" priority="139" operator="equal">
      <formula>#REF!</formula>
    </cfRule>
    <cfRule type="cellIs" dxfId="140" priority="140" operator="equal">
      <formula>#REF!</formula>
    </cfRule>
  </conditionalFormatting>
  <conditionalFormatting sqref="E54">
    <cfRule type="cellIs" dxfId="139" priority="141" operator="equal">
      <formula>#REF!</formula>
    </cfRule>
    <cfRule type="cellIs" dxfId="138" priority="142" operator="equal">
      <formula>#REF!</formula>
    </cfRule>
    <cfRule type="cellIs" dxfId="137" priority="143" operator="equal">
      <formula>#REF!</formula>
    </cfRule>
    <cfRule type="cellIs" dxfId="136" priority="144" operator="equal">
      <formula>#REF!</formula>
    </cfRule>
    <cfRule type="cellIs" dxfId="135" priority="145" operator="equal">
      <formula>#REF!</formula>
    </cfRule>
  </conditionalFormatting>
  <conditionalFormatting sqref="E53">
    <cfRule type="cellIs" dxfId="134" priority="146" operator="equal">
      <formula>#REF!</formula>
    </cfRule>
    <cfRule type="cellIs" dxfId="133" priority="147" operator="equal">
      <formula>#REF!</formula>
    </cfRule>
    <cfRule type="cellIs" dxfId="132" priority="148" operator="equal">
      <formula>#REF!</formula>
    </cfRule>
    <cfRule type="cellIs" dxfId="131" priority="149" operator="equal">
      <formula>#REF!</formula>
    </cfRule>
    <cfRule type="cellIs" dxfId="130" priority="150" operator="equal">
      <formula>#REF!</formula>
    </cfRule>
  </conditionalFormatting>
  <conditionalFormatting sqref="E49">
    <cfRule type="cellIs" dxfId="129" priority="131" operator="equal">
      <formula>#REF!</formula>
    </cfRule>
    <cfRule type="cellIs" dxfId="128" priority="132" operator="equal">
      <formula>#REF!</formula>
    </cfRule>
    <cfRule type="cellIs" dxfId="127" priority="133" operator="equal">
      <formula>#REF!</formula>
    </cfRule>
    <cfRule type="cellIs" dxfId="126" priority="134" operator="equal">
      <formula>#REF!</formula>
    </cfRule>
    <cfRule type="cellIs" dxfId="125" priority="135" operator="equal">
      <formula>#REF!</formula>
    </cfRule>
  </conditionalFormatting>
  <conditionalFormatting sqref="E52">
    <cfRule type="cellIs" dxfId="124" priority="126" operator="equal">
      <formula>#REF!</formula>
    </cfRule>
    <cfRule type="cellIs" dxfId="123" priority="127" operator="equal">
      <formula>#REF!</formula>
    </cfRule>
    <cfRule type="cellIs" dxfId="122" priority="128" operator="equal">
      <formula>#REF!</formula>
    </cfRule>
    <cfRule type="cellIs" dxfId="121" priority="129" operator="equal">
      <formula>#REF!</formula>
    </cfRule>
    <cfRule type="cellIs" dxfId="120" priority="130" operator="equal">
      <formula>#REF!</formula>
    </cfRule>
  </conditionalFormatting>
  <conditionalFormatting sqref="E55">
    <cfRule type="cellIs" dxfId="119" priority="121" operator="equal">
      <formula>#REF!</formula>
    </cfRule>
    <cfRule type="cellIs" dxfId="118" priority="122" operator="equal">
      <formula>#REF!</formula>
    </cfRule>
    <cfRule type="cellIs" dxfId="117" priority="123" operator="equal">
      <formula>#REF!</formula>
    </cfRule>
    <cfRule type="cellIs" dxfId="116" priority="124" operator="equal">
      <formula>#REF!</formula>
    </cfRule>
    <cfRule type="cellIs" dxfId="115" priority="125" operator="equal">
      <formula>#REF!</formula>
    </cfRule>
  </conditionalFormatting>
  <conditionalFormatting sqref="E57:E62">
    <cfRule type="cellIs" dxfId="114" priority="116" operator="equal">
      <formula>#REF!</formula>
    </cfRule>
    <cfRule type="cellIs" dxfId="113" priority="117" operator="equal">
      <formula>#REF!</formula>
    </cfRule>
    <cfRule type="cellIs" dxfId="112" priority="118" operator="equal">
      <formula>#REF!</formula>
    </cfRule>
    <cfRule type="cellIs" dxfId="111" priority="119" operator="equal">
      <formula>#REF!</formula>
    </cfRule>
    <cfRule type="cellIs" dxfId="110" priority="120" operator="equal">
      <formula>#REF!</formula>
    </cfRule>
  </conditionalFormatting>
  <conditionalFormatting sqref="E63">
    <cfRule type="cellIs" dxfId="109" priority="111" operator="equal">
      <formula>#REF!</formula>
    </cfRule>
    <cfRule type="cellIs" dxfId="108" priority="112" operator="equal">
      <formula>#REF!</formula>
    </cfRule>
    <cfRule type="cellIs" dxfId="107" priority="113" operator="equal">
      <formula>#REF!</formula>
    </cfRule>
    <cfRule type="cellIs" dxfId="106" priority="114" operator="equal">
      <formula>#REF!</formula>
    </cfRule>
    <cfRule type="cellIs" dxfId="105" priority="115" operator="equal">
      <formula>#REF!</formula>
    </cfRule>
  </conditionalFormatting>
  <conditionalFormatting sqref="E64">
    <cfRule type="cellIs" dxfId="104" priority="106" operator="equal">
      <formula>#REF!</formula>
    </cfRule>
    <cfRule type="cellIs" dxfId="103" priority="107" operator="equal">
      <formula>#REF!</formula>
    </cfRule>
    <cfRule type="cellIs" dxfId="102" priority="108" operator="equal">
      <formula>#REF!</formula>
    </cfRule>
    <cfRule type="cellIs" dxfId="101" priority="109" operator="equal">
      <formula>#REF!</formula>
    </cfRule>
    <cfRule type="cellIs" dxfId="100" priority="110" operator="equal">
      <formula>#REF!</formula>
    </cfRule>
  </conditionalFormatting>
  <conditionalFormatting sqref="E70">
    <cfRule type="cellIs" dxfId="99" priority="91" operator="equal">
      <formula>#REF!</formula>
    </cfRule>
    <cfRule type="cellIs" dxfId="98" priority="92" operator="equal">
      <formula>#REF!</formula>
    </cfRule>
    <cfRule type="cellIs" dxfId="97" priority="93" operator="equal">
      <formula>#REF!</formula>
    </cfRule>
    <cfRule type="cellIs" dxfId="96" priority="94" operator="equal">
      <formula>#REF!</formula>
    </cfRule>
    <cfRule type="cellIs" dxfId="95" priority="95" operator="equal">
      <formula>#REF!</formula>
    </cfRule>
  </conditionalFormatting>
  <conditionalFormatting sqref="E66">
    <cfRule type="cellIs" dxfId="94" priority="96" operator="equal">
      <formula>#REF!</formula>
    </cfRule>
    <cfRule type="cellIs" dxfId="93" priority="97" operator="equal">
      <formula>#REF!</formula>
    </cfRule>
    <cfRule type="cellIs" dxfId="92" priority="98" operator="equal">
      <formula>#REF!</formula>
    </cfRule>
    <cfRule type="cellIs" dxfId="91" priority="99" operator="equal">
      <formula>#REF!</formula>
    </cfRule>
    <cfRule type="cellIs" dxfId="90" priority="100" operator="equal">
      <formula>#REF!</formula>
    </cfRule>
  </conditionalFormatting>
  <conditionalFormatting sqref="E65">
    <cfRule type="cellIs" dxfId="89" priority="101" operator="equal">
      <formula>#REF!</formula>
    </cfRule>
    <cfRule type="cellIs" dxfId="88" priority="102" operator="equal">
      <formula>#REF!</formula>
    </cfRule>
    <cfRule type="cellIs" dxfId="87" priority="103" operator="equal">
      <formula>#REF!</formula>
    </cfRule>
    <cfRule type="cellIs" dxfId="86" priority="104" operator="equal">
      <formula>#REF!</formula>
    </cfRule>
    <cfRule type="cellIs" dxfId="85" priority="105" operator="equal">
      <formula>#REF!</formula>
    </cfRule>
  </conditionalFormatting>
  <conditionalFormatting sqref="E68">
    <cfRule type="cellIs" dxfId="79" priority="76" operator="equal">
      <formula>#REF!</formula>
    </cfRule>
    <cfRule type="cellIs" dxfId="78" priority="77" operator="equal">
      <formula>#REF!</formula>
    </cfRule>
    <cfRule type="cellIs" dxfId="77" priority="78" operator="equal">
      <formula>#REF!</formula>
    </cfRule>
    <cfRule type="cellIs" dxfId="76" priority="79" operator="equal">
      <formula>#REF!</formula>
    </cfRule>
    <cfRule type="cellIs" dxfId="75" priority="80" operator="equal">
      <formula>#REF!</formula>
    </cfRule>
  </conditionalFormatting>
  <conditionalFormatting sqref="E67">
    <cfRule type="cellIs" dxfId="74" priority="71" operator="equal">
      <formula>#REF!</formula>
    </cfRule>
    <cfRule type="cellIs" dxfId="73" priority="72" operator="equal">
      <formula>#REF!</formula>
    </cfRule>
    <cfRule type="cellIs" dxfId="72" priority="73" operator="equal">
      <formula>#REF!</formula>
    </cfRule>
    <cfRule type="cellIs" dxfId="71" priority="74" operator="equal">
      <formula>#REF!</formula>
    </cfRule>
    <cfRule type="cellIs" dxfId="70" priority="75" operator="equal">
      <formula>#REF!</formula>
    </cfRule>
  </conditionalFormatting>
  <conditionalFormatting sqref="E69">
    <cfRule type="cellIs" dxfId="69" priority="66" operator="equal">
      <formula>#REF!</formula>
    </cfRule>
    <cfRule type="cellIs" dxfId="68" priority="67" operator="equal">
      <formula>#REF!</formula>
    </cfRule>
    <cfRule type="cellIs" dxfId="67" priority="68" operator="equal">
      <formula>#REF!</formula>
    </cfRule>
    <cfRule type="cellIs" dxfId="66" priority="69" operator="equal">
      <formula>#REF!</formula>
    </cfRule>
    <cfRule type="cellIs" dxfId="65" priority="70" operator="equal">
      <formula>#REF!</formula>
    </cfRule>
  </conditionalFormatting>
  <conditionalFormatting sqref="E88">
    <cfRule type="cellIs" dxfId="64" priority="61" operator="equal">
      <formula>#REF!</formula>
    </cfRule>
    <cfRule type="cellIs" dxfId="63" priority="62" operator="equal">
      <formula>#REF!</formula>
    </cfRule>
    <cfRule type="cellIs" dxfId="62" priority="63" operator="equal">
      <formula>#REF!</formula>
    </cfRule>
    <cfRule type="cellIs" dxfId="61" priority="64" operator="equal">
      <formula>#REF!</formula>
    </cfRule>
    <cfRule type="cellIs" dxfId="60" priority="65" operator="equal">
      <formula>#REF!</formula>
    </cfRule>
  </conditionalFormatting>
  <conditionalFormatting sqref="E87">
    <cfRule type="cellIs" dxfId="59" priority="56" operator="equal">
      <formula>#REF!</formula>
    </cfRule>
    <cfRule type="cellIs" dxfId="58" priority="57" operator="equal">
      <formula>#REF!</formula>
    </cfRule>
    <cfRule type="cellIs" dxfId="57" priority="58" operator="equal">
      <formula>#REF!</formula>
    </cfRule>
    <cfRule type="cellIs" dxfId="56" priority="59" operator="equal">
      <formula>#REF!</formula>
    </cfRule>
    <cfRule type="cellIs" dxfId="55" priority="60" operator="equal">
      <formula>#REF!</formula>
    </cfRule>
  </conditionalFormatting>
  <conditionalFormatting sqref="E89">
    <cfRule type="cellIs" dxfId="54" priority="51" operator="equal">
      <formula>#REF!</formula>
    </cfRule>
    <cfRule type="cellIs" dxfId="53" priority="52" operator="equal">
      <formula>#REF!</formula>
    </cfRule>
    <cfRule type="cellIs" dxfId="52" priority="53" operator="equal">
      <formula>#REF!</formula>
    </cfRule>
    <cfRule type="cellIs" dxfId="51" priority="54" operator="equal">
      <formula>#REF!</formula>
    </cfRule>
    <cfRule type="cellIs" dxfId="50" priority="55" operator="equal">
      <formula>#REF!</formula>
    </cfRule>
  </conditionalFormatting>
  <conditionalFormatting sqref="E90">
    <cfRule type="cellIs" dxfId="49" priority="46" operator="equal">
      <formula>#REF!</formula>
    </cfRule>
    <cfRule type="cellIs" dxfId="48" priority="47" operator="equal">
      <formula>#REF!</formula>
    </cfRule>
    <cfRule type="cellIs" dxfId="47" priority="48" operator="equal">
      <formula>#REF!</formula>
    </cfRule>
    <cfRule type="cellIs" dxfId="46" priority="49" operator="equal">
      <formula>#REF!</formula>
    </cfRule>
    <cfRule type="cellIs" dxfId="45" priority="50" operator="equal">
      <formula>#REF!</formula>
    </cfRule>
  </conditionalFormatting>
  <conditionalFormatting sqref="E91:E92">
    <cfRule type="cellIs" dxfId="44" priority="41" operator="equal">
      <formula>#REF!</formula>
    </cfRule>
    <cfRule type="cellIs" dxfId="43" priority="42" operator="equal">
      <formula>#REF!</formula>
    </cfRule>
    <cfRule type="cellIs" dxfId="42" priority="43" operator="equal">
      <formula>#REF!</formula>
    </cfRule>
    <cfRule type="cellIs" dxfId="41" priority="44" operator="equal">
      <formula>#REF!</formula>
    </cfRule>
    <cfRule type="cellIs" dxfId="40" priority="45" operator="equal">
      <formula>#REF!</formula>
    </cfRule>
  </conditionalFormatting>
  <conditionalFormatting sqref="E93">
    <cfRule type="cellIs" dxfId="39" priority="36" operator="equal">
      <formula>#REF!</formula>
    </cfRule>
    <cfRule type="cellIs" dxfId="38" priority="37" operator="equal">
      <formula>#REF!</formula>
    </cfRule>
    <cfRule type="cellIs" dxfId="37" priority="38" operator="equal">
      <formula>#REF!</formula>
    </cfRule>
    <cfRule type="cellIs" dxfId="36" priority="39" operator="equal">
      <formula>#REF!</formula>
    </cfRule>
    <cfRule type="cellIs" dxfId="35" priority="40" operator="equal">
      <formula>#REF!</formula>
    </cfRule>
  </conditionalFormatting>
  <conditionalFormatting sqref="E95">
    <cfRule type="cellIs" dxfId="34" priority="31" operator="equal">
      <formula>#REF!</formula>
    </cfRule>
    <cfRule type="cellIs" dxfId="33" priority="32" operator="equal">
      <formula>#REF!</formula>
    </cfRule>
    <cfRule type="cellIs" dxfId="32" priority="33" operator="equal">
      <formula>#REF!</formula>
    </cfRule>
    <cfRule type="cellIs" dxfId="31" priority="34" operator="equal">
      <formula>#REF!</formula>
    </cfRule>
    <cfRule type="cellIs" dxfId="30" priority="35" operator="equal">
      <formula>#REF!</formula>
    </cfRule>
  </conditionalFormatting>
  <conditionalFormatting sqref="E96">
    <cfRule type="cellIs" dxfId="29" priority="26" operator="equal">
      <formula>#REF!</formula>
    </cfRule>
    <cfRule type="cellIs" dxfId="28" priority="27" operator="equal">
      <formula>#REF!</formula>
    </cfRule>
    <cfRule type="cellIs" dxfId="27" priority="28" operator="equal">
      <formula>#REF!</formula>
    </cfRule>
    <cfRule type="cellIs" dxfId="26" priority="29" operator="equal">
      <formula>#REF!</formula>
    </cfRule>
    <cfRule type="cellIs" dxfId="25" priority="30" operator="equal">
      <formula>#REF!</formula>
    </cfRule>
  </conditionalFormatting>
  <conditionalFormatting sqref="E102">
    <cfRule type="cellIs" dxfId="24" priority="21" operator="equal">
      <formula>#REF!</formula>
    </cfRule>
    <cfRule type="cellIs" dxfId="23" priority="22" operator="equal">
      <formula>#REF!</formula>
    </cfRule>
    <cfRule type="cellIs" dxfId="22" priority="23" operator="equal">
      <formula>#REF!</formula>
    </cfRule>
    <cfRule type="cellIs" dxfId="21" priority="24" operator="equal">
      <formula>#REF!</formula>
    </cfRule>
    <cfRule type="cellIs" dxfId="20" priority="25" operator="equal">
      <formula>#REF!</formula>
    </cfRule>
  </conditionalFormatting>
  <conditionalFormatting sqref="E94">
    <cfRule type="cellIs" dxfId="19" priority="16" operator="equal">
      <formula>#REF!</formula>
    </cfRule>
    <cfRule type="cellIs" dxfId="18" priority="17" operator="equal">
      <formula>#REF!</formula>
    </cfRule>
    <cfRule type="cellIs" dxfId="17" priority="18" operator="equal">
      <formula>#REF!</formula>
    </cfRule>
    <cfRule type="cellIs" dxfId="16" priority="19" operator="equal">
      <formula>#REF!</formula>
    </cfRule>
    <cfRule type="cellIs" dxfId="15" priority="20" operator="equal">
      <formula>#REF!</formula>
    </cfRule>
  </conditionalFormatting>
  <conditionalFormatting sqref="E97">
    <cfRule type="cellIs" dxfId="14" priority="11" operator="equal">
      <formula>#REF!</formula>
    </cfRule>
    <cfRule type="cellIs" dxfId="13" priority="12" operator="equal">
      <formula>#REF!</formula>
    </cfRule>
    <cfRule type="cellIs" dxfId="12" priority="13" operator="equal">
      <formula>#REF!</formula>
    </cfRule>
    <cfRule type="cellIs" dxfId="11" priority="14" operator="equal">
      <formula>#REF!</formula>
    </cfRule>
    <cfRule type="cellIs" dxfId="10" priority="15" operator="equal">
      <formula>#REF!</formula>
    </cfRule>
  </conditionalFormatting>
  <conditionalFormatting sqref="E98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conditionalFormatting sqref="E99:E101">
    <cfRule type="cellIs" dxfId="4" priority="1" operator="equal">
      <formula>#REF!</formula>
    </cfRule>
    <cfRule type="cellIs" dxfId="3" priority="2" operator="equal">
      <formula>#REF!</formula>
    </cfRule>
    <cfRule type="cellIs" dxfId="2" priority="3" operator="equal">
      <formula>#REF!</formula>
    </cfRule>
    <cfRule type="cellIs" dxfId="1" priority="4" operator="equal">
      <formula>#REF!</formula>
    </cfRule>
    <cfRule type="cellIs" dxfId="0" priority="5" operator="equal">
      <formula>#REF!</formula>
    </cfRule>
  </conditionalFormatting>
  <pageMargins left="0.7" right="0.7" top="0.75" bottom="0.75" header="0.3" footer="0.3"/>
  <pageSetup paperSize="261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КЖ</vt:lpstr>
      <vt:lpstr>Кабельный_журнал1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Кирюхин Иван Владимирович</cp:lastModifiedBy>
  <cp:lastPrinted>2018-01-17T14:05:09Z</cp:lastPrinted>
  <dcterms:created xsi:type="dcterms:W3CDTF">2011-09-21T13:11:18Z</dcterms:created>
  <dcterms:modified xsi:type="dcterms:W3CDTF">2019-07-18T09:11:35Z</dcterms:modified>
</cp:coreProperties>
</file>