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codeName="ЭтаКнига"/>
  <mc:AlternateContent xmlns:mc="http://schemas.openxmlformats.org/markup-compatibility/2006">
    <mc:Choice Requires="x15">
      <x15ac:absPath xmlns:x15ac="http://schemas.microsoft.com/office/spreadsheetml/2010/11/ac" url="D:\Download\Excel\"/>
    </mc:Choice>
  </mc:AlternateContent>
  <xr:revisionPtr revIDLastSave="0" documentId="13_ncr:1_{B0C84E44-19B4-4AE8-80B7-2DEE7C38C8E3}" xr6:coauthVersionLast="44" xr6:coauthVersionMax="44" xr10:uidLastSave="{00000000-0000-0000-0000-000000000000}"/>
  <bookViews>
    <workbookView xWindow="-120" yWindow="-120" windowWidth="38640" windowHeight="15840" xr2:uid="{00000000-000D-0000-FFFF-FFFF00000000}"/>
  </bookViews>
  <sheets>
    <sheet name="Лист1" sheetId="1" r:id="rId1"/>
    <sheet name="Праздники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2" i="1" l="1"/>
  <c r="C23" i="1"/>
  <c r="C24" i="1"/>
  <c r="C25" i="1"/>
  <c r="C26" i="1"/>
  <c r="C27" i="1"/>
  <c r="C28" i="1"/>
  <c r="C29" i="1"/>
  <c r="C30" i="1"/>
  <c r="C31" i="1"/>
  <c r="C32" i="1"/>
  <c r="C21" i="1"/>
  <c r="H9" i="1" l="1"/>
  <c r="H11" i="1"/>
  <c r="H10" i="1"/>
  <c r="F17" i="1" l="1"/>
  <c r="F22" i="1" l="1"/>
  <c r="F26" i="1"/>
  <c r="F30" i="1"/>
  <c r="F27" i="1"/>
  <c r="F25" i="1"/>
  <c r="F29" i="1"/>
  <c r="F21" i="1"/>
  <c r="F23" i="1"/>
  <c r="F31" i="1"/>
  <c r="F28" i="1"/>
  <c r="F24" i="1"/>
  <c r="F32" i="1"/>
  <c r="F33" i="1" l="1"/>
  <c r="C33" i="1"/>
</calcChain>
</file>

<file path=xl/sharedStrings.xml><?xml version="1.0" encoding="utf-8"?>
<sst xmlns="http://schemas.openxmlformats.org/spreadsheetml/2006/main" count="29" uniqueCount="28">
  <si>
    <t>Структурное подразделение</t>
  </si>
  <si>
    <t>Должность (специальность, профессия) по штатному расписанию</t>
  </si>
  <si>
    <t>Фамилия, имя, отчество</t>
  </si>
  <si>
    <t>Табельный номер</t>
  </si>
  <si>
    <t>ОТПУСК</t>
  </si>
  <si>
    <t>Количество календарных дней</t>
  </si>
  <si>
    <t>запланированная дата ухода в отпуск</t>
  </si>
  <si>
    <t>с какого числа</t>
  </si>
  <si>
    <t>по какое число</t>
  </si>
  <si>
    <t xml:space="preserve">Запланированные отпуска на 2020 год по </t>
  </si>
  <si>
    <t>(наименование подразделения)</t>
  </si>
  <si>
    <t>ВСЕГО</t>
  </si>
  <si>
    <t>Соотношение %  ежемесячных отпусков  к общему количеству дней отпуска в год:</t>
  </si>
  <si>
    <t>Месяц</t>
  </si>
  <si>
    <t>%</t>
  </si>
  <si>
    <t>Иванов. В.В.</t>
  </si>
  <si>
    <t>Петров И.И.</t>
  </si>
  <si>
    <t>Сидоров А.А.</t>
  </si>
  <si>
    <t>Токарь</t>
  </si>
  <si>
    <t>Шлифовщик</t>
  </si>
  <si>
    <t>Количество дней отпуска всего</t>
  </si>
  <si>
    <t>Слесарь</t>
  </si>
  <si>
    <t>т.к. 8 января праздничный день и не учитывается в днях отпуска</t>
  </si>
  <si>
    <t>Праздники</t>
  </si>
  <si>
    <t>т.к. 1 и 9 мая праздничные и не учитываются в днях отпуска</t>
  </si>
  <si>
    <t>д/быть</t>
  </si>
  <si>
    <t>Факт дней</t>
  </si>
  <si>
    <t>Должно быть отпускных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</si>
</sst>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419]mmmm\ yyyy;@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ahoma"/>
      <family val="2"/>
      <charset val="204"/>
    </font>
    <font>
      <sz val="11"/>
      <color theme="1"/>
      <name val="Tahoma"/>
      <family val="2"/>
      <charset val="204"/>
    </font>
    <font>
      <sz val="8"/>
      <color theme="1"/>
      <name val="Tahoma"/>
      <family val="2"/>
      <charset val="204"/>
    </font>
    <font>
      <sz val="9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rgb="FFFF0000"/>
      <name val="Tahoma"/>
      <family val="2"/>
      <charset val="204"/>
    </font>
    <font>
      <sz val="11"/>
      <color rgb="FFFF0000"/>
      <name val="Tahoma"/>
      <family val="2"/>
      <charset val="204"/>
    </font>
    <font>
      <b/>
      <sz val="11"/>
      <name val="Calibri Light"/>
      <family val="2"/>
      <charset val="204"/>
      <scheme val="major"/>
    </font>
    <font>
      <sz val="11"/>
      <name val="Calibri Light"/>
      <family val="1"/>
      <charset val="204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/>
    <xf numFmtId="0" fontId="2" fillId="0" borderId="2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0" xfId="0" applyFont="1"/>
    <xf numFmtId="164" fontId="5" fillId="0" borderId="1" xfId="0" applyNumberFormat="1" applyFont="1" applyBorder="1" applyAlignment="1">
      <alignment horizontal="left"/>
    </xf>
    <xf numFmtId="0" fontId="2" fillId="0" borderId="0" xfId="0" applyFont="1" applyAlignment="1"/>
    <xf numFmtId="14" fontId="5" fillId="0" borderId="0" xfId="0" applyNumberFormat="1" applyFont="1"/>
    <xf numFmtId="0" fontId="6" fillId="0" borderId="1" xfId="0" applyFont="1" applyBorder="1" applyAlignment="1">
      <alignment horizontal="center" wrapText="1"/>
    </xf>
    <xf numFmtId="0" fontId="6" fillId="0" borderId="1" xfId="0" applyNumberFormat="1" applyFont="1" applyBorder="1"/>
    <xf numFmtId="165" fontId="5" fillId="0" borderId="1" xfId="0" applyNumberFormat="1" applyFont="1" applyBorder="1"/>
    <xf numFmtId="165" fontId="5" fillId="0" borderId="0" xfId="0" applyNumberFormat="1" applyFont="1"/>
    <xf numFmtId="0" fontId="7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Fill="1" applyAlignment="1"/>
    <xf numFmtId="0" fontId="9" fillId="0" borderId="0" xfId="0" applyFont="1" applyFill="1" applyAlignment="1"/>
    <xf numFmtId="14" fontId="9" fillId="0" borderId="0" xfId="0" applyNumberFormat="1" applyFont="1" applyFill="1" applyAlignment="1"/>
    <xf numFmtId="1" fontId="9" fillId="0" borderId="0" xfId="0" applyNumberFormat="1" applyFont="1" applyFill="1" applyAlignment="1"/>
    <xf numFmtId="0" fontId="3" fillId="0" borderId="0" xfId="0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B2:L34"/>
  <sheetViews>
    <sheetView tabSelected="1" workbookViewId="0">
      <selection activeCell="C21" sqref="C21"/>
    </sheetView>
  </sheetViews>
  <sheetFormatPr defaultRowHeight="14.25" x14ac:dyDescent="0.2"/>
  <cols>
    <col min="1" max="1" width="9.140625" style="3"/>
    <col min="2" max="2" width="16.28515625" style="3" customWidth="1"/>
    <col min="3" max="3" width="18.42578125" style="3" customWidth="1"/>
    <col min="4" max="4" width="22.42578125" style="3" customWidth="1"/>
    <col min="5" max="5" width="13.28515625" style="3" customWidth="1"/>
    <col min="6" max="6" width="11.42578125" style="3" customWidth="1"/>
    <col min="7" max="7" width="10.42578125" style="3" customWidth="1"/>
    <col min="8" max="9" width="11.28515625" style="3" customWidth="1"/>
    <col min="10" max="10" width="20.28515625" style="3" customWidth="1"/>
    <col min="11" max="11" width="9.140625" style="3"/>
    <col min="12" max="12" width="11.5703125" style="3" bestFit="1" customWidth="1"/>
    <col min="13" max="16384" width="9.140625" style="3"/>
  </cols>
  <sheetData>
    <row r="2" spans="2:12" ht="15" x14ac:dyDescent="0.2">
      <c r="B2" s="2" t="s">
        <v>9</v>
      </c>
      <c r="E2" s="4"/>
      <c r="F2" s="4"/>
      <c r="G2" s="4"/>
    </row>
    <row r="3" spans="2:12" ht="15" x14ac:dyDescent="0.2">
      <c r="B3" s="1"/>
      <c r="E3" s="34" t="s">
        <v>10</v>
      </c>
      <c r="F3" s="34"/>
      <c r="G3" s="34"/>
    </row>
    <row r="4" spans="2:12" ht="15" x14ac:dyDescent="0.2">
      <c r="B4" s="1"/>
    </row>
    <row r="5" spans="2:12" x14ac:dyDescent="0.2">
      <c r="B5" s="35" t="s">
        <v>0</v>
      </c>
      <c r="C5" s="35" t="s">
        <v>1</v>
      </c>
      <c r="D5" s="35" t="s">
        <v>2</v>
      </c>
      <c r="E5" s="35" t="s">
        <v>3</v>
      </c>
      <c r="F5" s="35" t="s">
        <v>4</v>
      </c>
      <c r="G5" s="35"/>
      <c r="H5" s="35"/>
      <c r="I5" s="30"/>
      <c r="L5" s="19"/>
    </row>
    <row r="6" spans="2:12" ht="19.5" customHeight="1" x14ac:dyDescent="0.2">
      <c r="B6" s="35"/>
      <c r="C6" s="35"/>
      <c r="D6" s="35"/>
      <c r="E6" s="35"/>
      <c r="F6" s="35" t="s">
        <v>5</v>
      </c>
      <c r="G6" s="35" t="s">
        <v>6</v>
      </c>
      <c r="H6" s="35"/>
      <c r="I6" s="30"/>
      <c r="L6" s="19"/>
    </row>
    <row r="7" spans="2:12" ht="21" x14ac:dyDescent="0.2">
      <c r="B7" s="35"/>
      <c r="C7" s="35"/>
      <c r="D7" s="35"/>
      <c r="E7" s="35"/>
      <c r="F7" s="35"/>
      <c r="G7" s="5" t="s">
        <v>7</v>
      </c>
      <c r="H7" s="5" t="s">
        <v>8</v>
      </c>
      <c r="I7" s="24" t="s">
        <v>26</v>
      </c>
      <c r="J7" s="24" t="s">
        <v>27</v>
      </c>
      <c r="L7" s="19"/>
    </row>
    <row r="8" spans="2:12" x14ac:dyDescent="0.2">
      <c r="B8" s="6">
        <v>1</v>
      </c>
      <c r="C8" s="6">
        <v>2</v>
      </c>
      <c r="D8" s="7">
        <v>3</v>
      </c>
      <c r="E8" s="6">
        <v>4</v>
      </c>
      <c r="F8" s="6">
        <v>5</v>
      </c>
      <c r="G8" s="6">
        <v>6</v>
      </c>
      <c r="H8" s="5">
        <v>7</v>
      </c>
      <c r="I8" s="30"/>
      <c r="L8" s="19"/>
    </row>
    <row r="9" spans="2:12" x14ac:dyDescent="0.2">
      <c r="B9" s="8"/>
      <c r="C9" s="8" t="s">
        <v>18</v>
      </c>
      <c r="D9" s="8" t="s">
        <v>15</v>
      </c>
      <c r="E9" s="7"/>
      <c r="F9" s="7">
        <v>5</v>
      </c>
      <c r="G9" s="13">
        <v>43838</v>
      </c>
      <c r="H9" s="14">
        <f>IF(G9,G9+F9-1+SUMPRODUCT((G9&gt;0)*(Праздники!$A$3:$A$16&gt;=G9)*(Праздники!$A$3:$A$16&lt;=G9+F9)*(Праздники!$B$3:$B$16)),)</f>
        <v>43843</v>
      </c>
      <c r="I9" s="25">
        <v>6</v>
      </c>
      <c r="J9" s="25">
        <v>5</v>
      </c>
      <c r="K9" s="3" t="s">
        <v>22</v>
      </c>
      <c r="L9" s="19"/>
    </row>
    <row r="10" spans="2:12" x14ac:dyDescent="0.2">
      <c r="B10" s="8"/>
      <c r="C10" s="8" t="s">
        <v>19</v>
      </c>
      <c r="D10" s="8" t="s">
        <v>16</v>
      </c>
      <c r="E10" s="7"/>
      <c r="F10" s="7">
        <v>10</v>
      </c>
      <c r="G10" s="13">
        <v>43951</v>
      </c>
      <c r="H10" s="14">
        <f>IF(G10,G10+F10-1+SUMPRODUCT((G10&gt;0)*(Праздники!$A$3:$A$16&gt;=G10)*(Праздники!$A$3:$A$16&lt;=G10+F10)*(Праздники!$B$3:$B$16)),)</f>
        <v>43962</v>
      </c>
      <c r="I10" s="25">
        <v>12</v>
      </c>
      <c r="J10" s="25">
        <v>10</v>
      </c>
      <c r="K10" s="3" t="s">
        <v>24</v>
      </c>
      <c r="L10" s="19"/>
    </row>
    <row r="11" spans="2:12" x14ac:dyDescent="0.2">
      <c r="B11" s="8"/>
      <c r="C11" s="8" t="s">
        <v>21</v>
      </c>
      <c r="D11" s="8" t="s">
        <v>17</v>
      </c>
      <c r="E11" s="7"/>
      <c r="F11" s="7">
        <v>20</v>
      </c>
      <c r="G11" s="13">
        <v>44038</v>
      </c>
      <c r="H11" s="14">
        <f>IF(G11,G11+F11-1+SUMPRODUCT((G11&gt;0)*(Праздники!$A$3:$A$16&gt;=G11)*(Праздники!$A$3:$A$16&lt;=G11+F11)*(Праздники!$B$3:$B$16)),)</f>
        <v>44057</v>
      </c>
      <c r="I11" s="31"/>
      <c r="L11" s="19"/>
    </row>
    <row r="12" spans="2:12" x14ac:dyDescent="0.2">
      <c r="B12" s="8"/>
      <c r="C12" s="8"/>
      <c r="D12" s="8"/>
      <c r="E12" s="7"/>
      <c r="F12" s="7"/>
      <c r="G12" s="13"/>
      <c r="H12" s="9"/>
      <c r="I12" s="32"/>
      <c r="L12" s="19"/>
    </row>
    <row r="13" spans="2:12" x14ac:dyDescent="0.2">
      <c r="B13" s="8"/>
      <c r="C13" s="8"/>
      <c r="D13" s="8"/>
      <c r="E13" s="7"/>
      <c r="F13" s="7"/>
      <c r="G13" s="13"/>
      <c r="H13" s="9"/>
      <c r="I13" s="32"/>
      <c r="L13" s="19"/>
    </row>
    <row r="14" spans="2:12" x14ac:dyDescent="0.2">
      <c r="B14" s="8"/>
      <c r="C14" s="8"/>
      <c r="D14" s="8"/>
      <c r="E14" s="7"/>
      <c r="F14" s="7"/>
      <c r="G14" s="13"/>
      <c r="H14" s="9"/>
      <c r="I14" s="32"/>
      <c r="L14" s="19"/>
    </row>
    <row r="15" spans="2:12" x14ac:dyDescent="0.2">
      <c r="B15" s="8"/>
      <c r="C15" s="8"/>
      <c r="D15" s="8"/>
      <c r="E15" s="7"/>
      <c r="F15" s="7"/>
      <c r="G15" s="13"/>
      <c r="H15" s="9"/>
      <c r="I15" s="32"/>
      <c r="L15" s="19"/>
    </row>
    <row r="16" spans="2:12" x14ac:dyDescent="0.2">
      <c r="B16" s="8"/>
      <c r="C16" s="8"/>
      <c r="D16" s="8"/>
      <c r="E16" s="7"/>
      <c r="F16" s="7"/>
      <c r="G16" s="7"/>
      <c r="H16" s="9"/>
      <c r="I16" s="32"/>
      <c r="L16" s="19"/>
    </row>
    <row r="17" spans="2:12" x14ac:dyDescent="0.2">
      <c r="E17" s="10" t="s">
        <v>11</v>
      </c>
      <c r="F17" s="10">
        <f>SUM(F9:F16)</f>
        <v>35</v>
      </c>
      <c r="L17" s="19"/>
    </row>
    <row r="19" spans="2:12" x14ac:dyDescent="0.2">
      <c r="E19" s="11" t="s">
        <v>12</v>
      </c>
    </row>
    <row r="20" spans="2:12" ht="25.5" x14ac:dyDescent="0.2">
      <c r="B20" s="15" t="s">
        <v>13</v>
      </c>
      <c r="C20" s="20" t="s">
        <v>20</v>
      </c>
      <c r="D20" s="16" t="s">
        <v>25</v>
      </c>
      <c r="E20" s="15" t="s">
        <v>13</v>
      </c>
      <c r="F20" s="12" t="s">
        <v>14</v>
      </c>
    </row>
    <row r="21" spans="2:12" x14ac:dyDescent="0.2">
      <c r="B21" s="17">
        <v>43831</v>
      </c>
      <c r="C21" s="21">
        <f>SUMPRODUCT(--TEXT(TEXT(EOMONTH(B21,0)-TEXT(EOMONTH(B21,0)-$H$9:$H$16,"0;\0")-(B21+TEXT($G$9:$G$16-B21,"0;\0"))+1,"0;\0")-SUMPRODUCT((B21&lt;=COUNTIFS($G$9:$G$16,"&lt;="&amp;Праздники!$A$3:$A$16,$H$9:$H$16,"&gt;="&amp;Праздники!$A$3:$A$16)*Праздники!$A$3:$A$16)*(EOMONTH(B21,0)&gt;=COUNTIFS($G$9:$G$16,"&lt;="&amp;Праздники!$A$3:$A$16,$H$9:$H$16,"&gt;="&amp;Праздники!$A$3:$A$16)*Праздники!$A$3:$A$16)),"0;\0"))</f>
        <v>5</v>
      </c>
      <c r="D21" s="33">
        <v>5</v>
      </c>
      <c r="E21" s="17">
        <v>43831</v>
      </c>
      <c r="F21" s="22">
        <f>C21/$F$17*100</f>
        <v>14.285714285714285</v>
      </c>
    </row>
    <row r="22" spans="2:12" x14ac:dyDescent="0.2">
      <c r="B22" s="17">
        <v>43862</v>
      </c>
      <c r="C22" s="21">
        <f>SUMPRODUCT(--TEXT(TEXT(EOMONTH(B22,0)-TEXT(EOMONTH(B22,0)-$H$9:$H$16,"0;\0")-(B22+TEXT($G$9:$G$16-B22,"0;\0"))+1,"0;\0")-SUMPRODUCT((B22&lt;=COUNTIFS($G$9:$G$16,"&lt;="&amp;Праздники!$A$3:$A$16,$H$9:$H$16,"&gt;="&amp;Праздники!$A$3:$A$16)*Праздники!$A$3:$A$16)*(EOMONTH(B22,0)&gt;=COUNTIFS($G$9:$G$16,"&lt;="&amp;Праздники!$A$3:$A$16,$H$9:$H$16,"&gt;="&amp;Праздники!$A$3:$A$16)*Праздники!$A$3:$A$16)),"0;\0"))</f>
        <v>0</v>
      </c>
      <c r="D22" s="33"/>
      <c r="E22" s="17">
        <v>43862</v>
      </c>
      <c r="F22" s="22">
        <f t="shared" ref="F22:F32" si="0">C22/$F$17*100</f>
        <v>0</v>
      </c>
    </row>
    <row r="23" spans="2:12" x14ac:dyDescent="0.2">
      <c r="B23" s="17">
        <v>43891</v>
      </c>
      <c r="C23" s="21">
        <f>SUMPRODUCT(--TEXT(TEXT(EOMONTH(B23,0)-TEXT(EOMONTH(B23,0)-$H$9:$H$16,"0;\0")-(B23+TEXT($G$9:$G$16-B23,"0;\0"))+1,"0;\0")-SUMPRODUCT((B23&lt;=COUNTIFS($G$9:$G$16,"&lt;="&amp;Праздники!$A$3:$A$16,$H$9:$H$16,"&gt;="&amp;Праздники!$A$3:$A$16)*Праздники!$A$3:$A$16)*(EOMONTH(B23,0)&gt;=COUNTIFS($G$9:$G$16,"&lt;="&amp;Праздники!$A$3:$A$16,$H$9:$H$16,"&gt;="&amp;Праздники!$A$3:$A$16)*Праздники!$A$3:$A$16)),"0;\0"))</f>
        <v>0</v>
      </c>
      <c r="D23" s="33"/>
      <c r="E23" s="17">
        <v>43891</v>
      </c>
      <c r="F23" s="22">
        <f t="shared" si="0"/>
        <v>0</v>
      </c>
    </row>
    <row r="24" spans="2:12" x14ac:dyDescent="0.2">
      <c r="B24" s="17">
        <v>43922</v>
      </c>
      <c r="C24" s="21">
        <f>SUMPRODUCT(--TEXT(TEXT(EOMONTH(B24,0)-TEXT(EOMONTH(B24,0)-$H$9:$H$16,"0;\0")-(B24+TEXT($G$9:$G$16-B24,"0;\0"))+1,"0;\0")-SUMPRODUCT((B24&lt;=COUNTIFS($G$9:$G$16,"&lt;="&amp;Праздники!$A$3:$A$16,$H$9:$H$16,"&gt;="&amp;Праздники!$A$3:$A$16)*Праздники!$A$3:$A$16)*(EOMONTH(B24,0)&gt;=COUNTIFS($G$9:$G$16,"&lt;="&amp;Праздники!$A$3:$A$16,$H$9:$H$16,"&gt;="&amp;Праздники!$A$3:$A$16)*Праздники!$A$3:$A$16)),"0;\0"))</f>
        <v>1</v>
      </c>
      <c r="D24" s="33"/>
      <c r="E24" s="17">
        <v>43922</v>
      </c>
      <c r="F24" s="22">
        <f t="shared" si="0"/>
        <v>2.8571428571428572</v>
      </c>
    </row>
    <row r="25" spans="2:12" x14ac:dyDescent="0.2">
      <c r="B25" s="17">
        <v>43952</v>
      </c>
      <c r="C25" s="21">
        <f>SUMPRODUCT(--TEXT(TEXT(EOMONTH(B25,0)-TEXT(EOMONTH(B25,0)-$H$9:$H$16,"0;\0")-(B25+TEXT($G$9:$G$16-B25,"0;\0"))+1,"0;\0")-SUMPRODUCT((B25&lt;=COUNTIFS($G$9:$G$16,"&lt;="&amp;Праздники!$A$3:$A$16,$H$9:$H$16,"&gt;="&amp;Праздники!$A$3:$A$16)*Праздники!$A$3:$A$16)*(EOMONTH(B25,0)&gt;=COUNTIFS($G$9:$G$16,"&lt;="&amp;Праздники!$A$3:$A$16,$H$9:$H$16,"&gt;="&amp;Праздники!$A$3:$A$16)*Праздники!$A$3:$A$16)),"0;\0"))</f>
        <v>9</v>
      </c>
      <c r="D25" s="33">
        <v>10</v>
      </c>
      <c r="E25" s="17">
        <v>43952</v>
      </c>
      <c r="F25" s="22">
        <f t="shared" si="0"/>
        <v>25.714285714285712</v>
      </c>
    </row>
    <row r="26" spans="2:12" x14ac:dyDescent="0.2">
      <c r="B26" s="17">
        <v>43983</v>
      </c>
      <c r="C26" s="21">
        <f>SUMPRODUCT(--TEXT(TEXT(EOMONTH(B26,0)-TEXT(EOMONTH(B26,0)-$H$9:$H$16,"0;\0")-(B26+TEXT($G$9:$G$16-B26,"0;\0"))+1,"0;\0")-SUMPRODUCT((B26&lt;=COUNTIFS($G$9:$G$16,"&lt;="&amp;Праздники!$A$3:$A$16,$H$9:$H$16,"&gt;="&amp;Праздники!$A$3:$A$16)*Праздники!$A$3:$A$16)*(EOMONTH(B26,0)&gt;=COUNTIFS($G$9:$G$16,"&lt;="&amp;Праздники!$A$3:$A$16,$H$9:$H$16,"&gt;="&amp;Праздники!$A$3:$A$16)*Праздники!$A$3:$A$16)),"0;\0"))</f>
        <v>0</v>
      </c>
      <c r="D26" s="16"/>
      <c r="E26" s="17">
        <v>43983</v>
      </c>
      <c r="F26" s="22">
        <f t="shared" si="0"/>
        <v>0</v>
      </c>
    </row>
    <row r="27" spans="2:12" x14ac:dyDescent="0.2">
      <c r="B27" s="17">
        <v>44013</v>
      </c>
      <c r="C27" s="21">
        <f>SUMPRODUCT(--TEXT(TEXT(EOMONTH(B27,0)-TEXT(EOMONTH(B27,0)-$H$9:$H$16,"0;\0")-(B27+TEXT($G$9:$G$16-B27,"0;\0"))+1,"0;\0")-SUMPRODUCT((B27&lt;=COUNTIFS($G$9:$G$16,"&lt;="&amp;Праздники!$A$3:$A$16,$H$9:$H$16,"&gt;="&amp;Праздники!$A$3:$A$16)*Праздники!$A$3:$A$16)*(EOMONTH(B27,0)&gt;=COUNTIFS($G$9:$G$16,"&lt;="&amp;Праздники!$A$3:$A$16,$H$9:$H$16,"&gt;="&amp;Праздники!$A$3:$A$16)*Праздники!$A$3:$A$16)),"0;\0"))</f>
        <v>6</v>
      </c>
      <c r="D27" s="16"/>
      <c r="E27" s="17">
        <v>44013</v>
      </c>
      <c r="F27" s="22">
        <f t="shared" si="0"/>
        <v>17.142857142857142</v>
      </c>
    </row>
    <row r="28" spans="2:12" x14ac:dyDescent="0.2">
      <c r="B28" s="17">
        <v>44044</v>
      </c>
      <c r="C28" s="21">
        <f>SUMPRODUCT(--TEXT(TEXT(EOMONTH(B28,0)-TEXT(EOMONTH(B28,0)-$H$9:$H$16,"0;\0")-(B28+TEXT($G$9:$G$16-B28,"0;\0"))+1,"0;\0")-SUMPRODUCT((B28&lt;=COUNTIFS($G$9:$G$16,"&lt;="&amp;Праздники!$A$3:$A$16,$H$9:$H$16,"&gt;="&amp;Праздники!$A$3:$A$16)*Праздники!$A$3:$A$16)*(EOMONTH(B28,0)&gt;=COUNTIFS($G$9:$G$16,"&lt;="&amp;Праздники!$A$3:$A$16,$H$9:$H$16,"&gt;="&amp;Праздники!$A$3:$A$16)*Праздники!$A$3:$A$16)),"0;\0"))</f>
        <v>14</v>
      </c>
      <c r="D28" s="16"/>
      <c r="E28" s="17">
        <v>44044</v>
      </c>
      <c r="F28" s="22">
        <f t="shared" si="0"/>
        <v>40</v>
      </c>
    </row>
    <row r="29" spans="2:12" x14ac:dyDescent="0.2">
      <c r="B29" s="17">
        <v>44075</v>
      </c>
      <c r="C29" s="21">
        <f>SUMPRODUCT(--TEXT(TEXT(EOMONTH(B29,0)-TEXT(EOMONTH(B29,0)-$H$9:$H$16,"0;\0")-(B29+TEXT($G$9:$G$16-B29,"0;\0"))+1,"0;\0")-SUMPRODUCT((B29&lt;=COUNTIFS($G$9:$G$16,"&lt;="&amp;Праздники!$A$3:$A$16,$H$9:$H$16,"&gt;="&amp;Праздники!$A$3:$A$16)*Праздники!$A$3:$A$16)*(EOMONTH(B29,0)&gt;=COUNTIFS($G$9:$G$16,"&lt;="&amp;Праздники!$A$3:$A$16,$H$9:$H$16,"&gt;="&amp;Праздники!$A$3:$A$16)*Праздники!$A$3:$A$16)),"0;\0"))</f>
        <v>0</v>
      </c>
      <c r="D29" s="16"/>
      <c r="E29" s="17">
        <v>44075</v>
      </c>
      <c r="F29" s="22">
        <f t="shared" si="0"/>
        <v>0</v>
      </c>
    </row>
    <row r="30" spans="2:12" x14ac:dyDescent="0.2">
      <c r="B30" s="17">
        <v>44105</v>
      </c>
      <c r="C30" s="21">
        <f>SUMPRODUCT(--TEXT(TEXT(EOMONTH(B30,0)-TEXT(EOMONTH(B30,0)-$H$9:$H$16,"0;\0")-(B30+TEXT($G$9:$G$16-B30,"0;\0"))+1,"0;\0")-SUMPRODUCT((B30&lt;=COUNTIFS($G$9:$G$16,"&lt;="&amp;Праздники!$A$3:$A$16,$H$9:$H$16,"&gt;="&amp;Праздники!$A$3:$A$16)*Праздники!$A$3:$A$16)*(EOMONTH(B30,0)&gt;=COUNTIFS($G$9:$G$16,"&lt;="&amp;Праздники!$A$3:$A$16,$H$9:$H$16,"&gt;="&amp;Праздники!$A$3:$A$16)*Праздники!$A$3:$A$16)),"0;\0"))</f>
        <v>0</v>
      </c>
      <c r="D30" s="16"/>
      <c r="E30" s="17">
        <v>44105</v>
      </c>
      <c r="F30" s="22">
        <f t="shared" si="0"/>
        <v>0</v>
      </c>
    </row>
    <row r="31" spans="2:12" x14ac:dyDescent="0.2">
      <c r="B31" s="17">
        <v>44136</v>
      </c>
      <c r="C31" s="21">
        <f>SUMPRODUCT(--TEXT(TEXT(EOMONTH(B31,0)-TEXT(EOMONTH(B31,0)-$H$9:$H$16,"0;\0")-(B31+TEXT($G$9:$G$16-B31,"0;\0"))+1,"0;\0")-SUMPRODUCT((B31&lt;=COUNTIFS($G$9:$G$16,"&lt;="&amp;Праздники!$A$3:$A$16,$H$9:$H$16,"&gt;="&amp;Праздники!$A$3:$A$16)*Праздники!$A$3:$A$16)*(EOMONTH(B31,0)&gt;=COUNTIFS($G$9:$G$16,"&lt;="&amp;Праздники!$A$3:$A$16,$H$9:$H$16,"&gt;="&amp;Праздники!$A$3:$A$16)*Праздники!$A$3:$A$16)),"0;\0"))</f>
        <v>0</v>
      </c>
      <c r="D31" s="16"/>
      <c r="E31" s="17">
        <v>44136</v>
      </c>
      <c r="F31" s="22">
        <f t="shared" si="0"/>
        <v>0</v>
      </c>
    </row>
    <row r="32" spans="2:12" x14ac:dyDescent="0.2">
      <c r="B32" s="17">
        <v>44166</v>
      </c>
      <c r="C32" s="21">
        <f>SUMPRODUCT(--TEXT(TEXT(EOMONTH(B32,0)-TEXT(EOMONTH(B32,0)-$H$9:$H$16,"0;\0")-(B32+TEXT($G$9:$G$16-B32,"0;\0"))+1,"0;\0")-SUMPRODUCT((B32&lt;=COUNTIFS($G$9:$G$16,"&lt;="&amp;Праздники!$A$3:$A$16,$H$9:$H$16,"&gt;="&amp;Праздники!$A$3:$A$16)*Праздники!$A$3:$A$16)*(EOMONTH(B32,0)&gt;=COUNTIFS($G$9:$G$16,"&lt;="&amp;Праздники!$A$3:$A$16,$H$9:$H$16,"&gt;="&amp;Праздники!$A$3:$A$16)*Праздники!$A$3:$A$16)),"0;\0"))</f>
        <v>0</v>
      </c>
      <c r="D32" s="16"/>
      <c r="E32" s="17">
        <v>44166</v>
      </c>
      <c r="F32" s="22">
        <f t="shared" si="0"/>
        <v>0</v>
      </c>
    </row>
    <row r="33" spans="2:6" x14ac:dyDescent="0.2">
      <c r="B33" s="16"/>
      <c r="C33" s="16">
        <f>SUM(C21:C32)</f>
        <v>35</v>
      </c>
      <c r="D33" s="33">
        <v>35</v>
      </c>
      <c r="E33" s="16"/>
      <c r="F33" s="23">
        <f>SUM(F21:F32)</f>
        <v>100</v>
      </c>
    </row>
    <row r="34" spans="2:6" x14ac:dyDescent="0.2">
      <c r="B34" s="18"/>
    </row>
  </sheetData>
  <mergeCells count="8">
    <mergeCell ref="E3:G3"/>
    <mergeCell ref="B5:B7"/>
    <mergeCell ref="C5:C7"/>
    <mergeCell ref="D5:D7"/>
    <mergeCell ref="E5:E7"/>
    <mergeCell ref="F5:H5"/>
    <mergeCell ref="F6:F7"/>
    <mergeCell ref="G6: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2:B16"/>
  <sheetViews>
    <sheetView workbookViewId="0">
      <selection activeCell="D12" sqref="D12"/>
    </sheetView>
  </sheetViews>
  <sheetFormatPr defaultRowHeight="15" x14ac:dyDescent="0.25"/>
  <cols>
    <col min="1" max="1" width="17.85546875" customWidth="1"/>
    <col min="2" max="2" width="10.140625" bestFit="1" customWidth="1"/>
  </cols>
  <sheetData>
    <row r="2" spans="1:2" x14ac:dyDescent="0.25">
      <c r="A2" s="26" t="s">
        <v>23</v>
      </c>
      <c r="B2" s="27"/>
    </row>
    <row r="3" spans="1:2" x14ac:dyDescent="0.25">
      <c r="A3" s="28">
        <v>43831</v>
      </c>
      <c r="B3" s="29">
        <v>1</v>
      </c>
    </row>
    <row r="4" spans="1:2" x14ac:dyDescent="0.25">
      <c r="A4" s="28">
        <v>43832</v>
      </c>
      <c r="B4" s="29">
        <v>1</v>
      </c>
    </row>
    <row r="5" spans="1:2" x14ac:dyDescent="0.25">
      <c r="A5" s="28">
        <v>43833</v>
      </c>
      <c r="B5" s="29">
        <v>1</v>
      </c>
    </row>
    <row r="6" spans="1:2" x14ac:dyDescent="0.25">
      <c r="A6" s="28">
        <v>43834</v>
      </c>
      <c r="B6" s="29">
        <v>1</v>
      </c>
    </row>
    <row r="7" spans="1:2" x14ac:dyDescent="0.25">
      <c r="A7" s="28">
        <v>43835</v>
      </c>
      <c r="B7" s="29">
        <v>1</v>
      </c>
    </row>
    <row r="8" spans="1:2" x14ac:dyDescent="0.25">
      <c r="A8" s="28">
        <v>43836</v>
      </c>
      <c r="B8" s="29">
        <v>1</v>
      </c>
    </row>
    <row r="9" spans="1:2" x14ac:dyDescent="0.25">
      <c r="A9" s="28">
        <v>43837</v>
      </c>
      <c r="B9" s="29">
        <v>1</v>
      </c>
    </row>
    <row r="10" spans="1:2" x14ac:dyDescent="0.25">
      <c r="A10" s="28">
        <v>43838</v>
      </c>
      <c r="B10" s="29">
        <v>1</v>
      </c>
    </row>
    <row r="11" spans="1:2" x14ac:dyDescent="0.25">
      <c r="A11" s="28">
        <v>43884</v>
      </c>
      <c r="B11" s="29">
        <v>1</v>
      </c>
    </row>
    <row r="12" spans="1:2" x14ac:dyDescent="0.25">
      <c r="A12" s="28">
        <v>43898</v>
      </c>
      <c r="B12" s="29">
        <v>1</v>
      </c>
    </row>
    <row r="13" spans="1:2" x14ac:dyDescent="0.25">
      <c r="A13" s="28">
        <v>43952</v>
      </c>
      <c r="B13" s="29">
        <v>1</v>
      </c>
    </row>
    <row r="14" spans="1:2" x14ac:dyDescent="0.25">
      <c r="A14" s="28">
        <v>43960</v>
      </c>
      <c r="B14" s="29">
        <v>1</v>
      </c>
    </row>
    <row r="15" spans="1:2" x14ac:dyDescent="0.25">
      <c r="A15" s="28">
        <v>43994</v>
      </c>
      <c r="B15" s="29">
        <v>1</v>
      </c>
    </row>
    <row r="16" spans="1:2" x14ac:dyDescent="0.25">
      <c r="A16" s="28">
        <v>44139</v>
      </c>
      <c r="B16" s="29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Праздники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Гусева Анастасия Сергеевна</dc:creator>
  <cp:lastModifiedBy>Elena</cp:lastModifiedBy>
  <dcterms:created xsi:type="dcterms:W3CDTF">2019-07-23T08:19:30Z</dcterms:created>
  <dcterms:modified xsi:type="dcterms:W3CDTF">2019-08-24T04:38:48Z</dcterms:modified>
</cp:coreProperties>
</file>