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CC\Керченская вл. 30\АК\Рабочка\"/>
    </mc:Choice>
  </mc:AlternateContent>
  <bookViews>
    <workbookView xWindow="10320" yWindow="45" windowWidth="18405" windowHeight="12015"/>
  </bookViews>
  <sheets>
    <sheet name="КЖ" sheetId="2" r:id="rId1"/>
  </sheets>
  <definedNames>
    <definedName name="Кабельный_журнал1">КЖ!$A$1:$K$29</definedName>
  </definedNames>
  <calcPr calcId="162913"/>
  <pivotCaches>
    <pivotCache cacheId="16" r:id="rId2"/>
    <pivotCache cacheId="17" r:id="rId3"/>
  </pivotCaches>
</workbook>
</file>

<file path=xl/calcChain.xml><?xml version="1.0" encoding="utf-8"?>
<calcChain xmlns="http://schemas.openxmlformats.org/spreadsheetml/2006/main">
  <c r="M24" i="2" l="1"/>
  <c r="N24" i="2" s="1"/>
  <c r="M24" i="2" a="1"/>
  <c r="M23" i="2" a="1"/>
  <c r="M23" i="2" s="1"/>
  <c r="N23" i="2" s="1"/>
  <c r="M22" i="2" a="1"/>
  <c r="M22" i="2" s="1"/>
  <c r="N22" i="2" s="1"/>
  <c r="M21" i="2" a="1"/>
  <c r="M21" i="2" s="1"/>
  <c r="N21" i="2" s="1"/>
  <c r="M20" i="2"/>
  <c r="N20" i="2" s="1"/>
  <c r="M20" i="2" a="1"/>
  <c r="M19" i="2" a="1"/>
  <c r="M19" i="2" s="1"/>
  <c r="N19" i="2" s="1"/>
  <c r="M18" i="2" a="1"/>
  <c r="M18" i="2" s="1"/>
  <c r="N18" i="2" s="1"/>
  <c r="M17" i="2" a="1"/>
  <c r="M17" i="2" s="1"/>
  <c r="N17" i="2" s="1"/>
  <c r="M16" i="2"/>
  <c r="N16" i="2" s="1"/>
  <c r="M16" i="2" a="1"/>
  <c r="M15" i="2" a="1"/>
  <c r="M15" i="2" s="1"/>
  <c r="N15" i="2" s="1"/>
  <c r="M14" i="2" a="1"/>
  <c r="M14" i="2" s="1"/>
  <c r="N14" i="2" s="1"/>
  <c r="M13" i="2" a="1"/>
  <c r="M13" i="2" s="1"/>
  <c r="N13" i="2" s="1"/>
  <c r="M12" i="2"/>
  <c r="N12" i="2" s="1"/>
  <c r="M12" i="2" a="1"/>
  <c r="O11" i="2" a="1"/>
  <c r="O11" i="2" s="1"/>
  <c r="P11" i="2" s="1"/>
  <c r="M11" i="2" a="1"/>
  <c r="M11" i="2" s="1"/>
  <c r="N11" i="2" s="1"/>
  <c r="P10" i="2"/>
  <c r="O10" i="2"/>
  <c r="O10" i="2" a="1"/>
  <c r="M10" i="2"/>
  <c r="N10" i="2" s="1"/>
  <c r="M10" i="2" a="1"/>
  <c r="O9" i="2" a="1"/>
  <c r="O9" i="2" s="1"/>
  <c r="P9" i="2" s="1"/>
  <c r="M9" i="2" a="1"/>
  <c r="M9" i="2" s="1"/>
  <c r="N9" i="2" s="1"/>
  <c r="P8" i="2"/>
  <c r="O8" i="2"/>
  <c r="O8" i="2" a="1"/>
  <c r="M8" i="2"/>
  <c r="N8" i="2" s="1"/>
  <c r="M8" i="2" a="1"/>
  <c r="O7" i="2" a="1"/>
  <c r="O7" i="2" s="1"/>
  <c r="P7" i="2" s="1"/>
  <c r="M7" i="2" a="1"/>
  <c r="M7" i="2" s="1"/>
  <c r="N7" i="2" s="1"/>
  <c r="P6" i="2"/>
  <c r="O6" i="2"/>
  <c r="O6" i="2" a="1"/>
  <c r="M6" i="2" a="1"/>
  <c r="M6" i="2" s="1"/>
  <c r="N6" i="2" s="1"/>
  <c r="O5" i="2" a="1"/>
  <c r="O5" i="2" s="1"/>
  <c r="P5" i="2" s="1"/>
  <c r="M5" i="2" a="1"/>
  <c r="M5" i="2" s="1"/>
  <c r="N5" i="2" s="1"/>
  <c r="O4" i="2"/>
  <c r="P4" i="2" s="1"/>
  <c r="O4" i="2" a="1"/>
  <c r="M4" i="2" a="1"/>
  <c r="M4" i="2" s="1"/>
  <c r="N4" i="2" s="1"/>
  <c r="L97" i="2" l="1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83" i="2"/>
  <c r="I82" i="2"/>
  <c r="L79" i="2"/>
  <c r="I67" i="2"/>
  <c r="I68" i="2"/>
  <c r="I69" i="2"/>
  <c r="I70" i="2"/>
  <c r="I71" i="2"/>
  <c r="I72" i="2"/>
  <c r="I73" i="2"/>
  <c r="I74" i="2"/>
  <c r="I75" i="2"/>
  <c r="I76" i="2"/>
  <c r="I77" i="2"/>
  <c r="I66" i="2"/>
  <c r="I55" i="2"/>
  <c r="I56" i="2"/>
  <c r="I59" i="2"/>
  <c r="I61" i="2"/>
  <c r="I62" i="2"/>
  <c r="I52" i="2"/>
  <c r="F51" i="2"/>
  <c r="I51" i="2" s="1"/>
  <c r="A51" i="2"/>
  <c r="A39" i="2"/>
  <c r="F39" i="2"/>
  <c r="I39" i="2" s="1"/>
  <c r="I24" i="2"/>
  <c r="I16" i="2"/>
  <c r="I17" i="2"/>
  <c r="I18" i="2"/>
  <c r="I19" i="2"/>
  <c r="I20" i="2"/>
  <c r="I15" i="2"/>
  <c r="I9" i="2" l="1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0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4" i="2"/>
  <c r="F82" i="2" l="1"/>
  <c r="F84" i="2"/>
  <c r="F86" i="2"/>
  <c r="F88" i="2"/>
  <c r="F89" i="2"/>
  <c r="F91" i="2"/>
  <c r="F92" i="2"/>
  <c r="F94" i="2"/>
  <c r="F96" i="2"/>
  <c r="I27" i="2" l="1"/>
  <c r="F65" i="2" l="1"/>
  <c r="F61" i="2"/>
  <c r="F63" i="2" l="1"/>
  <c r="I63" i="2" s="1"/>
  <c r="F62" i="2"/>
  <c r="F52" i="2"/>
  <c r="F53" i="2"/>
  <c r="I53" i="2" s="1"/>
  <c r="F54" i="2"/>
  <c r="I54" i="2" s="1"/>
  <c r="F55" i="2"/>
  <c r="F56" i="2"/>
  <c r="L58" i="2"/>
  <c r="F58" i="2" s="1"/>
  <c r="I58" i="2" s="1"/>
  <c r="F59" i="2"/>
  <c r="L60" i="2"/>
  <c r="F60" i="2" s="1"/>
  <c r="I60" i="2" s="1"/>
  <c r="F57" i="2" l="1"/>
  <c r="I57" i="2" s="1"/>
  <c r="F64" i="2"/>
  <c r="L40" i="2"/>
  <c r="F48" i="2" s="1"/>
  <c r="I48" i="2" s="1"/>
  <c r="F49" i="2" l="1"/>
  <c r="I49" i="2" s="1"/>
  <c r="F41" i="2"/>
  <c r="I41" i="2" s="1"/>
  <c r="F40" i="2"/>
  <c r="I40" i="2" s="1"/>
  <c r="F42" i="2"/>
  <c r="I42" i="2" s="1"/>
  <c r="L43" i="2"/>
  <c r="F43" i="2" s="1"/>
  <c r="I43" i="2" s="1"/>
  <c r="F44" i="2"/>
  <c r="I44" i="2" s="1"/>
  <c r="F45" i="2"/>
  <c r="I45" i="2" s="1"/>
  <c r="F46" i="2"/>
  <c r="I46" i="2" s="1"/>
  <c r="L11" i="2"/>
  <c r="F79" i="2" l="1"/>
  <c r="I79" i="2" s="1"/>
  <c r="F78" i="2"/>
  <c r="I78" i="2" s="1"/>
  <c r="F68" i="2"/>
  <c r="F24" i="2"/>
  <c r="F13" i="2"/>
  <c r="F97" i="2"/>
  <c r="I97" i="2" s="1"/>
  <c r="F95" i="2"/>
  <c r="F93" i="2"/>
  <c r="F90" i="2"/>
  <c r="L87" i="2"/>
  <c r="F87" i="2" s="1"/>
  <c r="L85" i="2"/>
  <c r="F85" i="2" s="1"/>
  <c r="F76" i="2"/>
  <c r="F80" i="2"/>
  <c r="I80" i="2" s="1"/>
  <c r="L73" i="2"/>
  <c r="L74" i="2" s="1"/>
  <c r="F74" i="2" s="1"/>
  <c r="F72" i="2"/>
  <c r="F70" i="2"/>
  <c r="L69" i="2"/>
  <c r="F69" i="2" s="1"/>
  <c r="L66" i="2"/>
  <c r="L67" i="2" s="1"/>
  <c r="F67" i="2" s="1"/>
  <c r="F35" i="2"/>
  <c r="I35" i="2" s="1"/>
  <c r="F37" i="2"/>
  <c r="I37" i="2" s="1"/>
  <c r="L29" i="2"/>
  <c r="F29" i="2" s="1"/>
  <c r="F25" i="2"/>
  <c r="L23" i="2"/>
  <c r="F18" i="2"/>
  <c r="L9" i="2"/>
  <c r="F9" i="2" s="1"/>
  <c r="F7" i="2"/>
  <c r="F6" i="2"/>
  <c r="F5" i="2"/>
  <c r="F23" i="2" l="1"/>
  <c r="I23" i="2"/>
  <c r="F66" i="2"/>
  <c r="F77" i="2"/>
  <c r="F12" i="2"/>
  <c r="L71" i="2"/>
  <c r="F71" i="2" s="1"/>
  <c r="F17" i="2"/>
  <c r="L83" i="2"/>
  <c r="F83" i="2" s="1"/>
  <c r="F15" i="2"/>
  <c r="F26" i="2"/>
  <c r="F30" i="2"/>
  <c r="I30" i="2" s="1"/>
  <c r="L21" i="2"/>
  <c r="F8" i="2"/>
  <c r="F16" i="2"/>
  <c r="F31" i="2"/>
  <c r="I31" i="2" s="1"/>
  <c r="F38" i="2"/>
  <c r="I38" i="2" s="1"/>
  <c r="F4" i="2"/>
  <c r="F73" i="2"/>
  <c r="F75" i="2"/>
  <c r="L10" i="2"/>
  <c r="F10" i="2" s="1"/>
  <c r="L33" i="2"/>
  <c r="F33" i="2" s="1"/>
  <c r="I33" i="2" s="1"/>
  <c r="F81" i="2"/>
  <c r="I81" i="2" s="1"/>
  <c r="F11" i="2"/>
  <c r="F20" i="2"/>
  <c r="L27" i="2"/>
  <c r="F27" i="2" s="1"/>
  <c r="L34" i="2"/>
  <c r="F34" i="2" s="1"/>
  <c r="I34" i="2" s="1"/>
  <c r="L28" i="2"/>
  <c r="F28" i="2" s="1"/>
  <c r="F19" i="2"/>
  <c r="F14" i="2"/>
  <c r="L22" i="2"/>
  <c r="F36" i="2"/>
  <c r="I36" i="2" s="1"/>
  <c r="L32" i="2"/>
  <c r="F32" i="2" s="1"/>
  <c r="I32" i="2" s="1"/>
  <c r="F22" i="2" l="1"/>
  <c r="I22" i="2"/>
  <c r="F21" i="2"/>
  <c r="I21" i="2"/>
  <c r="I11" i="2"/>
  <c r="I10" i="2" l="1"/>
  <c r="I28" i="2" l="1"/>
  <c r="I29" i="2"/>
  <c r="F50" i="2" l="1"/>
  <c r="I50" i="2" s="1"/>
  <c r="F47" i="2"/>
  <c r="I47" i="2" s="1"/>
</calcChain>
</file>

<file path=xl/sharedStrings.xml><?xml version="1.0" encoding="utf-8"?>
<sst xmlns="http://schemas.openxmlformats.org/spreadsheetml/2006/main" count="438" uniqueCount="82">
  <si>
    <t>Примечание</t>
  </si>
  <si>
    <t>Кабель, жгут, труба</t>
  </si>
  <si>
    <t>Направление</t>
  </si>
  <si>
    <t>Направление по чертежам расположения</t>
  </si>
  <si>
    <t>Кабель, провод</t>
  </si>
  <si>
    <t>Труба</t>
  </si>
  <si>
    <t>откуда</t>
  </si>
  <si>
    <t>куда</t>
  </si>
  <si>
    <t>Марка, число жил, сечение</t>
  </si>
  <si>
    <t>Длина, м</t>
  </si>
  <si>
    <t>Марка, диаметр</t>
  </si>
  <si>
    <t>проекти- руемая</t>
  </si>
  <si>
    <t>факти- ческая</t>
  </si>
  <si>
    <t>Назна-   чение</t>
  </si>
  <si>
    <t>Датчик-реле</t>
  </si>
  <si>
    <t>КСКВЭВнг(А)-LS 2х1,5</t>
  </si>
  <si>
    <t>Гофр. 16</t>
  </si>
  <si>
    <t>ВТЗ-1</t>
  </si>
  <si>
    <t>ШУ ВТЗ</t>
  </si>
  <si>
    <t>ТЕ1</t>
  </si>
  <si>
    <t>КСКВЭВнг(А)-LS 2х1,0</t>
  </si>
  <si>
    <t>ВТЗ-2</t>
  </si>
  <si>
    <t>КСКВЭВнг(А)-LS 3х1,5</t>
  </si>
  <si>
    <t>SQ1</t>
  </si>
  <si>
    <t>Y1</t>
  </si>
  <si>
    <t>TS1</t>
  </si>
  <si>
    <t>ТЕ2</t>
  </si>
  <si>
    <t>ТЕ3</t>
  </si>
  <si>
    <t>PDS1</t>
  </si>
  <si>
    <t>PDS2</t>
  </si>
  <si>
    <t>Y2</t>
  </si>
  <si>
    <t>M1</t>
  </si>
  <si>
    <t>П1</t>
  </si>
  <si>
    <t>КСКВЭВнг(А)-LS 4х1,0</t>
  </si>
  <si>
    <t>КСКВЭВнг(А)-LS 3х1,0</t>
  </si>
  <si>
    <t>Гофр. 20</t>
  </si>
  <si>
    <t>Y3</t>
  </si>
  <si>
    <t>B1р</t>
  </si>
  <si>
    <t>П2</t>
  </si>
  <si>
    <t>ШУ П3а/В3а</t>
  </si>
  <si>
    <t>П3а</t>
  </si>
  <si>
    <t>В3а</t>
  </si>
  <si>
    <t>Cat.7</t>
  </si>
  <si>
    <t>SB1</t>
  </si>
  <si>
    <t>КСВВнг(А)-LS 2х0,5</t>
  </si>
  <si>
    <t>БЭКУ</t>
  </si>
  <si>
    <t>П3</t>
  </si>
  <si>
    <t>ВВГнг(А)-LS 2х1,5</t>
  </si>
  <si>
    <t>SB2</t>
  </si>
  <si>
    <t>питание</t>
  </si>
  <si>
    <t>реле</t>
  </si>
  <si>
    <t>по кровле в металл. Ду15</t>
  </si>
  <si>
    <t>привод</t>
  </si>
  <si>
    <t>12В</t>
  </si>
  <si>
    <t>БЭКУпит</t>
  </si>
  <si>
    <t>ШУП-1.1</t>
  </si>
  <si>
    <t>ШУП-1.2</t>
  </si>
  <si>
    <t>ШУП-1.3</t>
  </si>
  <si>
    <t>ШУП-2.1</t>
  </si>
  <si>
    <t>ШУП-2.2</t>
  </si>
  <si>
    <t>ШУП-2.3</t>
  </si>
  <si>
    <t>управл.</t>
  </si>
  <si>
    <t>контр.</t>
  </si>
  <si>
    <t>ШАСУД2</t>
  </si>
  <si>
    <t>ШУ П1а</t>
  </si>
  <si>
    <t>П1а</t>
  </si>
  <si>
    <t>Названия строк</t>
  </si>
  <si>
    <t>Общий итог</t>
  </si>
  <si>
    <t>(пусто)</t>
  </si>
  <si>
    <t>Сумма по полю Длина, м</t>
  </si>
  <si>
    <t>ШУ П4а/В4а</t>
  </si>
  <si>
    <t>ШУ-ПД5 с1</t>
  </si>
  <si>
    <t>ШУ В1а</t>
  </si>
  <si>
    <t>B1а</t>
  </si>
  <si>
    <t>ЭН</t>
  </si>
  <si>
    <t>П4ар</t>
  </si>
  <si>
    <t xml:space="preserve"> П4а</t>
  </si>
  <si>
    <t>В4а</t>
  </si>
  <si>
    <t>ШУ П2</t>
  </si>
  <si>
    <t>ШУ В3</t>
  </si>
  <si>
    <t>ПЧ П2</t>
  </si>
  <si>
    <t>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</si>
</sst>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i/>
      <sz val="11"/>
      <name val="ISOCPEUR"/>
      <family val="2"/>
      <charset val="204"/>
    </font>
    <font>
      <i/>
      <sz val="12"/>
      <name val="ISOCPEUR"/>
      <family val="2"/>
      <charset val="204"/>
    </font>
    <font>
      <i/>
      <sz val="11"/>
      <name val="Calibri"/>
      <family val="2"/>
      <charset val="204"/>
      <scheme val="minor"/>
    </font>
    <font>
      <i/>
      <sz val="11"/>
      <color rgb="FFFF0000"/>
      <name val="ISOCPEUR"/>
      <family val="2"/>
      <charset val="204"/>
    </font>
    <font>
      <i/>
      <sz val="11"/>
      <color rgb="FF00B050"/>
      <name val="ISOCPEUR"/>
      <family val="2"/>
      <charset val="204"/>
    </font>
    <font>
      <i/>
      <sz val="11"/>
      <color rgb="FF0070C0"/>
      <name val="ISOCPEUR"/>
      <family val="2"/>
      <charset val="204"/>
    </font>
    <font>
      <i/>
      <sz val="11"/>
      <color theme="5" tint="-0.499984740745262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375"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9.743959259256" createdVersion="6" refreshedVersion="6" minRefreshableVersion="3" recordCount="98">
  <cacheSource type="worksheet">
    <worksheetSource ref="E2:F1048576" sheet="КЖ"/>
  </cacheSource>
  <cacheFields count="2">
    <cacheField name="Марка, число жил, сечение" numFmtId="0">
      <sharedItems containsBlank="1" count="9">
        <m/>
        <s v="КСКВЭВнг(А)-LS 2х1,5"/>
        <s v="КСКВЭВнг(А)-LS 3х1,5"/>
        <s v="КСКВЭВнг(А)-LS 2х1,0"/>
        <s v="КСКВЭВнг(А)-LS 4х1,0"/>
        <s v="КСКВЭВнг(А)-LS 3х1,0"/>
        <s v="ВВГнг(А)-LS 2х1,5"/>
        <s v="Cat.7"/>
        <s v="КСВВнг(А)-LS 2х0,5"/>
      </sharedItems>
    </cacheField>
    <cacheField name="Длина, м" numFmtId="0">
      <sharedItems containsBlank="1" containsMixedTypes="1" containsNumber="1" containsInteger="1" minValue="3" maxValue="1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9.747915162035" createdVersion="6" refreshedVersion="6" minRefreshableVersion="3" recordCount="98">
  <cacheSource type="worksheet">
    <worksheetSource ref="H2:I949" sheet="КЖ"/>
  </cacheSource>
  <cacheFields count="2">
    <cacheField name="Марка, диаметр" numFmtId="0">
      <sharedItems containsBlank="1" count="3">
        <m/>
        <s v="Гофр. 16"/>
        <s v="Гофр. 20"/>
      </sharedItems>
    </cacheField>
    <cacheField name="Длина, м" numFmtId="0">
      <sharedItems containsString="0" containsBlank="1" containsNumber="1" containsInteger="1" minValue="3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s v="проекти- руемая"/>
  </r>
  <r>
    <x v="1"/>
    <n v="139"/>
  </r>
  <r>
    <x v="1"/>
    <n v="139"/>
  </r>
  <r>
    <x v="1"/>
    <n v="8"/>
  </r>
  <r>
    <x v="1"/>
    <n v="8"/>
  </r>
  <r>
    <x v="1"/>
    <n v="7"/>
  </r>
  <r>
    <x v="2"/>
    <n v="7"/>
  </r>
  <r>
    <x v="2"/>
    <n v="7"/>
  </r>
  <r>
    <x v="2"/>
    <n v="7"/>
  </r>
  <r>
    <x v="1"/>
    <n v="8"/>
  </r>
  <r>
    <x v="2"/>
    <n v="6"/>
  </r>
  <r>
    <x v="2"/>
    <n v="6"/>
  </r>
  <r>
    <x v="3"/>
    <n v="4"/>
  </r>
  <r>
    <x v="3"/>
    <n v="10"/>
  </r>
  <r>
    <x v="3"/>
    <n v="8"/>
  </r>
  <r>
    <x v="3"/>
    <n v="7"/>
  </r>
  <r>
    <x v="3"/>
    <n v="6"/>
  </r>
  <r>
    <x v="3"/>
    <n v="7"/>
  </r>
  <r>
    <x v="4"/>
    <n v="10"/>
  </r>
  <r>
    <x v="3"/>
    <n v="4"/>
  </r>
  <r>
    <x v="5"/>
    <n v="10"/>
  </r>
  <r>
    <x v="3"/>
    <n v="7"/>
  </r>
  <r>
    <x v="3"/>
    <n v="22"/>
  </r>
  <r>
    <x v="3"/>
    <n v="102"/>
  </r>
  <r>
    <x v="3"/>
    <n v="102"/>
  </r>
  <r>
    <x v="3"/>
    <n v="102"/>
  </r>
  <r>
    <x v="3"/>
    <n v="102"/>
  </r>
  <r>
    <x v="3"/>
    <n v="6"/>
  </r>
  <r>
    <x v="3"/>
    <n v="6"/>
  </r>
  <r>
    <x v="3"/>
    <n v="6"/>
  </r>
  <r>
    <x v="3"/>
    <n v="6"/>
  </r>
  <r>
    <x v="3"/>
    <n v="6"/>
  </r>
  <r>
    <x v="3"/>
    <n v="6"/>
  </r>
  <r>
    <x v="3"/>
    <n v="7"/>
  </r>
  <r>
    <x v="3"/>
    <n v="5"/>
  </r>
  <r>
    <x v="3"/>
    <n v="5"/>
  </r>
  <r>
    <x v="3"/>
    <n v="7"/>
  </r>
  <r>
    <x v="3"/>
    <n v="9"/>
  </r>
  <r>
    <x v="3"/>
    <n v="5"/>
  </r>
  <r>
    <x v="3"/>
    <n v="5"/>
  </r>
  <r>
    <x v="3"/>
    <n v="9"/>
  </r>
  <r>
    <x v="3"/>
    <n v="8"/>
  </r>
  <r>
    <x v="3"/>
    <n v="8"/>
  </r>
  <r>
    <x v="3"/>
    <n v="8"/>
  </r>
  <r>
    <x v="3"/>
    <n v="10"/>
  </r>
  <r>
    <x v="3"/>
    <n v="8"/>
  </r>
  <r>
    <x v="3"/>
    <n v="8"/>
  </r>
  <r>
    <x v="3"/>
    <n v="11"/>
  </r>
  <r>
    <x v="3"/>
    <n v="5"/>
  </r>
  <r>
    <x v="3"/>
    <n v="11"/>
  </r>
  <r>
    <x v="3"/>
    <n v="8"/>
  </r>
  <r>
    <x v="3"/>
    <n v="7"/>
  </r>
  <r>
    <x v="3"/>
    <n v="10"/>
  </r>
  <r>
    <x v="3"/>
    <n v="11"/>
  </r>
  <r>
    <x v="3"/>
    <n v="9"/>
  </r>
  <r>
    <x v="4"/>
    <n v="8"/>
  </r>
  <r>
    <x v="3"/>
    <n v="11"/>
  </r>
  <r>
    <x v="5"/>
    <n v="8"/>
  </r>
  <r>
    <x v="3"/>
    <n v="4"/>
  </r>
  <r>
    <x v="3"/>
    <n v="4"/>
  </r>
  <r>
    <x v="3"/>
    <n v="9"/>
  </r>
  <r>
    <x v="3"/>
    <n v="132"/>
  </r>
  <r>
    <x v="3"/>
    <n v="17"/>
  </r>
  <r>
    <x v="6"/>
    <n v="11"/>
  </r>
  <r>
    <x v="7"/>
    <n v="11"/>
  </r>
  <r>
    <x v="8"/>
    <n v="3"/>
  </r>
  <r>
    <x v="8"/>
    <n v="7"/>
  </r>
  <r>
    <x v="8"/>
    <n v="7"/>
  </r>
  <r>
    <x v="8"/>
    <n v="7"/>
  </r>
  <r>
    <x v="8"/>
    <n v="14"/>
  </r>
  <r>
    <x v="6"/>
    <n v="14"/>
  </r>
  <r>
    <x v="7"/>
    <n v="14"/>
  </r>
  <r>
    <x v="8"/>
    <n v="7"/>
  </r>
  <r>
    <x v="6"/>
    <n v="11"/>
  </r>
  <r>
    <x v="7"/>
    <n v="11"/>
  </r>
  <r>
    <x v="3"/>
    <n v="7"/>
  </r>
  <r>
    <x v="3"/>
    <n v="7"/>
  </r>
  <r>
    <x v="3"/>
    <n v="9"/>
  </r>
  <r>
    <x v="3"/>
    <n v="9"/>
  </r>
  <r>
    <x v="6"/>
    <n v="7"/>
  </r>
  <r>
    <x v="7"/>
    <n v="7"/>
  </r>
  <r>
    <x v="8"/>
    <n v="3"/>
  </r>
  <r>
    <x v="8"/>
    <n v="7"/>
  </r>
  <r>
    <x v="8"/>
    <n v="9"/>
  </r>
  <r>
    <x v="8"/>
    <n v="9"/>
  </r>
  <r>
    <x v="8"/>
    <n v="11"/>
  </r>
  <r>
    <x v="6"/>
    <n v="6"/>
  </r>
  <r>
    <x v="7"/>
    <n v="6"/>
  </r>
  <r>
    <x v="8"/>
    <n v="3"/>
  </r>
  <r>
    <x v="6"/>
    <n v="6"/>
  </r>
  <r>
    <x v="7"/>
    <n v="6"/>
  </r>
  <r>
    <x v="3"/>
    <n v="27"/>
  </r>
  <r>
    <x v="3"/>
    <n v="27"/>
  </r>
  <r>
    <x v="3"/>
    <n v="29"/>
  </r>
  <r>
    <x v="3"/>
    <n v="29"/>
  </r>
  <r>
    <x v="0"/>
    <m/>
  </r>
  <r>
    <x v="0"/>
    <m/>
  </r>
  <r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">
  <r>
    <x v="0"/>
    <m/>
  </r>
  <r>
    <x v="1"/>
    <n v="10"/>
  </r>
  <r>
    <x v="1"/>
    <n v="10"/>
  </r>
  <r>
    <x v="1"/>
    <n v="7"/>
  </r>
  <r>
    <x v="1"/>
    <n v="7"/>
  </r>
  <r>
    <x v="1"/>
    <n v="6"/>
  </r>
  <r>
    <x v="2"/>
    <n v="6"/>
  </r>
  <r>
    <x v="2"/>
    <n v="6"/>
  </r>
  <r>
    <x v="2"/>
    <n v="6"/>
  </r>
  <r>
    <x v="1"/>
    <n v="7"/>
  </r>
  <r>
    <x v="2"/>
    <n v="5"/>
  </r>
  <r>
    <x v="2"/>
    <n v="5"/>
  </r>
  <r>
    <x v="1"/>
    <n v="3"/>
  </r>
  <r>
    <x v="1"/>
    <n v="9"/>
  </r>
  <r>
    <x v="1"/>
    <n v="7"/>
  </r>
  <r>
    <x v="1"/>
    <n v="6"/>
  </r>
  <r>
    <x v="1"/>
    <n v="5"/>
  </r>
  <r>
    <x v="1"/>
    <n v="6"/>
  </r>
  <r>
    <x v="1"/>
    <n v="9"/>
  </r>
  <r>
    <x v="1"/>
    <n v="3"/>
  </r>
  <r>
    <x v="1"/>
    <n v="9"/>
  </r>
  <r>
    <x v="1"/>
    <n v="6"/>
  </r>
  <r>
    <x v="1"/>
    <n v="10"/>
  </r>
  <r>
    <x v="1"/>
    <n v="9"/>
  </r>
  <r>
    <x v="1"/>
    <n v="9"/>
  </r>
  <r>
    <x v="1"/>
    <n v="9"/>
  </r>
  <r>
    <x v="1"/>
    <n v="9"/>
  </r>
  <r>
    <x v="1"/>
    <n v="6"/>
  </r>
  <r>
    <x v="1"/>
    <n v="6"/>
  </r>
  <r>
    <x v="1"/>
    <n v="6"/>
  </r>
  <r>
    <x v="1"/>
    <n v="6"/>
  </r>
  <r>
    <x v="1"/>
    <n v="6"/>
  </r>
  <r>
    <x v="1"/>
    <n v="6"/>
  </r>
  <r>
    <x v="1"/>
    <n v="7"/>
  </r>
  <r>
    <x v="1"/>
    <n v="5"/>
  </r>
  <r>
    <x v="1"/>
    <n v="5"/>
  </r>
  <r>
    <x v="1"/>
    <n v="7"/>
  </r>
  <r>
    <x v="1"/>
    <n v="9"/>
  </r>
  <r>
    <x v="1"/>
    <n v="5"/>
  </r>
  <r>
    <x v="1"/>
    <n v="5"/>
  </r>
  <r>
    <x v="1"/>
    <n v="9"/>
  </r>
  <r>
    <x v="1"/>
    <n v="8"/>
  </r>
  <r>
    <x v="1"/>
    <n v="8"/>
  </r>
  <r>
    <x v="1"/>
    <n v="8"/>
  </r>
  <r>
    <x v="1"/>
    <n v="10"/>
  </r>
  <r>
    <x v="1"/>
    <n v="8"/>
  </r>
  <r>
    <x v="1"/>
    <n v="8"/>
  </r>
  <r>
    <x v="1"/>
    <n v="11"/>
  </r>
  <r>
    <x v="1"/>
    <n v="5"/>
  </r>
  <r>
    <x v="1"/>
    <n v="11"/>
  </r>
  <r>
    <x v="1"/>
    <n v="8"/>
  </r>
  <r>
    <x v="1"/>
    <n v="7"/>
  </r>
  <r>
    <x v="1"/>
    <n v="10"/>
  </r>
  <r>
    <x v="1"/>
    <n v="11"/>
  </r>
  <r>
    <x v="1"/>
    <n v="9"/>
  </r>
  <r>
    <x v="1"/>
    <n v="8"/>
  </r>
  <r>
    <x v="1"/>
    <n v="11"/>
  </r>
  <r>
    <x v="1"/>
    <n v="8"/>
  </r>
  <r>
    <x v="1"/>
    <n v="4"/>
  </r>
  <r>
    <x v="1"/>
    <n v="4"/>
  </r>
  <r>
    <x v="1"/>
    <n v="9"/>
  </r>
  <r>
    <x v="1"/>
    <n v="25"/>
  </r>
  <r>
    <x v="1"/>
    <n v="16"/>
  </r>
  <r>
    <x v="2"/>
    <n v="11"/>
  </r>
  <r>
    <x v="1"/>
    <n v="11"/>
  </r>
  <r>
    <x v="1"/>
    <n v="3"/>
  </r>
  <r>
    <x v="1"/>
    <n v="7"/>
  </r>
  <r>
    <x v="1"/>
    <n v="7"/>
  </r>
  <r>
    <x v="1"/>
    <n v="7"/>
  </r>
  <r>
    <x v="1"/>
    <n v="14"/>
  </r>
  <r>
    <x v="2"/>
    <n v="14"/>
  </r>
  <r>
    <x v="1"/>
    <n v="14"/>
  </r>
  <r>
    <x v="1"/>
    <n v="7"/>
  </r>
  <r>
    <x v="2"/>
    <n v="11"/>
  </r>
  <r>
    <x v="1"/>
    <n v="11"/>
  </r>
  <r>
    <x v="1"/>
    <n v="7"/>
  </r>
  <r>
    <x v="1"/>
    <n v="7"/>
  </r>
  <r>
    <x v="1"/>
    <n v="9"/>
  </r>
  <r>
    <x v="1"/>
    <n v="9"/>
  </r>
  <r>
    <x v="2"/>
    <n v="7"/>
  </r>
  <r>
    <x v="1"/>
    <n v="7"/>
  </r>
  <r>
    <x v="1"/>
    <n v="3"/>
  </r>
  <r>
    <x v="1"/>
    <n v="7"/>
  </r>
  <r>
    <x v="1"/>
    <n v="9"/>
  </r>
  <r>
    <x v="1"/>
    <n v="9"/>
  </r>
  <r>
    <x v="1"/>
    <n v="11"/>
  </r>
  <r>
    <x v="2"/>
    <n v="6"/>
  </r>
  <r>
    <x v="1"/>
    <n v="6"/>
  </r>
  <r>
    <x v="1"/>
    <n v="3"/>
  </r>
  <r>
    <x v="2"/>
    <n v="6"/>
  </r>
  <r>
    <x v="1"/>
    <n v="6"/>
  </r>
  <r>
    <x v="1"/>
    <n v="27"/>
  </r>
  <r>
    <x v="1"/>
    <n v="27"/>
  </r>
  <r>
    <x v="1"/>
    <n v="29"/>
  </r>
  <r>
    <x v="1"/>
    <n v="29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8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4:S14" firstHeaderRow="1" firstDataRow="1" firstDataCol="1"/>
  <pivotFields count="2">
    <pivotField axis="axisRow" showAll="0">
      <items count="10">
        <item x="7"/>
        <item x="6"/>
        <item x="8"/>
        <item x="3"/>
        <item x="1"/>
        <item x="5"/>
        <item x="2"/>
        <item x="4"/>
        <item x="0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7" cacheId="1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R17:S21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topLeftCell="D1" zoomScaleNormal="100" workbookViewId="0">
      <selection activeCell="M8" sqref="M8"/>
    </sheetView>
  </sheetViews>
  <sheetFormatPr defaultRowHeight="15" x14ac:dyDescent="0.25"/>
  <cols>
    <col min="1" max="1" width="31.7109375" style="2" customWidth="1"/>
    <col min="2" max="2" width="22" style="4" customWidth="1"/>
    <col min="3" max="3" width="21.85546875" style="4" customWidth="1"/>
    <col min="4" max="4" width="17.7109375" style="2" customWidth="1"/>
    <col min="5" max="5" width="28.7109375" style="5" customWidth="1"/>
    <col min="6" max="6" width="13" style="6" customWidth="1"/>
    <col min="7" max="7" width="12" style="2" customWidth="1"/>
    <col min="8" max="8" width="13.42578125" style="2" customWidth="1"/>
    <col min="9" max="10" width="12.28515625" style="2" customWidth="1"/>
    <col min="11" max="11" width="28.42578125" style="2" customWidth="1"/>
    <col min="12" max="12" width="9.140625" style="2"/>
    <col min="13" max="13" width="32.42578125" style="2" customWidth="1"/>
    <col min="14" max="16" width="9.140625" style="3" customWidth="1"/>
    <col min="17" max="17" width="2.28515625" style="2" customWidth="1"/>
    <col min="18" max="19" width="24.7109375" style="2" customWidth="1"/>
    <col min="20" max="20" width="19.140625" style="2" bestFit="1" customWidth="1"/>
    <col min="21" max="21" width="9.140625" style="2"/>
    <col min="22" max="22" width="18.28515625" style="2" customWidth="1"/>
    <col min="23" max="23" width="24.7109375" style="2" customWidth="1"/>
    <col min="24" max="24" width="8.7109375" style="2" customWidth="1"/>
    <col min="25" max="25" width="7.42578125" style="2" customWidth="1"/>
    <col min="26" max="26" width="12.140625" style="2" bestFit="1" customWidth="1"/>
    <col min="27" max="16384" width="9.140625" style="2"/>
  </cols>
  <sheetData>
    <row r="1" spans="1:26" ht="30" customHeight="1" x14ac:dyDescent="0.25">
      <c r="A1" s="47" t="s">
        <v>1</v>
      </c>
      <c r="B1" s="49" t="s">
        <v>2</v>
      </c>
      <c r="C1" s="49"/>
      <c r="D1" s="47" t="s">
        <v>3</v>
      </c>
      <c r="E1" s="47" t="s">
        <v>4</v>
      </c>
      <c r="F1" s="47"/>
      <c r="G1" s="47"/>
      <c r="H1" s="47" t="s">
        <v>5</v>
      </c>
      <c r="I1" s="47"/>
      <c r="J1" s="47" t="s">
        <v>13</v>
      </c>
      <c r="K1" s="47" t="s">
        <v>0</v>
      </c>
    </row>
    <row r="2" spans="1:26" ht="16.5" customHeight="1" x14ac:dyDescent="0.25">
      <c r="A2" s="47"/>
      <c r="B2" s="49" t="s">
        <v>6</v>
      </c>
      <c r="C2" s="49" t="s">
        <v>7</v>
      </c>
      <c r="D2" s="47"/>
      <c r="E2" s="47" t="s">
        <v>8</v>
      </c>
      <c r="F2" s="47" t="s">
        <v>9</v>
      </c>
      <c r="G2" s="47"/>
      <c r="H2" s="47" t="s">
        <v>10</v>
      </c>
      <c r="I2" s="47" t="s">
        <v>9</v>
      </c>
      <c r="J2" s="47"/>
      <c r="K2" s="47"/>
      <c r="V2"/>
      <c r="W2"/>
    </row>
    <row r="3" spans="1:26" ht="33.75" thickBot="1" x14ac:dyDescent="0.3">
      <c r="A3" s="48"/>
      <c r="B3" s="50"/>
      <c r="C3" s="50"/>
      <c r="D3" s="48"/>
      <c r="E3" s="48"/>
      <c r="F3" s="31" t="s">
        <v>11</v>
      </c>
      <c r="G3" s="32" t="s">
        <v>12</v>
      </c>
      <c r="H3" s="48"/>
      <c r="I3" s="48"/>
      <c r="J3" s="48"/>
      <c r="K3" s="48"/>
    </row>
    <row r="4" spans="1:26" x14ac:dyDescent="0.25">
      <c r="A4" s="1" t="str">
        <f>B4&amp;"-"&amp;C4&amp;TEXT(COUNTIFS($B$4:B4,B4,$C$4:C4,C4)*(COUNTIFS(B:B,B4,C:C,C4)&gt;1),"(#);;")</f>
        <v>ШУ-ПД5 с1-Датчик-реле(1)</v>
      </c>
      <c r="B4" s="20" t="s">
        <v>71</v>
      </c>
      <c r="C4" s="17" t="s">
        <v>14</v>
      </c>
      <c r="D4" s="17"/>
      <c r="E4" s="17" t="s">
        <v>15</v>
      </c>
      <c r="F4" s="17">
        <f>ROUNDUP(L4*1.1,0)</f>
        <v>139</v>
      </c>
      <c r="G4" s="17"/>
      <c r="H4" s="17" t="s">
        <v>16</v>
      </c>
      <c r="I4" s="17">
        <v>10</v>
      </c>
      <c r="J4" s="17" t="s">
        <v>49</v>
      </c>
      <c r="K4" s="27"/>
      <c r="L4" s="34">
        <v>126</v>
      </c>
      <c r="M4" s="1" t="str">
        <f t="array" ref="M4">IFERROR(INDEX($E$4:$E$200,SMALL(IF(IFERROR(MATCH($E$4:$E$200,$E$4:$E$200,0),0)=ROW($E$4:$E$200)-3,ROW($E$4:$E$200)-3),ROW(A1))),"")</f>
        <v>КСКВЭВнг(А)-LS 2х1,5</v>
      </c>
      <c r="N4" s="7">
        <f>SUMIF($E$4:$E$102,$M4,$F$4:$F$102)</f>
        <v>309</v>
      </c>
      <c r="O4" s="1" t="str">
        <f t="array" ref="O4">IFERROR(INDEX($H$4:$H$200,SMALL(IF(IFERROR(MATCH($H$4:$H$200,$H$4:$H$200,0),0)=ROW($H$4:$H$200)-3,ROW($H$4:$H$200)-3),ROW(C1))),"")</f>
        <v>Гофр. 16</v>
      </c>
      <c r="P4" s="7">
        <f>SUMIF($H$4:$H$102,$O4,$I$4:$I$102)</f>
        <v>737</v>
      </c>
      <c r="R4" s="39" t="s">
        <v>66</v>
      </c>
      <c r="S4" t="s">
        <v>69</v>
      </c>
      <c r="T4"/>
      <c r="U4"/>
      <c r="V4"/>
      <c r="W4"/>
      <c r="X4"/>
      <c r="Y4"/>
      <c r="Z4"/>
    </row>
    <row r="5" spans="1:26" ht="15.75" thickBot="1" x14ac:dyDescent="0.3">
      <c r="A5" s="18" t="str">
        <f>B5&amp;"-"&amp;C5&amp;TEXT(COUNTIFS($B$4:B5,B5,$C$4:C5,C5)*(COUNTIFS(B:B,B5,C:C,C5)&gt;1),"(#);;")</f>
        <v>ШУ-ПД5 с1-Датчик-реле(2)</v>
      </c>
      <c r="B5" s="8" t="s">
        <v>71</v>
      </c>
      <c r="C5" s="1" t="s">
        <v>14</v>
      </c>
      <c r="D5" s="1"/>
      <c r="E5" s="1" t="s">
        <v>15</v>
      </c>
      <c r="F5" s="1">
        <f>ROUNDUP(L5*1.1,0)</f>
        <v>139</v>
      </c>
      <c r="G5" s="1"/>
      <c r="H5" s="1" t="s">
        <v>16</v>
      </c>
      <c r="I5" s="1">
        <v>10</v>
      </c>
      <c r="J5" s="1" t="s">
        <v>50</v>
      </c>
      <c r="K5" s="25"/>
      <c r="L5" s="34">
        <v>126</v>
      </c>
      <c r="M5" s="1" t="str">
        <f t="array" ref="M5">IFERROR(INDEX($E$4:$E$200,SMALL(IF(IFERROR(MATCH($E$4:$E$200,$E$4:$E$200,0),0)=ROW($E$4:$E$200)-3,ROW($E$4:$E$200)-3),ROW(A2))),"")</f>
        <v>КСКВЭВнг(А)-LS 3х1,5</v>
      </c>
      <c r="N5" s="7">
        <f>SUMIF($E$4:$E$102,$M5,$F$4:$F$102)</f>
        <v>33</v>
      </c>
      <c r="O5" s="1" t="str">
        <f t="array" ref="O5">IFERROR(INDEX($H$4:$H$200,SMALL(IF(IFERROR(MATCH($H$4:$H$200,$H$4:$H$200,0),0)=ROW($H$4:$H$200)-3,ROW($H$4:$H$200)-3),ROW(C2))),"")</f>
        <v>Гофр. 20</v>
      </c>
      <c r="P5" s="7">
        <f>SUMIF($H$4:$H$102,$O5,$I$4:$I$102)</f>
        <v>83</v>
      </c>
      <c r="R5" s="40" t="s">
        <v>42</v>
      </c>
      <c r="S5" s="41">
        <v>55</v>
      </c>
      <c r="T5"/>
      <c r="U5"/>
      <c r="V5" s="40"/>
      <c r="W5" s="41"/>
      <c r="X5"/>
      <c r="Y5"/>
      <c r="Z5"/>
    </row>
    <row r="6" spans="1:26" ht="17.25" customHeight="1" x14ac:dyDescent="0.25">
      <c r="A6" s="16" t="str">
        <f>B6&amp;"-"&amp;C6&amp;TEXT(COUNTIFS($B$4:B6,B6,$C$4:C6,C6)*(COUNTIFS(B:B,B6,C:C,C6)&gt;1),"(#);;")</f>
        <v>ВТЗ-1-ШУ ВТЗ</v>
      </c>
      <c r="B6" s="20" t="s">
        <v>17</v>
      </c>
      <c r="C6" s="17" t="s">
        <v>18</v>
      </c>
      <c r="D6" s="17"/>
      <c r="E6" s="17" t="s">
        <v>15</v>
      </c>
      <c r="F6" s="17">
        <f t="shared" ref="F6:F36" si="0">ROUNDUP(L6*1.1,0)</f>
        <v>8</v>
      </c>
      <c r="G6" s="17"/>
      <c r="H6" s="17" t="s">
        <v>16</v>
      </c>
      <c r="I6" s="17">
        <v>7</v>
      </c>
      <c r="J6" s="17"/>
      <c r="K6" s="27"/>
      <c r="L6" s="36">
        <v>7</v>
      </c>
      <c r="M6" s="1" t="str">
        <f t="array" ref="M6">IFERROR(INDEX($E$4:$E$200,SMALL(IF(IFERROR(MATCH($E$4:$E$200,$E$4:$E$200,0),0)=ROW($E$4:$E$200)-3,ROW($E$4:$E$200)-3),ROW(A3))),"")</f>
        <v>КСКВЭВнг(А)-LS 2х1,0</v>
      </c>
      <c r="N6" s="7">
        <f>SUMIF($E$4:$E$102,$M6,$F$4:$F$102)</f>
        <v>1014</v>
      </c>
      <c r="O6" s="1" t="str">
        <f t="array" ref="O6">IFERROR(INDEX($H$4:$H$200,SMALL(IF(IFERROR(MATCH($H$4:$H$200,$H$4:$H$200,0),0)=ROW($H$4:$H$200)-3,ROW($H$4:$H$200)-3),ROW(C3))),"")</f>
        <v/>
      </c>
      <c r="P6" s="7">
        <f>SUMIF($H$4:$H$102,$O6,$I$4:$I$102)</f>
        <v>0</v>
      </c>
      <c r="R6" s="40" t="s">
        <v>47</v>
      </c>
      <c r="S6" s="41">
        <v>55</v>
      </c>
      <c r="T6"/>
      <c r="U6"/>
      <c r="V6" s="40"/>
      <c r="W6" s="41"/>
      <c r="X6"/>
      <c r="Y6"/>
      <c r="Z6"/>
    </row>
    <row r="7" spans="1:26" ht="17.25" customHeight="1" x14ac:dyDescent="0.25">
      <c r="A7" s="1" t="str">
        <f>B7&amp;"-"&amp;C7&amp;TEXT(COUNTIFS($B$4:B7,B7,$C$4:C7,C7)*(COUNTIFS(B:B,B7,C:C,C7)&gt;1),"(#);;")</f>
        <v>ВТЗ-2-ТЕ1</v>
      </c>
      <c r="B7" s="8" t="s">
        <v>21</v>
      </c>
      <c r="C7" s="1" t="s">
        <v>19</v>
      </c>
      <c r="D7" s="1"/>
      <c r="E7" s="1" t="s">
        <v>15</v>
      </c>
      <c r="F7" s="1">
        <f t="shared" si="0"/>
        <v>8</v>
      </c>
      <c r="G7" s="1"/>
      <c r="H7" s="1" t="s">
        <v>16</v>
      </c>
      <c r="I7" s="1">
        <v>7</v>
      </c>
      <c r="J7" s="1"/>
      <c r="K7" s="25"/>
      <c r="L7" s="34">
        <v>7</v>
      </c>
      <c r="M7" s="1" t="str">
        <f t="array" ref="M7">IFERROR(INDEX($E$4:$E$200,SMALL(IF(IFERROR(MATCH($E$4:$E$200,$E$4:$E$200,0),0)=ROW($E$4:$E$200)-3,ROW($E$4:$E$200)-3),ROW(A4))),"")</f>
        <v>КСКВЭВнг(А)-LS 4х1,0</v>
      </c>
      <c r="N7" s="7">
        <f>SUMIF($E$4:$E$102,$M7,$F$4:$F$102)</f>
        <v>18</v>
      </c>
      <c r="O7" s="1" t="str">
        <f t="array" ref="O7">IFERROR(INDEX($H$4:$H$200,SMALL(IF(IFERROR(MATCH($H$4:$H$200,$H$4:$H$200,0),0)=ROW($H$4:$H$200)-3,ROW($H$4:$H$200)-3),ROW(C4))),"")</f>
        <v/>
      </c>
      <c r="P7" s="7">
        <f>SUMIF($H$4:$H$102,$O7,$I$4:$I$102)</f>
        <v>0</v>
      </c>
      <c r="R7" s="40" t="s">
        <v>44</v>
      </c>
      <c r="S7" s="41">
        <v>87</v>
      </c>
      <c r="T7"/>
      <c r="U7"/>
      <c r="V7" s="40"/>
      <c r="W7" s="41"/>
      <c r="X7"/>
    </row>
    <row r="8" spans="1:26" ht="17.25" customHeight="1" x14ac:dyDescent="0.25">
      <c r="A8" s="1" t="str">
        <f>B8&amp;"-"&amp;C8&amp;TEXT(COUNTIFS($B$4:B8,B8,$C$4:C8,C8)*(COUNTIFS(B:B,B8,C:C,C8)&gt;1),"(#);;")</f>
        <v>ВТЗ-2-ШУ ВТЗ(1)</v>
      </c>
      <c r="B8" s="8" t="s">
        <v>21</v>
      </c>
      <c r="C8" s="1" t="s">
        <v>18</v>
      </c>
      <c r="D8" s="1"/>
      <c r="E8" s="1" t="s">
        <v>15</v>
      </c>
      <c r="F8" s="1">
        <f t="shared" si="0"/>
        <v>7</v>
      </c>
      <c r="G8" s="1"/>
      <c r="H8" s="1" t="s">
        <v>16</v>
      </c>
      <c r="I8" s="1">
        <v>6</v>
      </c>
      <c r="J8" s="1"/>
      <c r="K8" s="25"/>
      <c r="L8" s="34">
        <v>6</v>
      </c>
      <c r="M8" s="1" t="str">
        <f t="array" ref="M8">IFERROR(INDEX($E$4:$E$200,SMALL(IF(IFERROR(MATCH($E$4:$E$200,$E$4:$E$200,0),0)=ROW($E$4:$E$200)-3,ROW($E$4:$E$200)-3),ROW(A5))),"")</f>
        <v>КСКВЭВнг(А)-LS 3х1,0</v>
      </c>
      <c r="N8" s="7">
        <f>SUMIF($E$4:$E$102,$M8,$F$4:$F$102)</f>
        <v>18</v>
      </c>
      <c r="O8" s="1" t="str">
        <f t="array" ref="O8">IFERROR(INDEX($H$4:$H$200,SMALL(IF(IFERROR(MATCH($H$4:$H$200,$H$4:$H$200,0),0)=ROW($H$4:$H$200)-3,ROW($H$4:$H$200)-3),ROW(C5))),"")</f>
        <v/>
      </c>
      <c r="P8" s="7">
        <f>SUMIF($H$4:$H$102,$O8,$I$4:$I$102)</f>
        <v>0</v>
      </c>
      <c r="R8" s="40" t="s">
        <v>20</v>
      </c>
      <c r="S8" s="41">
        <v>1014</v>
      </c>
      <c r="T8"/>
      <c r="U8"/>
      <c r="V8" s="40"/>
      <c r="W8" s="41"/>
      <c r="X8"/>
    </row>
    <row r="9" spans="1:26" ht="17.25" customHeight="1" x14ac:dyDescent="0.25">
      <c r="A9" s="1" t="str">
        <f>B9&amp;"-"&amp;C9&amp;TEXT(COUNTIFS($B$4:B9,B9,$C$4:C9,C9)*(COUNTIFS(B:B,B9,C:C,C9)&gt;1),"(#);;")</f>
        <v>ВТЗ-2-ШУ ВТЗ(2)</v>
      </c>
      <c r="B9" s="8" t="s">
        <v>21</v>
      </c>
      <c r="C9" s="1" t="s">
        <v>18</v>
      </c>
      <c r="D9" s="1"/>
      <c r="E9" s="9" t="s">
        <v>22</v>
      </c>
      <c r="F9" s="1">
        <f t="shared" si="0"/>
        <v>7</v>
      </c>
      <c r="G9" s="1"/>
      <c r="H9" s="9" t="s">
        <v>35</v>
      </c>
      <c r="I9" s="1">
        <f>I8</f>
        <v>6</v>
      </c>
      <c r="J9" s="1"/>
      <c r="K9" s="25"/>
      <c r="L9" s="34">
        <f>L8</f>
        <v>6</v>
      </c>
      <c r="M9" s="1" t="str">
        <f t="array" ref="M9">IFERROR(INDEX($E$4:$E$200,SMALL(IF(IFERROR(MATCH($E$4:$E$200,$E$4:$E$200,0),0)=ROW($E$4:$E$200)-3,ROW($E$4:$E$200)-3),ROW(A6))),"")</f>
        <v>ВВГнг(А)-LS 2х1,5</v>
      </c>
      <c r="N9" s="7">
        <f>SUMIF($E$4:$E$102,$M9,$F$4:$F$102)</f>
        <v>55</v>
      </c>
      <c r="O9" s="1" t="str">
        <f t="array" ref="O9">IFERROR(INDEX($H$4:$H$200,SMALL(IF(IFERROR(MATCH($H$4:$H$200,$H$4:$H$200,0),0)=ROW($H$4:$H$200)-3,ROW($H$4:$H$200)-3),ROW(C6))),"")</f>
        <v/>
      </c>
      <c r="P9" s="7">
        <f>SUMIF($H$4:$H$102,$O9,$I$4:$I$102)</f>
        <v>0</v>
      </c>
      <c r="R9" s="40" t="s">
        <v>15</v>
      </c>
      <c r="S9" s="41">
        <v>309</v>
      </c>
      <c r="T9"/>
      <c r="U9"/>
      <c r="V9"/>
      <c r="W9"/>
      <c r="X9"/>
    </row>
    <row r="10" spans="1:26" ht="17.25" customHeight="1" x14ac:dyDescent="0.25">
      <c r="A10" s="1" t="str">
        <f>B10&amp;"-"&amp;C10&amp;TEXT(COUNTIFS($B$4:B10,B10,$C$4:C10,C10)*(COUNTIFS(B:B,B10,C:C,C10)&gt;1),"(#);;")</f>
        <v>ВТЗ-2-ШУ ВТЗ(3)</v>
      </c>
      <c r="B10" s="8" t="s">
        <v>21</v>
      </c>
      <c r="C10" s="1" t="s">
        <v>18</v>
      </c>
      <c r="D10" s="1"/>
      <c r="E10" s="9" t="s">
        <v>22</v>
      </c>
      <c r="F10" s="1">
        <f t="shared" si="0"/>
        <v>7</v>
      </c>
      <c r="G10" s="1"/>
      <c r="H10" s="9" t="s">
        <v>35</v>
      </c>
      <c r="I10" s="1">
        <f>I8</f>
        <v>6</v>
      </c>
      <c r="J10" s="1"/>
      <c r="K10" s="25"/>
      <c r="L10" s="34">
        <f>L8</f>
        <v>6</v>
      </c>
      <c r="M10" s="1" t="str">
        <f t="array" ref="M10">IFERROR(INDEX($E$4:$E$200,SMALL(IF(IFERROR(MATCH($E$4:$E$200,$E$4:$E$200,0),0)=ROW($E$4:$E$200)-3,ROW($E$4:$E$200)-3),ROW(A7))),"")</f>
        <v>Cat.7</v>
      </c>
      <c r="N10" s="7">
        <f>SUMIF($E$4:$E$102,$M10,$F$4:$F$102)</f>
        <v>55</v>
      </c>
      <c r="O10" s="1" t="str">
        <f t="array" ref="O10">IFERROR(INDEX($H$4:$H$200,SMALL(IF(IFERROR(MATCH($H$4:$H$200,$H$4:$H$200,0),0)=ROW($H$4:$H$200)-3,ROW($H$4:$H$200)-3),ROW(C7))),"")</f>
        <v/>
      </c>
      <c r="P10" s="7">
        <f>SUMIF($H$4:$H$102,$O10,$I$4:$I$102)</f>
        <v>0</v>
      </c>
      <c r="R10" s="40" t="s">
        <v>34</v>
      </c>
      <c r="S10" s="41">
        <v>18</v>
      </c>
      <c r="T10"/>
      <c r="U10"/>
      <c r="V10"/>
      <c r="W10"/>
      <c r="X10"/>
    </row>
    <row r="11" spans="1:26" ht="17.25" customHeight="1" x14ac:dyDescent="0.25">
      <c r="A11" s="1" t="str">
        <f>B11&amp;"-"&amp;C11&amp;TEXT(COUNTIFS($B$4:B11,B11,$C$4:C11,C11)*(COUNTIFS(B:B,B11,C:C,C11)&gt;1),"(#);;")</f>
        <v>ВТЗ-2-ШУ ВТЗ(4)</v>
      </c>
      <c r="B11" s="8" t="s">
        <v>21</v>
      </c>
      <c r="C11" s="1" t="s">
        <v>18</v>
      </c>
      <c r="D11" s="1"/>
      <c r="E11" s="9" t="s">
        <v>22</v>
      </c>
      <c r="F11" s="1">
        <f t="shared" si="0"/>
        <v>7</v>
      </c>
      <c r="G11" s="1"/>
      <c r="H11" s="9" t="s">
        <v>35</v>
      </c>
      <c r="I11" s="1">
        <f>I8</f>
        <v>6</v>
      </c>
      <c r="J11" s="1"/>
      <c r="K11" s="25"/>
      <c r="L11" s="34">
        <f>L8</f>
        <v>6</v>
      </c>
      <c r="M11" s="1" t="str">
        <f t="array" ref="M11">IFERROR(INDEX($E$4:$E$200,SMALL(IF(IFERROR(MATCH($E$4:$E$200,$E$4:$E$200,0),0)=ROW($E$4:$E$200)-3,ROW($E$4:$E$200)-3),ROW(A8))),"")</f>
        <v>КСВВнг(А)-LS 2х0,5</v>
      </c>
      <c r="N11" s="7">
        <f>SUMIF($E$4:$E$102,$M11,$F$4:$F$102)</f>
        <v>87</v>
      </c>
      <c r="O11" s="1" t="str">
        <f t="array" ref="O11">IFERROR(INDEX($H$4:$H$200,SMALL(IF(IFERROR(MATCH($H$4:$H$200,$H$4:$H$200,0),0)=ROW($H$4:$H$200)-3,ROW($H$4:$H$200)-3),ROW(C8))),"")</f>
        <v/>
      </c>
      <c r="P11" s="7">
        <f>SUMIF($H$4:$H$102,$O11,$I$4:$I$102)</f>
        <v>0</v>
      </c>
      <c r="R11" s="40" t="s">
        <v>22</v>
      </c>
      <c r="S11" s="41">
        <v>33</v>
      </c>
      <c r="T11"/>
      <c r="U11"/>
      <c r="V11"/>
      <c r="W11"/>
      <c r="X11"/>
    </row>
    <row r="12" spans="1:26" ht="17.25" customHeight="1" x14ac:dyDescent="0.25">
      <c r="A12" s="1" t="str">
        <f>B12&amp;"-"&amp;C12&amp;TEXT(COUNTIFS($B$4:B12,B12,$C$4:C12,C12)*(COUNTIFS(B:B,B12,C:C,C12)&gt;1),"(#);;")</f>
        <v>ШУ ВТЗ-SQ1</v>
      </c>
      <c r="B12" s="1" t="s">
        <v>18</v>
      </c>
      <c r="C12" s="1" t="s">
        <v>23</v>
      </c>
      <c r="D12" s="1"/>
      <c r="E12" s="1" t="s">
        <v>15</v>
      </c>
      <c r="F12" s="1">
        <f t="shared" si="0"/>
        <v>8</v>
      </c>
      <c r="G12" s="1"/>
      <c r="H12" s="1" t="s">
        <v>16</v>
      </c>
      <c r="I12" s="1">
        <v>7</v>
      </c>
      <c r="J12" s="1"/>
      <c r="K12" s="25"/>
      <c r="L12" s="34">
        <v>7</v>
      </c>
      <c r="M12" s="1" t="str">
        <f t="array" ref="M12">IFERROR(INDEX($E$4:$E$200,SMALL(IF(IFERROR(MATCH($E$4:$E$200,$E$4:$E$200,0),0)=ROW($E$4:$E$200)-3,ROW($E$4:$E$200)-3),ROW(A9))),"")</f>
        <v/>
      </c>
      <c r="N12" s="7">
        <f>SUMIF($E$4:$E$102,$M12,$F$4:$F$102)</f>
        <v>0</v>
      </c>
      <c r="R12" s="40" t="s">
        <v>33</v>
      </c>
      <c r="S12" s="41">
        <v>18</v>
      </c>
      <c r="T12"/>
      <c r="U12"/>
      <c r="V12"/>
      <c r="W12"/>
      <c r="X12"/>
    </row>
    <row r="13" spans="1:26" x14ac:dyDescent="0.25">
      <c r="A13" s="1" t="str">
        <f>B13&amp;"-"&amp;C13&amp;TEXT(COUNTIFS($B$4:B13,B13,$C$4:C13,C13)*(COUNTIFS(B:B,B13,C:C,C13)&gt;1),"(#);;")</f>
        <v>ШУ ВТЗ-Y1</v>
      </c>
      <c r="B13" s="1" t="s">
        <v>18</v>
      </c>
      <c r="C13" s="1" t="s">
        <v>24</v>
      </c>
      <c r="D13" s="1"/>
      <c r="E13" s="9" t="s">
        <v>22</v>
      </c>
      <c r="F13" s="1">
        <f t="shared" si="0"/>
        <v>6</v>
      </c>
      <c r="G13" s="1"/>
      <c r="H13" s="9" t="s">
        <v>35</v>
      </c>
      <c r="I13" s="1">
        <v>5</v>
      </c>
      <c r="J13" s="1"/>
      <c r="K13" s="25"/>
      <c r="L13" s="34">
        <v>5</v>
      </c>
      <c r="M13" s="1" t="str">
        <f t="array" ref="M13">IFERROR(INDEX($E$4:$E$200,SMALL(IF(IFERROR(MATCH($E$4:$E$200,$E$4:$E$200,0),0)=ROW($E$4:$E$200)-3,ROW($E$4:$E$200)-3),ROW(A10))),"")</f>
        <v/>
      </c>
      <c r="N13" s="7">
        <f>SUMIF($E$4:$E$102,$M13,$F$4:$F$102)</f>
        <v>0</v>
      </c>
      <c r="O13" s="51"/>
      <c r="P13" s="51"/>
      <c r="R13" s="40" t="s">
        <v>68</v>
      </c>
      <c r="S13" s="41">
        <v>0</v>
      </c>
      <c r="T13"/>
      <c r="U13"/>
      <c r="V13"/>
      <c r="W13"/>
      <c r="X13"/>
    </row>
    <row r="14" spans="1:26" ht="15.75" thickBot="1" x14ac:dyDescent="0.3">
      <c r="A14" s="18" t="str">
        <f>B14&amp;"-"&amp;C14&amp;TEXT(COUNTIFS($B$4:B14,B14,$C$4:C14,C14)*(COUNTIFS(B:B,B14,C:C,C14)&gt;1),"(#);;")</f>
        <v>ШУ ВТЗ-TS1</v>
      </c>
      <c r="B14" s="18" t="s">
        <v>18</v>
      </c>
      <c r="C14" s="18" t="s">
        <v>25</v>
      </c>
      <c r="D14" s="18"/>
      <c r="E14" s="19" t="s">
        <v>22</v>
      </c>
      <c r="F14" s="18">
        <f t="shared" si="0"/>
        <v>6</v>
      </c>
      <c r="G14" s="18"/>
      <c r="H14" s="19" t="s">
        <v>35</v>
      </c>
      <c r="I14" s="18">
        <v>5</v>
      </c>
      <c r="J14" s="18"/>
      <c r="K14" s="28"/>
      <c r="L14" s="37">
        <v>5</v>
      </c>
      <c r="M14" s="1" t="str">
        <f t="array" ref="M14">IFERROR(INDEX($E$4:$E$200,SMALL(IF(IFERROR(MATCH($E$4:$E$200,$E$4:$E$200,0),0)=ROW($E$4:$E$200)-3,ROW($E$4:$E$200)-3),ROW(A11))),"")</f>
        <v/>
      </c>
      <c r="N14" s="7">
        <f>SUMIF($E$4:$E$102,$M14,$F$4:$F$102)</f>
        <v>0</v>
      </c>
      <c r="O14" s="51"/>
      <c r="P14" s="51"/>
      <c r="R14" s="40" t="s">
        <v>67</v>
      </c>
      <c r="S14" s="41">
        <v>1589</v>
      </c>
      <c r="T14"/>
      <c r="U14"/>
      <c r="V14"/>
      <c r="W14"/>
      <c r="X14"/>
    </row>
    <row r="15" spans="1:26" x14ac:dyDescent="0.25">
      <c r="A15" s="16" t="str">
        <f>B15&amp;"-"&amp;C15&amp;TEXT(COUNTIFS($B$4:B15,B15,$C$4:C15,C15)*(COUNTIFS(B:B,B15,C:C,C15)&gt;1),"(#);;")</f>
        <v>ШУ П1а-ТЕ1</v>
      </c>
      <c r="B15" s="15" t="s">
        <v>64</v>
      </c>
      <c r="C15" s="16" t="s">
        <v>19</v>
      </c>
      <c r="D15" s="16"/>
      <c r="E15" s="16" t="s">
        <v>20</v>
      </c>
      <c r="F15" s="16">
        <f t="shared" si="0"/>
        <v>4</v>
      </c>
      <c r="G15" s="16"/>
      <c r="H15" s="16" t="s">
        <v>16</v>
      </c>
      <c r="I15" s="16">
        <f>L15</f>
        <v>3</v>
      </c>
      <c r="J15" s="16"/>
      <c r="K15" s="29"/>
      <c r="L15" s="38">
        <v>3</v>
      </c>
      <c r="M15" s="1" t="str">
        <f t="array" ref="M15">IFERROR(INDEX($E$4:$E$200,SMALL(IF(IFERROR(MATCH($E$4:$E$200,$E$4:$E$200,0),0)=ROW($E$4:$E$200)-3,ROW($E$4:$E$200)-3),ROW(A12))),"")</f>
        <v/>
      </c>
      <c r="N15" s="7">
        <f>SUMIF($E$4:$E$102,$M15,$F$4:$F$102)</f>
        <v>0</v>
      </c>
      <c r="R15"/>
      <c r="S15"/>
      <c r="T15"/>
      <c r="U15"/>
      <c r="V15"/>
      <c r="W15"/>
      <c r="X15"/>
    </row>
    <row r="16" spans="1:26" x14ac:dyDescent="0.25">
      <c r="A16" s="1" t="str">
        <f>B16&amp;"-"&amp;C16&amp;TEXT(COUNTIFS($B$4:B16,B16,$C$4:C16,C16)*(COUNTIFS(B:B,B16,C:C,C16)&gt;1),"(#);;")</f>
        <v>ШУ П1а-ТЕ2</v>
      </c>
      <c r="B16" s="8" t="s">
        <v>64</v>
      </c>
      <c r="C16" s="1" t="s">
        <v>26</v>
      </c>
      <c r="D16" s="1"/>
      <c r="E16" s="1" t="s">
        <v>20</v>
      </c>
      <c r="F16" s="1">
        <f t="shared" si="0"/>
        <v>10</v>
      </c>
      <c r="G16" s="1"/>
      <c r="H16" s="1" t="s">
        <v>16</v>
      </c>
      <c r="I16" s="16">
        <f t="shared" ref="I16:I23" si="1">L16</f>
        <v>9</v>
      </c>
      <c r="J16" s="21"/>
      <c r="K16" s="25"/>
      <c r="L16" s="34">
        <v>9</v>
      </c>
      <c r="M16" s="1" t="str">
        <f t="array" ref="M16">IFERROR(INDEX($E$4:$E$200,SMALL(IF(IFERROR(MATCH($E$4:$E$200,$E$4:$E$200,0),0)=ROW($E$4:$E$200)-3,ROW($E$4:$E$200)-3),ROW(A13))),"")</f>
        <v/>
      </c>
      <c r="N16" s="7">
        <f>SUMIF($E$4:$E$102,$M16,$F$4:$F$102)</f>
        <v>0</v>
      </c>
      <c r="R16"/>
      <c r="S16"/>
      <c r="T16"/>
      <c r="U16"/>
      <c r="V16"/>
      <c r="W16"/>
      <c r="X16"/>
    </row>
    <row r="17" spans="1:24" x14ac:dyDescent="0.25">
      <c r="A17" s="1" t="str">
        <f>B17&amp;"-"&amp;C17&amp;TEXT(COUNTIFS($B$4:B17,B17,$C$4:C17,C17)*(COUNTIFS(B:B,B17,C:C,C17)&gt;1),"(#);;")</f>
        <v>ШУ П1а-ТЕ3</v>
      </c>
      <c r="B17" s="8" t="s">
        <v>64</v>
      </c>
      <c r="C17" s="1" t="s">
        <v>27</v>
      </c>
      <c r="D17" s="1"/>
      <c r="E17" s="1" t="s">
        <v>20</v>
      </c>
      <c r="F17" s="1">
        <f t="shared" si="0"/>
        <v>8</v>
      </c>
      <c r="G17" s="1"/>
      <c r="H17" s="1" t="s">
        <v>16</v>
      </c>
      <c r="I17" s="16">
        <f t="shared" si="1"/>
        <v>7</v>
      </c>
      <c r="J17" s="1"/>
      <c r="K17" s="25"/>
      <c r="L17" s="34">
        <v>7</v>
      </c>
      <c r="M17" s="1" t="str">
        <f t="array" ref="M17">IFERROR(INDEX($E$4:$E$200,SMALL(IF(IFERROR(MATCH($E$4:$E$200,$E$4:$E$200,0),0)=ROW($E$4:$E$200)-3,ROW($E$4:$E$200)-3),ROW(A14))),"")</f>
        <v/>
      </c>
      <c r="N17" s="7">
        <f>SUMIF($E$4:$E$102,$M17,$F$4:$F$102)</f>
        <v>0</v>
      </c>
      <c r="R17" s="39" t="s">
        <v>66</v>
      </c>
      <c r="S17" t="s">
        <v>69</v>
      </c>
      <c r="T17"/>
      <c r="U17"/>
      <c r="V17"/>
      <c r="W17"/>
      <c r="X17"/>
    </row>
    <row r="18" spans="1:24" x14ac:dyDescent="0.25">
      <c r="A18" s="1" t="str">
        <f>B18&amp;"-"&amp;C18&amp;TEXT(COUNTIFS($B$4:B18,B18,$C$4:C18,C18)*(COUNTIFS(B:B,B18,C:C,C18)&gt;1),"(#);;")</f>
        <v>ШУ П1а-TS1</v>
      </c>
      <c r="B18" s="8" t="s">
        <v>64</v>
      </c>
      <c r="C18" s="1" t="s">
        <v>25</v>
      </c>
      <c r="D18" s="1"/>
      <c r="E18" s="1" t="s">
        <v>20</v>
      </c>
      <c r="F18" s="1">
        <f t="shared" si="0"/>
        <v>7</v>
      </c>
      <c r="G18" s="1"/>
      <c r="H18" s="1" t="s">
        <v>16</v>
      </c>
      <c r="I18" s="16">
        <f t="shared" si="1"/>
        <v>6</v>
      </c>
      <c r="J18" s="1"/>
      <c r="K18" s="25"/>
      <c r="L18" s="34">
        <v>6</v>
      </c>
      <c r="M18" s="1" t="str">
        <f t="array" ref="M18">IFERROR(INDEX($E$4:$E$200,SMALL(IF(IFERROR(MATCH($E$4:$E$200,$E$4:$E$200,0),0)=ROW($E$4:$E$200)-3,ROW($E$4:$E$200)-3),ROW(A15))),"")</f>
        <v/>
      </c>
      <c r="N18" s="7">
        <f>SUMIF($E$4:$E$102,$M18,$F$4:$F$102)</f>
        <v>0</v>
      </c>
      <c r="R18" s="40" t="s">
        <v>16</v>
      </c>
      <c r="S18" s="41">
        <v>737</v>
      </c>
      <c r="T18"/>
      <c r="U18"/>
      <c r="V18"/>
      <c r="W18"/>
      <c r="X18"/>
    </row>
    <row r="19" spans="1:24" x14ac:dyDescent="0.25">
      <c r="A19" s="1" t="str">
        <f>B19&amp;"-"&amp;C19&amp;TEXT(COUNTIFS($B$4:B19,B19,$C$4:C19,C19)*(COUNTIFS(B:B,B19,C:C,C19)&gt;1),"(#);;")</f>
        <v>ШУ П1а-PDS1</v>
      </c>
      <c r="B19" s="8" t="s">
        <v>64</v>
      </c>
      <c r="C19" s="1" t="s">
        <v>28</v>
      </c>
      <c r="D19" s="1"/>
      <c r="E19" s="1" t="s">
        <v>20</v>
      </c>
      <c r="F19" s="1">
        <f t="shared" si="0"/>
        <v>6</v>
      </c>
      <c r="G19" s="1"/>
      <c r="H19" s="1" t="s">
        <v>16</v>
      </c>
      <c r="I19" s="16">
        <f t="shared" si="1"/>
        <v>5</v>
      </c>
      <c r="J19" s="1"/>
      <c r="K19" s="25"/>
      <c r="L19" s="34">
        <v>5</v>
      </c>
      <c r="M19" s="1" t="str">
        <f t="array" ref="M19">IFERROR(INDEX($E$4:$E$200,SMALL(IF(IFERROR(MATCH($E$4:$E$200,$E$4:$E$200,0),0)=ROW($E$4:$E$200)-3,ROW($E$4:$E$200)-3),ROW(A16))),"")</f>
        <v/>
      </c>
      <c r="N19" s="7">
        <f>SUMIF($E$4:$E$102,$M19,$F$4:$F$102)</f>
        <v>0</v>
      </c>
      <c r="R19" s="40" t="s">
        <v>35</v>
      </c>
      <c r="S19" s="41">
        <v>83</v>
      </c>
      <c r="T19"/>
      <c r="U19"/>
      <c r="V19"/>
      <c r="W19"/>
      <c r="X19"/>
    </row>
    <row r="20" spans="1:24" x14ac:dyDescent="0.25">
      <c r="A20" s="1" t="str">
        <f>B20&amp;"-"&amp;C20&amp;TEXT(COUNTIFS($B$4:B20,B20,$C$4:C20,C20)*(COUNTIFS(B:B,B20,C:C,C20)&gt;1),"(#);;")</f>
        <v>ШУ П1а-PDS2</v>
      </c>
      <c r="B20" s="8" t="s">
        <v>64</v>
      </c>
      <c r="C20" s="1" t="s">
        <v>29</v>
      </c>
      <c r="D20" s="1"/>
      <c r="E20" s="1" t="s">
        <v>20</v>
      </c>
      <c r="F20" s="1">
        <f t="shared" si="0"/>
        <v>7</v>
      </c>
      <c r="G20" s="1"/>
      <c r="H20" s="1" t="s">
        <v>16</v>
      </c>
      <c r="I20" s="16">
        <f t="shared" si="1"/>
        <v>6</v>
      </c>
      <c r="J20" s="1"/>
      <c r="K20" s="25"/>
      <c r="L20" s="34">
        <v>6</v>
      </c>
      <c r="M20" s="1" t="str">
        <f t="array" ref="M20">IFERROR(INDEX($E$4:$E$200,SMALL(IF(IFERROR(MATCH($E$4:$E$200,$E$4:$E$200,0),0)=ROW($E$4:$E$200)-3,ROW($E$4:$E$200)-3),ROW(A17))),"")</f>
        <v/>
      </c>
      <c r="N20" s="7">
        <f>SUMIF($E$4:$E$102,$M20,$F$4:$F$102)</f>
        <v>0</v>
      </c>
      <c r="R20" s="40" t="s">
        <v>68</v>
      </c>
      <c r="S20" s="41"/>
      <c r="T20"/>
      <c r="U20"/>
      <c r="V20"/>
      <c r="W20"/>
      <c r="X20"/>
    </row>
    <row r="21" spans="1:24" x14ac:dyDescent="0.25">
      <c r="A21" s="1" t="str">
        <f>B21&amp;"-"&amp;C21&amp;TEXT(COUNTIFS($B$4:B21,B21,$C$4:C21,C21)*(COUNTIFS(B:B,B21,C:C,C21)&gt;1),"(#);;")</f>
        <v>ШУ П1а-Y1</v>
      </c>
      <c r="B21" s="8" t="s">
        <v>64</v>
      </c>
      <c r="C21" s="1" t="s">
        <v>24</v>
      </c>
      <c r="D21" s="1"/>
      <c r="E21" s="10" t="s">
        <v>33</v>
      </c>
      <c r="F21" s="1">
        <f t="shared" si="0"/>
        <v>10</v>
      </c>
      <c r="G21" s="1"/>
      <c r="H21" s="1" t="s">
        <v>16</v>
      </c>
      <c r="I21" s="16">
        <f t="shared" si="1"/>
        <v>9</v>
      </c>
      <c r="J21" s="1"/>
      <c r="K21" s="25"/>
      <c r="L21" s="34">
        <f>L16</f>
        <v>9</v>
      </c>
      <c r="M21" s="1" t="str">
        <f t="array" ref="M21">IFERROR(INDEX($E$4:$E$200,SMALL(IF(IFERROR(MATCH($E$4:$E$200,$E$4:$E$200,0),0)=ROW($E$4:$E$200)-3,ROW($E$4:$E$200)-3),ROW(A18))),"")</f>
        <v/>
      </c>
      <c r="N21" s="7">
        <f>SUMIF($E$4:$E$102,$M21,$F$4:$F$102)</f>
        <v>0</v>
      </c>
      <c r="R21" s="40" t="s">
        <v>67</v>
      </c>
      <c r="S21" s="41">
        <v>820</v>
      </c>
      <c r="T21"/>
      <c r="U21"/>
      <c r="V21"/>
      <c r="W21"/>
      <c r="X21"/>
    </row>
    <row r="22" spans="1:24" x14ac:dyDescent="0.25">
      <c r="A22" s="1" t="str">
        <f>B22&amp;"-"&amp;C22&amp;TEXT(COUNTIFS($B$4:B22,B22,$C$4:C22,C22)*(COUNTIFS(B:B,B22,C:C,C22)&gt;1),"(#);;")</f>
        <v>ШУ П1а-Y2</v>
      </c>
      <c r="B22" s="8" t="s">
        <v>64</v>
      </c>
      <c r="C22" s="1" t="s">
        <v>30</v>
      </c>
      <c r="D22" s="1"/>
      <c r="E22" s="1" t="s">
        <v>20</v>
      </c>
      <c r="F22" s="1">
        <f t="shared" si="0"/>
        <v>4</v>
      </c>
      <c r="G22" s="1"/>
      <c r="H22" s="1" t="s">
        <v>16</v>
      </c>
      <c r="I22" s="16">
        <f t="shared" si="1"/>
        <v>3</v>
      </c>
      <c r="J22" s="1"/>
      <c r="K22" s="25"/>
      <c r="L22" s="34">
        <f>L15</f>
        <v>3</v>
      </c>
      <c r="M22" s="1" t="str">
        <f t="array" ref="M22">IFERROR(INDEX($E$4:$E$200,SMALL(IF(IFERROR(MATCH($E$4:$E$200,$E$4:$E$200,0),0)=ROW($E$4:$E$200)-3,ROW($E$4:$E$200)-3),ROW(A19))),"")</f>
        <v/>
      </c>
      <c r="N22" s="7">
        <f>SUMIF($E$4:$E$102,$M22,$F$4:$F$102)</f>
        <v>0</v>
      </c>
      <c r="R22"/>
      <c r="S22"/>
      <c r="T22"/>
      <c r="V22"/>
      <c r="W22"/>
    </row>
    <row r="23" spans="1:24" x14ac:dyDescent="0.25">
      <c r="A23" s="1" t="str">
        <f>B23&amp;"-"&amp;C23&amp;TEXT(COUNTIFS($B$4:B23,B23,$C$4:C23,C23)*(COUNTIFS(B:B,B23,C:C,C23)&gt;1),"(#);;")</f>
        <v>ШУ П1а-M1</v>
      </c>
      <c r="B23" s="8" t="s">
        <v>64</v>
      </c>
      <c r="C23" s="1" t="s">
        <v>31</v>
      </c>
      <c r="D23" s="1"/>
      <c r="E23" s="11" t="s">
        <v>34</v>
      </c>
      <c r="F23" s="1">
        <f t="shared" si="0"/>
        <v>10</v>
      </c>
      <c r="G23" s="1"/>
      <c r="H23" s="1" t="s">
        <v>16</v>
      </c>
      <c r="I23" s="16">
        <f t="shared" si="1"/>
        <v>9</v>
      </c>
      <c r="J23" s="1"/>
      <c r="K23" s="25"/>
      <c r="L23" s="34">
        <f>L16</f>
        <v>9</v>
      </c>
      <c r="M23" s="1" t="str">
        <f t="array" ref="M23">IFERROR(INDEX($E$4:$E$200,SMALL(IF(IFERROR(MATCH($E$4:$E$200,$E$4:$E$200,0),0)=ROW($E$4:$E$200)-3,ROW($E$4:$E$200)-3),ROW(A20))),"")</f>
        <v/>
      </c>
      <c r="N23" s="7">
        <f>SUMIF($E$4:$E$102,$M23,$F$4:$F$102)</f>
        <v>0</v>
      </c>
      <c r="R23"/>
      <c r="S23"/>
      <c r="T23"/>
      <c r="V23"/>
      <c r="W23"/>
    </row>
    <row r="24" spans="1:24" x14ac:dyDescent="0.25">
      <c r="A24" s="1" t="str">
        <f>B24&amp;"-"&amp;C24&amp;TEXT(COUNTIFS($B$4:B24,B24,$C$4:C24,C24)*(COUNTIFS(B:B,B24,C:C,C24)&gt;1),"(#);;")</f>
        <v>ШУ П1а-П1а</v>
      </c>
      <c r="B24" s="8" t="s">
        <v>64</v>
      </c>
      <c r="C24" s="1" t="s">
        <v>65</v>
      </c>
      <c r="D24" s="1"/>
      <c r="E24" s="1" t="s">
        <v>20</v>
      </c>
      <c r="F24" s="1">
        <f t="shared" si="0"/>
        <v>7</v>
      </c>
      <c r="G24" s="1"/>
      <c r="H24" s="1" t="s">
        <v>16</v>
      </c>
      <c r="I24" s="16">
        <f>L24</f>
        <v>6</v>
      </c>
      <c r="J24" s="1"/>
      <c r="K24" s="25"/>
      <c r="L24" s="34">
        <v>6</v>
      </c>
      <c r="M24" s="1" t="str">
        <f t="array" ref="M24">IFERROR(INDEX($E$4:$E$200,SMALL(IF(IFERROR(MATCH($E$4:$E$200,$E$4:$E$200,0),0)=ROW($E$4:$E$200)-3,ROW($E$4:$E$200)-3),ROW(A21))),"")</f>
        <v/>
      </c>
      <c r="N24" s="7">
        <f>SUMIF($E$4:$E$102,$M24,$F$4:$F$102)</f>
        <v>0</v>
      </c>
      <c r="R24"/>
      <c r="S24"/>
      <c r="T24"/>
      <c r="V24"/>
      <c r="W24"/>
    </row>
    <row r="25" spans="1:24" ht="15.75" thickBot="1" x14ac:dyDescent="0.3">
      <c r="A25" s="18" t="str">
        <f>B25&amp;"-"&amp;C25&amp;TEXT(COUNTIFS($B$4:B25,B25,$C$4:C25,C25)*(COUNTIFS(B:B,B25,C:C,C25)&gt;1),"(#);;")</f>
        <v>ШУ П1а-ШУ В1а</v>
      </c>
      <c r="B25" s="13" t="s">
        <v>64</v>
      </c>
      <c r="C25" s="13" t="s">
        <v>72</v>
      </c>
      <c r="D25" s="14"/>
      <c r="E25" s="14" t="s">
        <v>20</v>
      </c>
      <c r="F25" s="14">
        <f t="shared" si="0"/>
        <v>22</v>
      </c>
      <c r="G25" s="14"/>
      <c r="H25" s="14" t="s">
        <v>16</v>
      </c>
      <c r="I25" s="14">
        <v>10</v>
      </c>
      <c r="J25" s="14"/>
      <c r="K25" s="26"/>
      <c r="L25" s="35">
        <v>20</v>
      </c>
      <c r="R25"/>
      <c r="S25"/>
      <c r="T25"/>
      <c r="V25"/>
    </row>
    <row r="26" spans="1:24" x14ac:dyDescent="0.25">
      <c r="A26" s="16" t="str">
        <f>B26&amp;"-"&amp;C26&amp;TEXT(COUNTIFS($B$4:B26,B26,$C$4:C26,C26)*(COUNTIFS(B:B,B26,C:C,C26)&gt;1),"(#);;")</f>
        <v>ШУ В1а-PDS1</v>
      </c>
      <c r="B26" s="20" t="s">
        <v>72</v>
      </c>
      <c r="C26" s="17" t="s">
        <v>28</v>
      </c>
      <c r="D26" s="17"/>
      <c r="E26" s="17" t="s">
        <v>20</v>
      </c>
      <c r="F26" s="17">
        <f t="shared" si="0"/>
        <v>102</v>
      </c>
      <c r="G26" s="17"/>
      <c r="H26" s="17" t="s">
        <v>16</v>
      </c>
      <c r="I26" s="17">
        <v>9</v>
      </c>
      <c r="J26" s="17"/>
      <c r="K26" s="27" t="s">
        <v>51</v>
      </c>
      <c r="L26" s="36">
        <v>92</v>
      </c>
      <c r="R26"/>
      <c r="S26"/>
      <c r="T26"/>
      <c r="V26"/>
    </row>
    <row r="27" spans="1:24" x14ac:dyDescent="0.25">
      <c r="A27" s="1" t="str">
        <f>B27&amp;"-"&amp;C27&amp;TEXT(COUNTIFS($B$4:B27,B27,$C$4:C27,C27)*(COUNTIFS(B:B,B27,C:C,C27)&gt;1),"(#);;")</f>
        <v>ШУ В1а-Y3</v>
      </c>
      <c r="B27" s="8" t="s">
        <v>72</v>
      </c>
      <c r="C27" s="1" t="s">
        <v>36</v>
      </c>
      <c r="D27" s="1"/>
      <c r="E27" s="1" t="s">
        <v>20</v>
      </c>
      <c r="F27" s="1">
        <f t="shared" si="0"/>
        <v>102</v>
      </c>
      <c r="G27" s="1"/>
      <c r="H27" s="1" t="s">
        <v>16</v>
      </c>
      <c r="I27" s="1">
        <f>I26</f>
        <v>9</v>
      </c>
      <c r="J27" s="1"/>
      <c r="K27" s="25" t="s">
        <v>51</v>
      </c>
      <c r="L27" s="34">
        <f>L26</f>
        <v>92</v>
      </c>
      <c r="R27"/>
      <c r="S27"/>
      <c r="T27"/>
      <c r="V27"/>
    </row>
    <row r="28" spans="1:24" x14ac:dyDescent="0.25">
      <c r="A28" s="1" t="str">
        <f>B28&amp;"-"&amp;C28&amp;TEXT(COUNTIFS($B$4:B28,B28,$C$4:C28,C28)*(COUNTIFS(B:B,B28,C:C,C28)&gt;1),"(#);;")</f>
        <v>ШУ В1а-B1а</v>
      </c>
      <c r="B28" s="8" t="s">
        <v>72</v>
      </c>
      <c r="C28" s="1" t="s">
        <v>73</v>
      </c>
      <c r="D28" s="1"/>
      <c r="E28" s="1" t="s">
        <v>20</v>
      </c>
      <c r="F28" s="1">
        <f t="shared" si="0"/>
        <v>102</v>
      </c>
      <c r="G28" s="1"/>
      <c r="H28" s="1" t="s">
        <v>16</v>
      </c>
      <c r="I28" s="1">
        <f>I26</f>
        <v>9</v>
      </c>
      <c r="J28" s="1"/>
      <c r="K28" s="25" t="s">
        <v>51</v>
      </c>
      <c r="L28" s="34">
        <f>L26</f>
        <v>92</v>
      </c>
      <c r="R28"/>
      <c r="S28"/>
      <c r="T28"/>
      <c r="V28"/>
    </row>
    <row r="29" spans="1:24" ht="15.75" thickBot="1" x14ac:dyDescent="0.3">
      <c r="A29" s="18" t="str">
        <f>B29&amp;"-"&amp;C29&amp;TEXT(COUNTIFS($B$4:B29,B29,$C$4:C29,C29)*(COUNTIFS(B:B,B29,C:C,C29)&gt;1),"(#);;")</f>
        <v>ШУ В1а-B1р</v>
      </c>
      <c r="B29" s="22" t="s">
        <v>72</v>
      </c>
      <c r="C29" s="18" t="s">
        <v>37</v>
      </c>
      <c r="D29" s="18"/>
      <c r="E29" s="18" t="s">
        <v>20</v>
      </c>
      <c r="F29" s="18">
        <f t="shared" si="0"/>
        <v>102</v>
      </c>
      <c r="G29" s="18"/>
      <c r="H29" s="18" t="s">
        <v>16</v>
      </c>
      <c r="I29" s="18">
        <f>I26</f>
        <v>9</v>
      </c>
      <c r="J29" s="18"/>
      <c r="K29" s="28" t="s">
        <v>51</v>
      </c>
      <c r="L29" s="37">
        <f>L26</f>
        <v>92</v>
      </c>
      <c r="N29" s="2"/>
      <c r="O29" s="2"/>
      <c r="P29" s="2"/>
      <c r="R29"/>
      <c r="S29"/>
      <c r="T29"/>
      <c r="V29"/>
    </row>
    <row r="30" spans="1:24" x14ac:dyDescent="0.25">
      <c r="A30" s="16" t="str">
        <f>B30&amp;"-"&amp;C30&amp;TEXT(COUNTIFS($B$4:B30,B30,$C$4:C30,C30)*(COUNTIFS(B:B,B30,C:C,C30)&gt;1),"(#);;")</f>
        <v>ШУ П3а/В3а-ТЕ1</v>
      </c>
      <c r="B30" s="15" t="s">
        <v>39</v>
      </c>
      <c r="C30" s="16" t="s">
        <v>19</v>
      </c>
      <c r="D30" s="16"/>
      <c r="E30" s="16" t="s">
        <v>20</v>
      </c>
      <c r="F30" s="16">
        <f t="shared" si="0"/>
        <v>6</v>
      </c>
      <c r="G30" s="16"/>
      <c r="H30" s="16" t="s">
        <v>16</v>
      </c>
      <c r="I30" s="16">
        <f>F30</f>
        <v>6</v>
      </c>
      <c r="J30" s="16"/>
      <c r="K30" s="29"/>
      <c r="L30" s="36">
        <v>5</v>
      </c>
      <c r="N30" s="2"/>
      <c r="O30" s="2"/>
      <c r="P30" s="2"/>
      <c r="R30"/>
    </row>
    <row r="31" spans="1:24" x14ac:dyDescent="0.25">
      <c r="A31" s="1" t="str">
        <f>B31&amp;"-"&amp;C31&amp;TEXT(COUNTIFS($B$4:B31,B31,$C$4:C31,C31)*(COUNTIFS(B:B,B31,C:C,C31)&gt;1),"(#);;")</f>
        <v>ШУ П3а/В3а-ТЕ2</v>
      </c>
      <c r="B31" s="8" t="s">
        <v>39</v>
      </c>
      <c r="C31" s="1" t="s">
        <v>26</v>
      </c>
      <c r="D31" s="1"/>
      <c r="E31" s="1" t="s">
        <v>20</v>
      </c>
      <c r="F31" s="1">
        <f t="shared" si="0"/>
        <v>6</v>
      </c>
      <c r="G31" s="1"/>
      <c r="H31" s="1" t="s">
        <v>16</v>
      </c>
      <c r="I31" s="16">
        <f t="shared" ref="I31:I37" si="2">F31</f>
        <v>6</v>
      </c>
      <c r="J31" s="1"/>
      <c r="K31" s="25"/>
      <c r="L31" s="34">
        <v>5</v>
      </c>
      <c r="N31" s="2"/>
      <c r="O31" s="2"/>
      <c r="P31" s="2"/>
      <c r="R31"/>
    </row>
    <row r="32" spans="1:24" x14ac:dyDescent="0.25">
      <c r="A32" s="1" t="str">
        <f>B32&amp;"-"&amp;C32&amp;TEXT(COUNTIFS($B$4:B32,B32,$C$4:C32,C32)*(COUNTIFS(B:B,B32,C:C,C32)&gt;1),"(#);;")</f>
        <v>ШУ П3а/В3а-TS1</v>
      </c>
      <c r="B32" s="8" t="s">
        <v>39</v>
      </c>
      <c r="C32" s="1" t="s">
        <v>25</v>
      </c>
      <c r="D32" s="1"/>
      <c r="E32" s="1" t="s">
        <v>20</v>
      </c>
      <c r="F32" s="1">
        <f t="shared" si="0"/>
        <v>6</v>
      </c>
      <c r="G32" s="1"/>
      <c r="H32" s="1" t="s">
        <v>16</v>
      </c>
      <c r="I32" s="16">
        <f t="shared" si="2"/>
        <v>6</v>
      </c>
      <c r="J32" s="1"/>
      <c r="K32" s="25"/>
      <c r="L32" s="34">
        <f>L30</f>
        <v>5</v>
      </c>
      <c r="N32" s="2"/>
      <c r="O32" s="2"/>
      <c r="P32" s="2"/>
      <c r="R32"/>
    </row>
    <row r="33" spans="1:18" x14ac:dyDescent="0.25">
      <c r="A33" s="1" t="str">
        <f>B33&amp;"-"&amp;C33&amp;TEXT(COUNTIFS($B$4:B33,B33,$C$4:C33,C33)*(COUNTIFS(B:B,B33,C:C,C33)&gt;1),"(#);;")</f>
        <v>ШУ П3а/В3а-PDS1</v>
      </c>
      <c r="B33" s="8" t="s">
        <v>39</v>
      </c>
      <c r="C33" s="1" t="s">
        <v>28</v>
      </c>
      <c r="D33" s="1"/>
      <c r="E33" s="1" t="s">
        <v>20</v>
      </c>
      <c r="F33" s="1">
        <f t="shared" si="0"/>
        <v>6</v>
      </c>
      <c r="G33" s="1"/>
      <c r="H33" s="1" t="s">
        <v>16</v>
      </c>
      <c r="I33" s="16">
        <f t="shared" si="2"/>
        <v>6</v>
      </c>
      <c r="J33" s="1"/>
      <c r="K33" s="25"/>
      <c r="L33" s="34">
        <f>L30</f>
        <v>5</v>
      </c>
      <c r="N33" s="2"/>
      <c r="O33" s="2"/>
      <c r="P33" s="2"/>
      <c r="R33"/>
    </row>
    <row r="34" spans="1:18" x14ac:dyDescent="0.25">
      <c r="A34" s="1" t="str">
        <f>B34&amp;"-"&amp;C34&amp;TEXT(COUNTIFS($B$4:B34,B34,$C$4:C34,C34)*(COUNTIFS(B:B,B34,C:C,C34)&gt;1),"(#);;")</f>
        <v>ШУ П3а/В3а-PDS2</v>
      </c>
      <c r="B34" s="8" t="s">
        <v>39</v>
      </c>
      <c r="C34" s="1" t="s">
        <v>29</v>
      </c>
      <c r="D34" s="1"/>
      <c r="E34" s="1" t="s">
        <v>20</v>
      </c>
      <c r="F34" s="1">
        <f t="shared" si="0"/>
        <v>6</v>
      </c>
      <c r="G34" s="1"/>
      <c r="H34" s="1" t="s">
        <v>16</v>
      </c>
      <c r="I34" s="16">
        <f t="shared" si="2"/>
        <v>6</v>
      </c>
      <c r="J34" s="1"/>
      <c r="K34" s="25"/>
      <c r="L34" s="34">
        <f>L30</f>
        <v>5</v>
      </c>
      <c r="N34" s="2"/>
      <c r="O34" s="2"/>
      <c r="P34" s="2"/>
      <c r="R34"/>
    </row>
    <row r="35" spans="1:18" x14ac:dyDescent="0.25">
      <c r="A35" s="1" t="str">
        <f>B35&amp;"-"&amp;C35&amp;TEXT(COUNTIFS($B$4:B35,B35,$C$4:C35,C35)*(COUNTIFS(B:B,B35,C:C,C35)&gt;1),"(#);;")</f>
        <v>ШУ П3а/В3а-Y1</v>
      </c>
      <c r="B35" s="8" t="s">
        <v>39</v>
      </c>
      <c r="C35" s="1" t="s">
        <v>24</v>
      </c>
      <c r="D35" s="1"/>
      <c r="E35" s="1" t="s">
        <v>20</v>
      </c>
      <c r="F35" s="1">
        <f t="shared" si="0"/>
        <v>6</v>
      </c>
      <c r="G35" s="1"/>
      <c r="H35" s="1" t="s">
        <v>16</v>
      </c>
      <c r="I35" s="16">
        <f t="shared" si="2"/>
        <v>6</v>
      </c>
      <c r="J35" s="1"/>
      <c r="K35" s="25"/>
      <c r="L35" s="34">
        <v>5</v>
      </c>
      <c r="N35" s="2"/>
      <c r="O35" s="2"/>
      <c r="P35" s="2"/>
    </row>
    <row r="36" spans="1:18" x14ac:dyDescent="0.25">
      <c r="A36" s="1" t="str">
        <f>B36&amp;"-"&amp;C36&amp;TEXT(COUNTIFS($B$4:B36,B36,$C$4:C36,C36)*(COUNTIFS(B:B,B36,C:C,C36)&gt;1),"(#);;")</f>
        <v>ШУ П3а/В3а-Y2</v>
      </c>
      <c r="B36" s="8" t="s">
        <v>39</v>
      </c>
      <c r="C36" s="1" t="s">
        <v>30</v>
      </c>
      <c r="D36" s="1"/>
      <c r="E36" s="1" t="s">
        <v>20</v>
      </c>
      <c r="F36" s="1">
        <f t="shared" si="0"/>
        <v>7</v>
      </c>
      <c r="G36" s="1"/>
      <c r="H36" s="1" t="s">
        <v>16</v>
      </c>
      <c r="I36" s="16">
        <f t="shared" si="2"/>
        <v>7</v>
      </c>
      <c r="J36" s="1"/>
      <c r="K36" s="25"/>
      <c r="L36" s="34">
        <v>6</v>
      </c>
      <c r="N36" s="2"/>
      <c r="O36" s="2"/>
      <c r="P36" s="2"/>
    </row>
    <row r="37" spans="1:18" x14ac:dyDescent="0.25">
      <c r="A37" s="1" t="str">
        <f>B37&amp;"-"&amp;C37&amp;TEXT(COUNTIFS($B$4:B37,B37,$C$4:C37,C37)*(COUNTIFS(B:B,B37,C:C,C37)&gt;1),"(#);;")</f>
        <v>ШУ П3а/В3а-П3а</v>
      </c>
      <c r="B37" s="8" t="s">
        <v>39</v>
      </c>
      <c r="C37" s="1" t="s">
        <v>40</v>
      </c>
      <c r="D37" s="1"/>
      <c r="E37" s="1" t="s">
        <v>20</v>
      </c>
      <c r="F37" s="1">
        <f t="shared" ref="F37:F97" si="3">ROUNDUP(L37*1.1,0)</f>
        <v>5</v>
      </c>
      <c r="G37" s="1"/>
      <c r="H37" s="1" t="s">
        <v>16</v>
      </c>
      <c r="I37" s="16">
        <f t="shared" si="2"/>
        <v>5</v>
      </c>
      <c r="J37" s="1"/>
      <c r="K37" s="25"/>
      <c r="L37" s="34">
        <v>4</v>
      </c>
      <c r="N37" s="2"/>
      <c r="O37" s="2"/>
      <c r="P37" s="2"/>
    </row>
    <row r="38" spans="1:18" x14ac:dyDescent="0.25">
      <c r="A38" s="1" t="str">
        <f>B38&amp;"-"&amp;C38&amp;TEXT(COUNTIFS($B$4:B38,B38,$C$4:C38,C38)*(COUNTIFS(B:B,B38,C:C,C38)&gt;1),"(#);;")</f>
        <v>ШУ П3а/В3а-В3а</v>
      </c>
      <c r="B38" s="8" t="s">
        <v>39</v>
      </c>
      <c r="C38" s="1" t="s">
        <v>41</v>
      </c>
      <c r="D38" s="1"/>
      <c r="E38" s="1" t="s">
        <v>20</v>
      </c>
      <c r="F38" s="1">
        <f t="shared" si="3"/>
        <v>5</v>
      </c>
      <c r="G38" s="1"/>
      <c r="H38" s="1" t="s">
        <v>16</v>
      </c>
      <c r="I38" s="16">
        <f>F38</f>
        <v>5</v>
      </c>
      <c r="J38" s="1"/>
      <c r="K38" s="1"/>
      <c r="L38" s="34">
        <v>4</v>
      </c>
      <c r="N38" s="2"/>
      <c r="O38" s="2"/>
      <c r="P38" s="2"/>
    </row>
    <row r="39" spans="1:18" ht="15.75" thickBot="1" x14ac:dyDescent="0.3">
      <c r="A39" s="42" t="str">
        <f>B39&amp;"-"&amp;C39&amp;TEXT(COUNTIFS($B$4:B39,B39,$C$4:C39,C39)*(COUNTIFS(B:B,B39,C:C,C39)&gt;1),"(#);;")</f>
        <v>ШУ П3а/В3а-ЭН</v>
      </c>
      <c r="B39" s="43" t="s">
        <v>39</v>
      </c>
      <c r="C39" s="42" t="s">
        <v>74</v>
      </c>
      <c r="D39" s="42"/>
      <c r="E39" s="42" t="s">
        <v>20</v>
      </c>
      <c r="F39" s="42">
        <f t="shared" ref="F39" si="4">ROUNDUP(L39*1.1,0)</f>
        <v>7</v>
      </c>
      <c r="G39" s="42"/>
      <c r="H39" s="42" t="s">
        <v>16</v>
      </c>
      <c r="I39" s="18">
        <f t="shared" ref="I39:I51" si="5">F39</f>
        <v>7</v>
      </c>
      <c r="J39" s="42"/>
      <c r="K39" s="44"/>
      <c r="L39" s="45">
        <v>6</v>
      </c>
      <c r="N39" s="2"/>
      <c r="O39" s="2"/>
      <c r="P39" s="2"/>
    </row>
    <row r="40" spans="1:18" x14ac:dyDescent="0.25">
      <c r="A40" s="16" t="str">
        <f>B40&amp;"-"&amp;C40&amp;TEXT(COUNTIFS($B$4:B40,B40,$C$4:C40,C40)*(COUNTIFS(B:B,B40,C:C,C40)&gt;1),"(#);;")</f>
        <v>ШУ П4а/В4а-ТЕ1</v>
      </c>
      <c r="B40" s="15" t="s">
        <v>70</v>
      </c>
      <c r="C40" s="16" t="s">
        <v>19</v>
      </c>
      <c r="D40" s="16"/>
      <c r="E40" s="16" t="s">
        <v>20</v>
      </c>
      <c r="F40" s="16">
        <f t="shared" si="3"/>
        <v>9</v>
      </c>
      <c r="G40" s="16"/>
      <c r="H40" s="16" t="s">
        <v>16</v>
      </c>
      <c r="I40" s="16">
        <f t="shared" si="5"/>
        <v>9</v>
      </c>
      <c r="J40" s="16"/>
      <c r="K40" s="29"/>
      <c r="L40" s="36">
        <f>4+4</f>
        <v>8</v>
      </c>
      <c r="N40" s="2"/>
      <c r="O40" s="2"/>
      <c r="P40" s="2"/>
    </row>
    <row r="41" spans="1:18" x14ac:dyDescent="0.25">
      <c r="A41" s="1" t="str">
        <f>B41&amp;"-"&amp;C41&amp;TEXT(COUNTIFS($B$4:B41,B41,$C$4:C41,C41)*(COUNTIFS(B:B,B41,C:C,C41)&gt;1),"(#);;")</f>
        <v>ШУ П4а/В4а-ТЕ2</v>
      </c>
      <c r="B41" s="15" t="s">
        <v>70</v>
      </c>
      <c r="C41" s="1" t="s">
        <v>26</v>
      </c>
      <c r="D41" s="1"/>
      <c r="E41" s="1" t="s">
        <v>20</v>
      </c>
      <c r="F41" s="1">
        <f t="shared" si="3"/>
        <v>5</v>
      </c>
      <c r="G41" s="1"/>
      <c r="H41" s="1" t="s">
        <v>16</v>
      </c>
      <c r="I41" s="16">
        <f t="shared" si="5"/>
        <v>5</v>
      </c>
      <c r="J41" s="1"/>
      <c r="K41" s="25"/>
      <c r="L41" s="34">
        <v>4</v>
      </c>
      <c r="N41" s="2"/>
      <c r="O41" s="2"/>
      <c r="P41" s="2"/>
    </row>
    <row r="42" spans="1:18" x14ac:dyDescent="0.25">
      <c r="A42" s="1" t="str">
        <f>B42&amp;"-"&amp;C42&amp;TEXT(COUNTIFS($B$4:B42,B42,$C$4:C42,C42)*(COUNTIFS(B:B,B42,C:C,C42)&gt;1),"(#);;")</f>
        <v>ШУ П4а/В4а-TS1</v>
      </c>
      <c r="B42" s="15" t="s">
        <v>70</v>
      </c>
      <c r="C42" s="1" t="s">
        <v>25</v>
      </c>
      <c r="D42" s="1"/>
      <c r="E42" s="1" t="s">
        <v>20</v>
      </c>
      <c r="F42" s="1">
        <f t="shared" si="3"/>
        <v>5</v>
      </c>
      <c r="G42" s="1"/>
      <c r="H42" s="1" t="s">
        <v>16</v>
      </c>
      <c r="I42" s="16">
        <f t="shared" si="5"/>
        <v>5</v>
      </c>
      <c r="J42" s="1"/>
      <c r="K42" s="25"/>
      <c r="L42" s="34">
        <v>4</v>
      </c>
      <c r="N42" s="2"/>
      <c r="O42" s="2"/>
      <c r="P42" s="2"/>
    </row>
    <row r="43" spans="1:18" x14ac:dyDescent="0.25">
      <c r="A43" s="1" t="str">
        <f>B43&amp;"-"&amp;C43&amp;TEXT(COUNTIFS($B$4:B43,B43,$C$4:C43,C43)*(COUNTIFS(B:B,B43,C:C,C43)&gt;1),"(#);;")</f>
        <v>ШУ П4а/В4а-PDS1</v>
      </c>
      <c r="B43" s="15" t="s">
        <v>70</v>
      </c>
      <c r="C43" s="1" t="s">
        <v>28</v>
      </c>
      <c r="D43" s="1"/>
      <c r="E43" s="1" t="s">
        <v>20</v>
      </c>
      <c r="F43" s="1">
        <f t="shared" si="3"/>
        <v>9</v>
      </c>
      <c r="G43" s="1"/>
      <c r="H43" s="1" t="s">
        <v>16</v>
      </c>
      <c r="I43" s="16">
        <f t="shared" si="5"/>
        <v>9</v>
      </c>
      <c r="J43" s="1"/>
      <c r="K43" s="25"/>
      <c r="L43" s="34">
        <f>L40</f>
        <v>8</v>
      </c>
      <c r="N43" s="2"/>
      <c r="O43" s="2"/>
      <c r="P43" s="2"/>
    </row>
    <row r="44" spans="1:18" x14ac:dyDescent="0.25">
      <c r="A44" s="1" t="str">
        <f>B44&amp;"-"&amp;C44&amp;TEXT(COUNTIFS($B$4:B44,B44,$C$4:C44,C44)*(COUNTIFS(B:B,B44,C:C,C44)&gt;1),"(#);;")</f>
        <v>ШУ П4а/В4а-PDS2</v>
      </c>
      <c r="B44" s="15" t="s">
        <v>70</v>
      </c>
      <c r="C44" s="1" t="s">
        <v>29</v>
      </c>
      <c r="D44" s="1"/>
      <c r="E44" s="1" t="s">
        <v>20</v>
      </c>
      <c r="F44" s="1">
        <f t="shared" si="3"/>
        <v>8</v>
      </c>
      <c r="G44" s="1"/>
      <c r="H44" s="1" t="s">
        <v>16</v>
      </c>
      <c r="I44" s="16">
        <f t="shared" si="5"/>
        <v>8</v>
      </c>
      <c r="J44" s="1"/>
      <c r="K44" s="25"/>
      <c r="L44" s="34">
        <v>7</v>
      </c>
      <c r="N44" s="2"/>
      <c r="O44" s="2"/>
      <c r="P44" s="2"/>
    </row>
    <row r="45" spans="1:18" x14ac:dyDescent="0.25">
      <c r="A45" s="1" t="str">
        <f>B45&amp;"-"&amp;C45&amp;TEXT(COUNTIFS($B$4:B45,B45,$C$4:C45,C45)*(COUNTIFS(B:B,B45,C:C,C45)&gt;1),"(#);;")</f>
        <v>ШУ П4а/В4а-Y1</v>
      </c>
      <c r="B45" s="15" t="s">
        <v>70</v>
      </c>
      <c r="C45" s="1" t="s">
        <v>24</v>
      </c>
      <c r="D45" s="1"/>
      <c r="E45" s="1" t="s">
        <v>20</v>
      </c>
      <c r="F45" s="1">
        <f t="shared" si="3"/>
        <v>8</v>
      </c>
      <c r="G45" s="1"/>
      <c r="H45" s="1" t="s">
        <v>16</v>
      </c>
      <c r="I45" s="16">
        <f t="shared" si="5"/>
        <v>8</v>
      </c>
      <c r="J45" s="1"/>
      <c r="K45" s="25"/>
      <c r="L45" s="34">
        <v>7</v>
      </c>
      <c r="N45" s="2"/>
      <c r="O45" s="2"/>
      <c r="P45" s="2"/>
    </row>
    <row r="46" spans="1:18" x14ac:dyDescent="0.25">
      <c r="A46" s="1" t="str">
        <f>B46&amp;"-"&amp;C46&amp;TEXT(COUNTIFS($B$4:B46,B46,$C$4:C46,C46)*(COUNTIFS(B:B,B46,C:C,C46)&gt;1),"(#);;")</f>
        <v>ШУ П4а/В4а-Y2</v>
      </c>
      <c r="B46" s="15" t="s">
        <v>70</v>
      </c>
      <c r="C46" s="1" t="s">
        <v>30</v>
      </c>
      <c r="D46" s="1"/>
      <c r="E46" s="1" t="s">
        <v>20</v>
      </c>
      <c r="F46" s="1">
        <f t="shared" si="3"/>
        <v>8</v>
      </c>
      <c r="G46" s="1"/>
      <c r="H46" s="1" t="s">
        <v>16</v>
      </c>
      <c r="I46" s="16">
        <f t="shared" si="5"/>
        <v>8</v>
      </c>
      <c r="J46" s="1"/>
      <c r="K46" s="25"/>
      <c r="L46" s="34">
        <v>7</v>
      </c>
      <c r="N46" s="2"/>
      <c r="O46" s="2"/>
      <c r="P46" s="2"/>
    </row>
    <row r="47" spans="1:18" x14ac:dyDescent="0.25">
      <c r="A47" s="1" t="str">
        <f>B47&amp;"-"&amp;C47&amp;TEXT(COUNTIFS($B$4:B47,B47,$C$4:C47,C47)*(COUNTIFS(B:B,B47,C:C,C47)&gt;1),"(#);;")</f>
        <v>ШУ П4а/В4а-Y3</v>
      </c>
      <c r="B47" s="15" t="s">
        <v>70</v>
      </c>
      <c r="C47" s="1" t="s">
        <v>36</v>
      </c>
      <c r="D47" s="1"/>
      <c r="E47" s="1" t="s">
        <v>20</v>
      </c>
      <c r="F47" s="1">
        <f t="shared" si="3"/>
        <v>10</v>
      </c>
      <c r="G47" s="1"/>
      <c r="H47" s="1" t="s">
        <v>16</v>
      </c>
      <c r="I47" s="16">
        <f t="shared" si="5"/>
        <v>10</v>
      </c>
      <c r="J47" s="1"/>
      <c r="K47" s="25"/>
      <c r="L47" s="34">
        <v>9</v>
      </c>
      <c r="N47" s="2"/>
      <c r="O47" s="2"/>
      <c r="P47" s="2"/>
    </row>
    <row r="48" spans="1:18" x14ac:dyDescent="0.25">
      <c r="A48" s="1" t="str">
        <f>B48&amp;"-"&amp;C48&amp;TEXT(COUNTIFS($B$4:B48,B48,$C$4:C48,C48)*(COUNTIFS(B:B,B48,C:C,C48)&gt;1),"(#);;")</f>
        <v>ШУ П4а/В4а- П4а</v>
      </c>
      <c r="B48" s="15" t="s">
        <v>70</v>
      </c>
      <c r="C48" s="1" t="s">
        <v>76</v>
      </c>
      <c r="D48" s="1"/>
      <c r="E48" s="1" t="s">
        <v>20</v>
      </c>
      <c r="F48" s="1">
        <f t="shared" ref="F48:F60" si="6">ROUNDUP(L48*1.1,0)</f>
        <v>8</v>
      </c>
      <c r="G48" s="1"/>
      <c r="H48" s="1" t="s">
        <v>16</v>
      </c>
      <c r="I48" s="16">
        <f t="shared" si="5"/>
        <v>8</v>
      </c>
      <c r="J48" s="1"/>
      <c r="K48" s="25"/>
      <c r="L48" s="34">
        <v>7</v>
      </c>
      <c r="N48" s="2"/>
      <c r="O48" s="2"/>
      <c r="P48" s="2"/>
    </row>
    <row r="49" spans="1:16" x14ac:dyDescent="0.25">
      <c r="A49" s="1" t="str">
        <f>B49&amp;"-"&amp;C49&amp;TEXT(COUNTIFS($B$4:B49,B49,$C$4:C49,C49)*(COUNTIFS(B:B,B49,C:C,C49)&gt;1),"(#);;")</f>
        <v>ШУ П4а/В4а-П4ар</v>
      </c>
      <c r="B49" s="15" t="s">
        <v>70</v>
      </c>
      <c r="C49" s="1" t="s">
        <v>75</v>
      </c>
      <c r="D49" s="1"/>
      <c r="E49" s="1" t="s">
        <v>20</v>
      </c>
      <c r="F49" s="1">
        <f t="shared" ref="F49" si="7">ROUNDUP(L49*1.1,0)</f>
        <v>8</v>
      </c>
      <c r="G49" s="1"/>
      <c r="H49" s="1" t="s">
        <v>16</v>
      </c>
      <c r="I49" s="16">
        <f t="shared" si="5"/>
        <v>8</v>
      </c>
      <c r="J49" s="1"/>
      <c r="K49" s="25"/>
      <c r="L49" s="34">
        <v>7</v>
      </c>
      <c r="N49" s="2"/>
      <c r="O49" s="2"/>
      <c r="P49" s="2"/>
    </row>
    <row r="50" spans="1:16" x14ac:dyDescent="0.25">
      <c r="A50" s="1" t="str">
        <f>B50&amp;"-"&amp;C50&amp;TEXT(COUNTIFS($B$4:B50,B50,$C$4:C50,C50)*(COUNTIFS(B:B,B50,C:C,C50)&gt;1),"(#);;")</f>
        <v>ШУ П4а/В4а-В4а</v>
      </c>
      <c r="B50" s="8" t="s">
        <v>70</v>
      </c>
      <c r="C50" s="1" t="s">
        <v>77</v>
      </c>
      <c r="D50" s="1"/>
      <c r="E50" s="1" t="s">
        <v>20</v>
      </c>
      <c r="F50" s="1">
        <f t="shared" si="6"/>
        <v>11</v>
      </c>
      <c r="G50" s="1"/>
      <c r="H50" s="1" t="s">
        <v>16</v>
      </c>
      <c r="I50" s="16">
        <f t="shared" si="5"/>
        <v>11</v>
      </c>
      <c r="J50" s="1"/>
      <c r="K50" s="1"/>
      <c r="L50" s="34">
        <v>10</v>
      </c>
      <c r="N50" s="2"/>
      <c r="O50" s="2"/>
      <c r="P50" s="2"/>
    </row>
    <row r="51" spans="1:16" ht="15.75" thickBot="1" x14ac:dyDescent="0.3">
      <c r="A51" s="42" t="str">
        <f>B51&amp;"-"&amp;C51&amp;TEXT(COUNTIFS($B$4:B51,B51,$C$4:C51,C51)*(COUNTIFS(B:B,B51,C:C,C51)&gt;1),"(#);;")</f>
        <v>ШУ П4а/В4а-ЭН</v>
      </c>
      <c r="B51" s="43" t="s">
        <v>70</v>
      </c>
      <c r="C51" s="42" t="s">
        <v>74</v>
      </c>
      <c r="D51" s="42"/>
      <c r="E51" s="42" t="s">
        <v>20</v>
      </c>
      <c r="F51" s="42">
        <f t="shared" ref="F51" si="8">ROUNDUP(L51*1.1,0)</f>
        <v>5</v>
      </c>
      <c r="G51" s="42"/>
      <c r="H51" s="42" t="s">
        <v>16</v>
      </c>
      <c r="I51" s="18">
        <f t="shared" si="5"/>
        <v>5</v>
      </c>
      <c r="J51" s="42"/>
      <c r="K51" s="44"/>
      <c r="L51" s="45">
        <v>4</v>
      </c>
      <c r="N51" s="2"/>
      <c r="O51" s="2"/>
      <c r="P51" s="2"/>
    </row>
    <row r="52" spans="1:16" x14ac:dyDescent="0.25">
      <c r="A52" s="16" t="str">
        <f>B52&amp;"-"&amp;C52&amp;TEXT(COUNTIFS($B$4:B52,B52,$C$4:C52,C52)*(COUNTIFS(B:B,B52,C:C,C52)&gt;1),"(#);;")</f>
        <v>ШУ П2-ТЕ1</v>
      </c>
      <c r="B52" s="15" t="s">
        <v>78</v>
      </c>
      <c r="C52" s="16" t="s">
        <v>19</v>
      </c>
      <c r="D52" s="16"/>
      <c r="E52" s="16" t="s">
        <v>20</v>
      </c>
      <c r="F52" s="16">
        <f t="shared" si="6"/>
        <v>11</v>
      </c>
      <c r="G52" s="16"/>
      <c r="H52" s="16" t="s">
        <v>16</v>
      </c>
      <c r="I52" s="16">
        <f>F52</f>
        <v>11</v>
      </c>
      <c r="J52" s="16"/>
      <c r="K52" s="29"/>
      <c r="L52" s="34">
        <v>10</v>
      </c>
      <c r="N52" s="2"/>
      <c r="O52" s="2"/>
      <c r="P52" s="2"/>
    </row>
    <row r="53" spans="1:16" x14ac:dyDescent="0.25">
      <c r="A53" s="1" t="str">
        <f>B53&amp;"-"&amp;C53&amp;TEXT(COUNTIFS($B$4:B53,B53,$C$4:C53,C53)*(COUNTIFS(B:B,B53,C:C,C53)&gt;1),"(#);;")</f>
        <v>ШУ П2-ТЕ2</v>
      </c>
      <c r="B53" s="15" t="s">
        <v>78</v>
      </c>
      <c r="C53" s="1" t="s">
        <v>26</v>
      </c>
      <c r="D53" s="1"/>
      <c r="E53" s="1" t="s">
        <v>20</v>
      </c>
      <c r="F53" s="1">
        <f t="shared" si="6"/>
        <v>8</v>
      </c>
      <c r="G53" s="1"/>
      <c r="H53" s="1" t="s">
        <v>16</v>
      </c>
      <c r="I53" s="16">
        <f t="shared" ref="I53:I63" si="9">F53</f>
        <v>8</v>
      </c>
      <c r="J53" s="1"/>
      <c r="K53" s="25"/>
      <c r="L53" s="34">
        <v>7</v>
      </c>
      <c r="N53" s="2"/>
      <c r="O53" s="2"/>
      <c r="P53" s="2"/>
    </row>
    <row r="54" spans="1:16" x14ac:dyDescent="0.25">
      <c r="A54" s="1" t="str">
        <f>B54&amp;"-"&amp;C54&amp;TEXT(COUNTIFS($B$4:B54,B54,$C$4:C54,C54)*(COUNTIFS(B:B,B54,C:C,C54)&gt;1),"(#);;")</f>
        <v>ШУ П2-ТЕ3</v>
      </c>
      <c r="B54" s="15" t="s">
        <v>78</v>
      </c>
      <c r="C54" s="1" t="s">
        <v>27</v>
      </c>
      <c r="D54" s="1"/>
      <c r="E54" s="1" t="s">
        <v>20</v>
      </c>
      <c r="F54" s="1">
        <f t="shared" si="6"/>
        <v>7</v>
      </c>
      <c r="G54" s="1"/>
      <c r="H54" s="1" t="s">
        <v>16</v>
      </c>
      <c r="I54" s="16">
        <f t="shared" si="9"/>
        <v>7</v>
      </c>
      <c r="J54" s="1"/>
      <c r="K54" s="25"/>
      <c r="L54" s="34">
        <v>6</v>
      </c>
      <c r="N54" s="2"/>
      <c r="O54" s="2"/>
      <c r="P54" s="2"/>
    </row>
    <row r="55" spans="1:16" x14ac:dyDescent="0.25">
      <c r="A55" s="1" t="str">
        <f>B55&amp;"-"&amp;C55&amp;TEXT(COUNTIFS($B$4:B55,B55,$C$4:C55,C55)*(COUNTIFS(B:B,B55,C:C,C55)&gt;1),"(#);;")</f>
        <v>ШУ П2-TS1</v>
      </c>
      <c r="B55" s="15" t="s">
        <v>78</v>
      </c>
      <c r="C55" s="1" t="s">
        <v>25</v>
      </c>
      <c r="D55" s="1"/>
      <c r="E55" s="1" t="s">
        <v>20</v>
      </c>
      <c r="F55" s="1">
        <f t="shared" si="6"/>
        <v>10</v>
      </c>
      <c r="G55" s="1"/>
      <c r="H55" s="1" t="s">
        <v>16</v>
      </c>
      <c r="I55" s="16">
        <f t="shared" si="9"/>
        <v>10</v>
      </c>
      <c r="J55" s="1"/>
      <c r="K55" s="25"/>
      <c r="L55" s="34">
        <v>9</v>
      </c>
      <c r="N55" s="2"/>
      <c r="O55" s="2"/>
      <c r="P55" s="2"/>
    </row>
    <row r="56" spans="1:16" x14ac:dyDescent="0.25">
      <c r="A56" s="1" t="str">
        <f>B56&amp;"-"&amp;C56&amp;TEXT(COUNTIFS($B$4:B56,B56,$C$4:C56,C56)*(COUNTIFS(B:B,B56,C:C,C56)&gt;1),"(#);;")</f>
        <v>ШУ П2-PDS1</v>
      </c>
      <c r="B56" s="15" t="s">
        <v>78</v>
      </c>
      <c r="C56" s="1" t="s">
        <v>28</v>
      </c>
      <c r="D56" s="1"/>
      <c r="E56" s="1" t="s">
        <v>20</v>
      </c>
      <c r="F56" s="1">
        <f t="shared" si="6"/>
        <v>11</v>
      </c>
      <c r="G56" s="1"/>
      <c r="H56" s="1" t="s">
        <v>16</v>
      </c>
      <c r="I56" s="16">
        <f t="shared" si="9"/>
        <v>11</v>
      </c>
      <c r="J56" s="1"/>
      <c r="K56" s="25"/>
      <c r="L56" s="34">
        <v>10</v>
      </c>
      <c r="N56" s="2"/>
      <c r="O56" s="2"/>
      <c r="P56" s="2"/>
    </row>
    <row r="57" spans="1:16" x14ac:dyDescent="0.25">
      <c r="A57" s="1" t="str">
        <f>B57&amp;"-"&amp;C57&amp;TEXT(COUNTIFS($B$4:B57,B57,$C$4:C57,C57)*(COUNTIFS(B:B,B57,C:C,C57)&gt;1),"(#);;")</f>
        <v>ШУ П2-PDS2</v>
      </c>
      <c r="B57" s="15" t="s">
        <v>78</v>
      </c>
      <c r="C57" s="1" t="s">
        <v>29</v>
      </c>
      <c r="D57" s="1"/>
      <c r="E57" s="1" t="s">
        <v>20</v>
      </c>
      <c r="F57" s="1">
        <f t="shared" si="6"/>
        <v>9</v>
      </c>
      <c r="G57" s="1"/>
      <c r="H57" s="1" t="s">
        <v>16</v>
      </c>
      <c r="I57" s="16">
        <f t="shared" si="9"/>
        <v>9</v>
      </c>
      <c r="J57" s="1"/>
      <c r="K57" s="25"/>
      <c r="L57" s="34">
        <v>8</v>
      </c>
      <c r="N57" s="2"/>
      <c r="O57" s="2"/>
      <c r="P57" s="2"/>
    </row>
    <row r="58" spans="1:16" x14ac:dyDescent="0.25">
      <c r="A58" s="1" t="str">
        <f>B58&amp;"-"&amp;C58&amp;TEXT(COUNTIFS($B$4:B58,B58,$C$4:C58,C58)*(COUNTIFS(B:B,B58,C:C,C58)&gt;1),"(#);;")</f>
        <v>ШУ П2-Y1</v>
      </c>
      <c r="B58" s="15" t="s">
        <v>78</v>
      </c>
      <c r="C58" s="1" t="s">
        <v>24</v>
      </c>
      <c r="D58" s="1"/>
      <c r="E58" s="10" t="s">
        <v>33</v>
      </c>
      <c r="F58" s="1">
        <f t="shared" si="6"/>
        <v>8</v>
      </c>
      <c r="G58" s="1"/>
      <c r="H58" s="1" t="s">
        <v>16</v>
      </c>
      <c r="I58" s="16">
        <f t="shared" si="9"/>
        <v>8</v>
      </c>
      <c r="J58" s="1"/>
      <c r="K58" s="25"/>
      <c r="L58" s="34">
        <f>L53</f>
        <v>7</v>
      </c>
      <c r="N58" s="2"/>
      <c r="O58" s="2"/>
      <c r="P58" s="2"/>
    </row>
    <row r="59" spans="1:16" x14ac:dyDescent="0.25">
      <c r="A59" s="1" t="str">
        <f>B59&amp;"-"&amp;C59&amp;TEXT(COUNTIFS($B$4:B59,B59,$C$4:C59,C59)*(COUNTIFS(B:B,B59,C:C,C59)&gt;1),"(#);;")</f>
        <v>ШУ П2-Y2</v>
      </c>
      <c r="B59" s="15" t="s">
        <v>78</v>
      </c>
      <c r="C59" s="1" t="s">
        <v>30</v>
      </c>
      <c r="D59" s="1"/>
      <c r="E59" s="1" t="s">
        <v>20</v>
      </c>
      <c r="F59" s="1">
        <f t="shared" si="6"/>
        <v>11</v>
      </c>
      <c r="G59" s="1"/>
      <c r="H59" s="1" t="s">
        <v>16</v>
      </c>
      <c r="I59" s="16">
        <f t="shared" si="9"/>
        <v>11</v>
      </c>
      <c r="J59" s="1"/>
      <c r="K59" s="25"/>
      <c r="L59" s="34">
        <v>10</v>
      </c>
      <c r="N59" s="2"/>
      <c r="O59" s="2"/>
      <c r="P59" s="2"/>
    </row>
    <row r="60" spans="1:16" x14ac:dyDescent="0.25">
      <c r="A60" s="1" t="str">
        <f>B60&amp;"-"&amp;C60&amp;TEXT(COUNTIFS($B$4:B60,B60,$C$4:C60,C60)*(COUNTIFS(B:B,B60,C:C,C60)&gt;1),"(#);;")</f>
        <v>ШУ П2-M1</v>
      </c>
      <c r="B60" s="15" t="s">
        <v>78</v>
      </c>
      <c r="C60" s="1" t="s">
        <v>31</v>
      </c>
      <c r="D60" s="1"/>
      <c r="E60" s="11" t="s">
        <v>34</v>
      </c>
      <c r="F60" s="1">
        <f t="shared" si="6"/>
        <v>8</v>
      </c>
      <c r="G60" s="1"/>
      <c r="H60" s="1" t="s">
        <v>16</v>
      </c>
      <c r="I60" s="16">
        <f t="shared" si="9"/>
        <v>8</v>
      </c>
      <c r="J60" s="1"/>
      <c r="K60" s="25"/>
      <c r="L60" s="34">
        <f>L53</f>
        <v>7</v>
      </c>
      <c r="N60" s="2"/>
      <c r="O60" s="2"/>
      <c r="P60" s="2"/>
    </row>
    <row r="61" spans="1:16" x14ac:dyDescent="0.25">
      <c r="A61" s="1" t="str">
        <f>B61&amp;"-"&amp;C61&amp;TEXT(COUNTIFS($B$4:B61,B61,$C$4:C61,C61)*(COUNTIFS(B:B,B61,C:C,C61)&gt;1),"(#);;")</f>
        <v>ШУ П2-ПЧ П2(1)</v>
      </c>
      <c r="B61" s="15" t="s">
        <v>78</v>
      </c>
      <c r="C61" s="1" t="s">
        <v>80</v>
      </c>
      <c r="D61" s="1"/>
      <c r="E61" s="1" t="s">
        <v>20</v>
      </c>
      <c r="F61" s="1">
        <f t="shared" ref="F61:F65" si="10">ROUNDUP(L61*1.1,0)</f>
        <v>4</v>
      </c>
      <c r="G61" s="1"/>
      <c r="H61" s="1" t="s">
        <v>16</v>
      </c>
      <c r="I61" s="16">
        <f t="shared" si="9"/>
        <v>4</v>
      </c>
      <c r="J61" s="1"/>
      <c r="K61" s="25"/>
      <c r="L61" s="34">
        <v>3</v>
      </c>
      <c r="N61" s="2"/>
      <c r="O61" s="2"/>
      <c r="P61" s="2"/>
    </row>
    <row r="62" spans="1:16" x14ac:dyDescent="0.25">
      <c r="A62" s="1" t="str">
        <f>B62&amp;"-"&amp;C62&amp;TEXT(COUNTIFS($B$4:B62,B62,$C$4:C62,C62)*(COUNTIFS(B:B,B62,C:C,C62)&gt;1),"(#);;")</f>
        <v>ШУ П2-ПЧ П2(2)</v>
      </c>
      <c r="B62" s="15" t="s">
        <v>78</v>
      </c>
      <c r="C62" s="1" t="s">
        <v>80</v>
      </c>
      <c r="D62" s="1"/>
      <c r="E62" s="1" t="s">
        <v>20</v>
      </c>
      <c r="F62" s="1">
        <f t="shared" ref="F62" si="11">ROUNDUP(L62*1.1,0)</f>
        <v>4</v>
      </c>
      <c r="G62" s="1"/>
      <c r="H62" s="1" t="s">
        <v>16</v>
      </c>
      <c r="I62" s="16">
        <f t="shared" si="9"/>
        <v>4</v>
      </c>
      <c r="J62" s="1"/>
      <c r="K62" s="25"/>
      <c r="L62" s="34">
        <v>3</v>
      </c>
      <c r="N62" s="2"/>
      <c r="O62" s="2"/>
      <c r="P62" s="2"/>
    </row>
    <row r="63" spans="1:16" x14ac:dyDescent="0.25">
      <c r="A63" s="1" t="str">
        <f>B63&amp;"-"&amp;C63&amp;TEXT(COUNTIFS($B$4:B63,B63,$C$4:C63,C63)*(COUNTIFS(B:B,B63,C:C,C63)&gt;1),"(#);;")</f>
        <v>ШУ П2-П2</v>
      </c>
      <c r="B63" s="15" t="s">
        <v>78</v>
      </c>
      <c r="C63" s="1" t="s">
        <v>38</v>
      </c>
      <c r="D63" s="1"/>
      <c r="E63" s="1" t="s">
        <v>20</v>
      </c>
      <c r="F63" s="1">
        <f t="shared" si="10"/>
        <v>9</v>
      </c>
      <c r="G63" s="1"/>
      <c r="H63" s="1" t="s">
        <v>16</v>
      </c>
      <c r="I63" s="16">
        <f t="shared" si="9"/>
        <v>9</v>
      </c>
      <c r="J63" s="1"/>
      <c r="K63" s="26"/>
      <c r="L63" s="34">
        <v>8</v>
      </c>
      <c r="N63" s="2"/>
      <c r="O63" s="2"/>
      <c r="P63" s="2"/>
    </row>
    <row r="64" spans="1:16" x14ac:dyDescent="0.25">
      <c r="A64" s="1" t="str">
        <f>B64&amp;"-"&amp;C64&amp;TEXT(COUNTIFS($B$4:B64,B64,$C$4:C64,C64)*(COUNTIFS(B:B,B64,C:C,C64)&gt;1),"(#);;")</f>
        <v>ШУ В3-В3</v>
      </c>
      <c r="B64" s="8" t="s">
        <v>79</v>
      </c>
      <c r="C64" s="1" t="s">
        <v>81</v>
      </c>
      <c r="D64" s="1"/>
      <c r="E64" s="1" t="s">
        <v>20</v>
      </c>
      <c r="F64" s="1">
        <f t="shared" ref="F64" si="12">ROUNDUP(L64*1.1,0)</f>
        <v>132</v>
      </c>
      <c r="G64" s="1"/>
      <c r="H64" s="1" t="s">
        <v>16</v>
      </c>
      <c r="I64" s="1">
        <v>25</v>
      </c>
      <c r="J64" s="1"/>
      <c r="K64" s="25" t="s">
        <v>51</v>
      </c>
      <c r="L64" s="34">
        <v>120</v>
      </c>
      <c r="N64" s="2"/>
      <c r="O64" s="2"/>
      <c r="P64" s="2"/>
    </row>
    <row r="65" spans="1:16" ht="15.75" thickBot="1" x14ac:dyDescent="0.3">
      <c r="A65" s="18" t="str">
        <f>B65&amp;"-"&amp;C65&amp;TEXT(COUNTIFS($B$4:B65,B65,$C$4:C65,C65)*(COUNTIFS(B:B,B65,C:C,C65)&gt;1),"(#);;")</f>
        <v>ШУ В3-ШУ П2</v>
      </c>
      <c r="B65" s="22" t="s">
        <v>79</v>
      </c>
      <c r="C65" s="22" t="s">
        <v>78</v>
      </c>
      <c r="D65" s="18"/>
      <c r="E65" s="18" t="s">
        <v>20</v>
      </c>
      <c r="F65" s="18">
        <f t="shared" si="10"/>
        <v>17</v>
      </c>
      <c r="G65" s="18"/>
      <c r="H65" s="18" t="s">
        <v>16</v>
      </c>
      <c r="I65" s="18">
        <v>16</v>
      </c>
      <c r="J65" s="18"/>
      <c r="K65" s="28"/>
      <c r="L65" s="46">
        <v>15</v>
      </c>
      <c r="N65" s="2"/>
      <c r="O65" s="2"/>
      <c r="P65" s="2"/>
    </row>
    <row r="66" spans="1:16" x14ac:dyDescent="0.25">
      <c r="A66" s="16" t="str">
        <f>B66&amp;"-"&amp;C66&amp;TEXT(COUNTIFS($B$4:B66,B66,$C$4:C66,C66)*(COUNTIFS(B:B,B66,C:C,C66)&gt;1),"(#);;")</f>
        <v>ШУП-1.1-П1(1)</v>
      </c>
      <c r="B66" s="16" t="s">
        <v>55</v>
      </c>
      <c r="C66" s="16" t="s">
        <v>32</v>
      </c>
      <c r="D66" s="16"/>
      <c r="E66" s="33" t="s">
        <v>47</v>
      </c>
      <c r="F66" s="16">
        <f t="shared" si="3"/>
        <v>11</v>
      </c>
      <c r="G66" s="16"/>
      <c r="H66" s="33" t="s">
        <v>35</v>
      </c>
      <c r="I66" s="16">
        <f>F66</f>
        <v>11</v>
      </c>
      <c r="J66" s="16" t="s">
        <v>52</v>
      </c>
      <c r="K66" s="29"/>
      <c r="L66" s="38">
        <f>3+4+3</f>
        <v>10</v>
      </c>
      <c r="N66" s="2"/>
      <c r="O66" s="2"/>
      <c r="P66" s="2"/>
    </row>
    <row r="67" spans="1:16" x14ac:dyDescent="0.25">
      <c r="A67" s="1" t="str">
        <f>B67&amp;"-"&amp;C67&amp;TEXT(COUNTIFS($B$4:B67,B67,$C$4:C67,C67)*(COUNTIFS(B:B,B67,C:C,C67)&gt;1),"(#);;")</f>
        <v>ШУП-1.1-П1(2)</v>
      </c>
      <c r="B67" s="1" t="s">
        <v>55</v>
      </c>
      <c r="C67" s="1" t="s">
        <v>32</v>
      </c>
      <c r="D67" s="1"/>
      <c r="E67" s="12" t="s">
        <v>42</v>
      </c>
      <c r="F67" s="1">
        <f t="shared" si="3"/>
        <v>11</v>
      </c>
      <c r="G67" s="1"/>
      <c r="H67" s="1" t="s">
        <v>16</v>
      </c>
      <c r="I67" s="16">
        <f t="shared" ref="I67:I81" si="13">F67</f>
        <v>11</v>
      </c>
      <c r="J67" s="1" t="s">
        <v>52</v>
      </c>
      <c r="K67" s="25"/>
      <c r="L67" s="34">
        <f>L66</f>
        <v>10</v>
      </c>
      <c r="N67" s="2"/>
      <c r="O67" s="2"/>
      <c r="P67" s="2"/>
    </row>
    <row r="68" spans="1:16" x14ac:dyDescent="0.25">
      <c r="A68" s="1" t="str">
        <f>B68&amp;"-"&amp;C68&amp;TEXT(COUNTIFS($B$4:B68,B68,$C$4:C68,C68)*(COUNTIFS(B:B,B68,C:C,C68)&gt;1),"(#);;")</f>
        <v>ШУП-1.1-ШУП-1.2</v>
      </c>
      <c r="B68" s="1" t="s">
        <v>55</v>
      </c>
      <c r="C68" s="1" t="s">
        <v>56</v>
      </c>
      <c r="D68" s="1"/>
      <c r="E68" s="1" t="s">
        <v>44</v>
      </c>
      <c r="F68" s="1">
        <f t="shared" si="3"/>
        <v>3</v>
      </c>
      <c r="G68" s="1"/>
      <c r="H68" s="1" t="s">
        <v>16</v>
      </c>
      <c r="I68" s="16">
        <f t="shared" si="13"/>
        <v>3</v>
      </c>
      <c r="J68" s="1"/>
      <c r="K68" s="25"/>
      <c r="L68" s="34">
        <v>2</v>
      </c>
      <c r="N68" s="2"/>
      <c r="O68" s="2"/>
      <c r="P68" s="2"/>
    </row>
    <row r="69" spans="1:16" x14ac:dyDescent="0.25">
      <c r="A69" s="1" t="str">
        <f>B69&amp;"-"&amp;C69&amp;TEXT(COUNTIFS($B$4:B69,B69,$C$4:C69,C69)*(COUNTIFS(B:B,B69,C:C,C69)&gt;1),"(#);;")</f>
        <v>ШУП-1.1-SB1</v>
      </c>
      <c r="B69" s="1" t="s">
        <v>55</v>
      </c>
      <c r="C69" s="1" t="s">
        <v>43</v>
      </c>
      <c r="D69" s="1"/>
      <c r="E69" s="1" t="s">
        <v>44</v>
      </c>
      <c r="F69" s="1">
        <f t="shared" si="3"/>
        <v>7</v>
      </c>
      <c r="G69" s="1"/>
      <c r="H69" s="1" t="s">
        <v>16</v>
      </c>
      <c r="I69" s="16">
        <f t="shared" si="13"/>
        <v>7</v>
      </c>
      <c r="J69" s="1"/>
      <c r="K69" s="25"/>
      <c r="L69" s="34">
        <f>3+3</f>
        <v>6</v>
      </c>
      <c r="N69" s="2"/>
      <c r="O69" s="2"/>
      <c r="P69" s="2"/>
    </row>
    <row r="70" spans="1:16" x14ac:dyDescent="0.25">
      <c r="A70" s="1" t="str">
        <f>B70&amp;"-"&amp;C70&amp;TEXT(COUNTIFS($B$4:B70,B70,$C$4:C70,C70)*(COUNTIFS(B:B,B70,C:C,C70)&gt;1),"(#);;")</f>
        <v>ШУП-1.1-БЭКУпит</v>
      </c>
      <c r="B70" s="1" t="s">
        <v>55</v>
      </c>
      <c r="C70" s="1" t="s">
        <v>54</v>
      </c>
      <c r="D70" s="1"/>
      <c r="E70" s="1" t="s">
        <v>44</v>
      </c>
      <c r="F70" s="1">
        <f t="shared" si="3"/>
        <v>7</v>
      </c>
      <c r="G70" s="1"/>
      <c r="H70" s="1" t="s">
        <v>16</v>
      </c>
      <c r="I70" s="16">
        <f t="shared" si="13"/>
        <v>7</v>
      </c>
      <c r="J70" s="1" t="s">
        <v>53</v>
      </c>
      <c r="K70" s="25"/>
      <c r="L70" s="34">
        <v>6</v>
      </c>
      <c r="N70" s="2"/>
      <c r="O70" s="2"/>
      <c r="P70" s="2"/>
    </row>
    <row r="71" spans="1:16" x14ac:dyDescent="0.25">
      <c r="A71" s="1" t="str">
        <f>B71&amp;"-"&amp;C71&amp;TEXT(COUNTIFS($B$4:B71,B71,$C$4:C71,C71)*(COUNTIFS(B:B,B71,C:C,C71)&gt;1),"(#);;")</f>
        <v>ШУП-1.1-БЭКУ</v>
      </c>
      <c r="B71" s="1" t="s">
        <v>55</v>
      </c>
      <c r="C71" s="1" t="s">
        <v>45</v>
      </c>
      <c r="D71" s="1"/>
      <c r="E71" s="1" t="s">
        <v>44</v>
      </c>
      <c r="F71" s="1">
        <f t="shared" si="3"/>
        <v>7</v>
      </c>
      <c r="G71" s="1"/>
      <c r="H71" s="1" t="s">
        <v>16</v>
      </c>
      <c r="I71" s="16">
        <f t="shared" si="13"/>
        <v>7</v>
      </c>
      <c r="J71" s="1"/>
      <c r="K71" s="25"/>
      <c r="L71" s="34">
        <f>L70</f>
        <v>6</v>
      </c>
      <c r="N71" s="2"/>
      <c r="O71" s="2"/>
      <c r="P71" s="2"/>
    </row>
    <row r="72" spans="1:16" x14ac:dyDescent="0.25">
      <c r="A72" s="1" t="str">
        <f>B72&amp;"-"&amp;C72&amp;TEXT(COUNTIFS($B$4:B72,B72,$C$4:C72,C72)*(COUNTIFS(B:B,B72,C:C,C72)&gt;1),"(#);;")</f>
        <v>БЭКУ-SB2(1)</v>
      </c>
      <c r="B72" s="1" t="s">
        <v>45</v>
      </c>
      <c r="C72" s="1" t="s">
        <v>48</v>
      </c>
      <c r="D72" s="1"/>
      <c r="E72" s="1" t="s">
        <v>44</v>
      </c>
      <c r="F72" s="1">
        <f t="shared" si="3"/>
        <v>14</v>
      </c>
      <c r="G72" s="1"/>
      <c r="H72" s="1" t="s">
        <v>16</v>
      </c>
      <c r="I72" s="16">
        <f t="shared" si="13"/>
        <v>14</v>
      </c>
      <c r="J72" s="1"/>
      <c r="K72" s="25"/>
      <c r="L72" s="34">
        <v>12</v>
      </c>
      <c r="N72" s="2"/>
      <c r="O72" s="2"/>
      <c r="P72" s="2"/>
    </row>
    <row r="73" spans="1:16" x14ac:dyDescent="0.25">
      <c r="A73" s="1" t="str">
        <f>B73&amp;"-"&amp;C73&amp;TEXT(COUNTIFS($B$4:B73,B73,$C$4:C73,C73)*(COUNTIFS(B:B,B73,C:C,C73)&gt;1),"(#);;")</f>
        <v>ШУП-1.2-П2(1)</v>
      </c>
      <c r="B73" s="1" t="s">
        <v>56</v>
      </c>
      <c r="C73" s="1" t="s">
        <v>38</v>
      </c>
      <c r="D73" s="1"/>
      <c r="E73" s="9" t="s">
        <v>47</v>
      </c>
      <c r="F73" s="1">
        <f t="shared" si="3"/>
        <v>14</v>
      </c>
      <c r="G73" s="1"/>
      <c r="H73" s="9" t="s">
        <v>35</v>
      </c>
      <c r="I73" s="16">
        <f t="shared" si="13"/>
        <v>14</v>
      </c>
      <c r="J73" s="1" t="s">
        <v>52</v>
      </c>
      <c r="K73" s="25"/>
      <c r="L73" s="34">
        <f>5+4+3</f>
        <v>12</v>
      </c>
      <c r="N73" s="2"/>
      <c r="O73" s="2"/>
      <c r="P73" s="2"/>
    </row>
    <row r="74" spans="1:16" x14ac:dyDescent="0.25">
      <c r="A74" s="1" t="str">
        <f>B74&amp;"-"&amp;C74&amp;TEXT(COUNTIFS($B$4:B74,B74,$C$4:C74,C74)*(COUNTIFS(B:B,B74,C:C,C74)&gt;1),"(#);;")</f>
        <v>ШУП-1.2-П2(2)</v>
      </c>
      <c r="B74" s="1" t="s">
        <v>56</v>
      </c>
      <c r="C74" s="1" t="s">
        <v>38</v>
      </c>
      <c r="D74" s="1"/>
      <c r="E74" s="12" t="s">
        <v>42</v>
      </c>
      <c r="F74" s="1">
        <f t="shared" si="3"/>
        <v>14</v>
      </c>
      <c r="G74" s="1"/>
      <c r="H74" s="1" t="s">
        <v>16</v>
      </c>
      <c r="I74" s="16">
        <f t="shared" si="13"/>
        <v>14</v>
      </c>
      <c r="J74" s="1" t="s">
        <v>52</v>
      </c>
      <c r="K74" s="25"/>
      <c r="L74" s="34">
        <f>L73</f>
        <v>12</v>
      </c>
      <c r="N74" s="2"/>
      <c r="O74" s="2"/>
      <c r="P74" s="2"/>
    </row>
    <row r="75" spans="1:16" x14ac:dyDescent="0.25">
      <c r="A75" s="1" t="str">
        <f>B75&amp;"-"&amp;C75&amp;TEXT(COUNTIFS($B$4:B75,B75,$C$4:C75,C75)*(COUNTIFS(B:B,B75,C:C,C75)&gt;1),"(#);;")</f>
        <v>ШУП-1.2-ШУП-1.3</v>
      </c>
      <c r="B75" s="1" t="s">
        <v>56</v>
      </c>
      <c r="C75" s="1" t="s">
        <v>57</v>
      </c>
      <c r="D75" s="1"/>
      <c r="E75" s="1" t="s">
        <v>44</v>
      </c>
      <c r="F75" s="1">
        <f t="shared" si="3"/>
        <v>7</v>
      </c>
      <c r="G75" s="1"/>
      <c r="H75" s="1" t="s">
        <v>16</v>
      </c>
      <c r="I75" s="16">
        <f t="shared" si="13"/>
        <v>7</v>
      </c>
      <c r="J75" s="1"/>
      <c r="K75" s="25"/>
      <c r="L75" s="34">
        <v>6</v>
      </c>
      <c r="N75" s="2"/>
      <c r="O75" s="2"/>
      <c r="P75" s="2"/>
    </row>
    <row r="76" spans="1:16" x14ac:dyDescent="0.25">
      <c r="A76" s="1" t="str">
        <f>B76&amp;"-"&amp;C76&amp;TEXT(COUNTIFS($B$4:B76,B76,$C$4:C76,C76)*(COUNTIFS(B:B,B76,C:C,C76)&gt;1),"(#);;")</f>
        <v>ШУП-1.3-П3(1)</v>
      </c>
      <c r="B76" s="1" t="s">
        <v>57</v>
      </c>
      <c r="C76" s="1" t="s">
        <v>46</v>
      </c>
      <c r="D76" s="1"/>
      <c r="E76" s="9" t="s">
        <v>47</v>
      </c>
      <c r="F76" s="1">
        <f t="shared" si="3"/>
        <v>11</v>
      </c>
      <c r="G76" s="1"/>
      <c r="H76" s="9" t="s">
        <v>35</v>
      </c>
      <c r="I76" s="16">
        <f t="shared" si="13"/>
        <v>11</v>
      </c>
      <c r="J76" s="1" t="s">
        <v>52</v>
      </c>
      <c r="K76" s="25"/>
      <c r="L76" s="34">
        <v>10</v>
      </c>
      <c r="N76" s="2"/>
      <c r="O76" s="2"/>
      <c r="P76" s="2"/>
    </row>
    <row r="77" spans="1:16" x14ac:dyDescent="0.25">
      <c r="A77" s="1" t="str">
        <f>B77&amp;"-"&amp;C77&amp;TEXT(COUNTIFS($B$4:B77,B77,$C$4:C77,C77)*(COUNTIFS(B:B,B77,C:C,C77)&gt;1),"(#);;")</f>
        <v>ШУП-1.3-П3(2)</v>
      </c>
      <c r="B77" s="1" t="s">
        <v>57</v>
      </c>
      <c r="C77" s="1" t="s">
        <v>46</v>
      </c>
      <c r="D77" s="1"/>
      <c r="E77" s="12" t="s">
        <v>42</v>
      </c>
      <c r="F77" s="1">
        <f t="shared" si="3"/>
        <v>11</v>
      </c>
      <c r="G77" s="1"/>
      <c r="H77" s="1" t="s">
        <v>16</v>
      </c>
      <c r="I77" s="16">
        <f t="shared" si="13"/>
        <v>11</v>
      </c>
      <c r="J77" s="1" t="s">
        <v>52</v>
      </c>
      <c r="K77" s="26"/>
      <c r="L77" s="34">
        <v>10</v>
      </c>
      <c r="N77" s="2"/>
      <c r="O77" s="2"/>
      <c r="P77" s="2"/>
    </row>
    <row r="78" spans="1:16" x14ac:dyDescent="0.25">
      <c r="A78" s="1" t="str">
        <f>B78&amp;"-"&amp;C78&amp;TEXT(COUNTIFS($B$4:B78,B78,$C$4:C78,C78)*(COUNTIFS(B:B,B78,C:C,C78)&gt;1),"(#);;")</f>
        <v>ШУП-1.1-ШАСУД2</v>
      </c>
      <c r="B78" s="1" t="s">
        <v>55</v>
      </c>
      <c r="C78" s="1" t="s">
        <v>63</v>
      </c>
      <c r="D78" s="1"/>
      <c r="E78" s="1" t="s">
        <v>20</v>
      </c>
      <c r="F78" s="1">
        <f t="shared" si="3"/>
        <v>7</v>
      </c>
      <c r="G78" s="1"/>
      <c r="H78" s="1" t="s">
        <v>16</v>
      </c>
      <c r="I78" s="16">
        <f t="shared" si="13"/>
        <v>7</v>
      </c>
      <c r="J78" s="1" t="s">
        <v>62</v>
      </c>
      <c r="K78" s="26"/>
      <c r="L78" s="34">
        <v>6</v>
      </c>
      <c r="N78" s="2"/>
      <c r="O78" s="2"/>
      <c r="P78" s="2"/>
    </row>
    <row r="79" spans="1:16" x14ac:dyDescent="0.25">
      <c r="A79" s="1" t="str">
        <f>B79&amp;"-"&amp;C79&amp;TEXT(COUNTIFS($B$4:B79,B79,$C$4:C79,C79)*(COUNTIFS(B:B,B79,C:C,C79)&gt;1),"(#);;")</f>
        <v>ШУП-1.2-ШАСУД2</v>
      </c>
      <c r="B79" s="1" t="s">
        <v>56</v>
      </c>
      <c r="C79" s="1" t="s">
        <v>63</v>
      </c>
      <c r="D79" s="14"/>
      <c r="E79" s="1" t="s">
        <v>20</v>
      </c>
      <c r="F79" s="1">
        <f t="shared" si="3"/>
        <v>7</v>
      </c>
      <c r="G79" s="14"/>
      <c r="H79" s="1" t="s">
        <v>16</v>
      </c>
      <c r="I79" s="16">
        <f t="shared" si="13"/>
        <v>7</v>
      </c>
      <c r="J79" s="1" t="s">
        <v>62</v>
      </c>
      <c r="K79" s="26"/>
      <c r="L79" s="35">
        <f>L78</f>
        <v>6</v>
      </c>
      <c r="N79" s="2"/>
      <c r="O79" s="2"/>
      <c r="P79" s="2"/>
    </row>
    <row r="80" spans="1:16" x14ac:dyDescent="0.25">
      <c r="A80" s="1" t="str">
        <f>B80&amp;"-"&amp;C80&amp;TEXT(COUNTIFS($B$4:B80,B80,$C$4:C80,C80)*(COUNTIFS(B:B,B80,C:C,C80)&gt;1),"(#);;")</f>
        <v>ШУП-1.3-ШАСУД2(1)</v>
      </c>
      <c r="B80" s="1" t="s">
        <v>57</v>
      </c>
      <c r="C80" s="1" t="s">
        <v>63</v>
      </c>
      <c r="D80" s="14"/>
      <c r="E80" s="1" t="s">
        <v>20</v>
      </c>
      <c r="F80" s="1">
        <f t="shared" si="3"/>
        <v>9</v>
      </c>
      <c r="G80" s="14"/>
      <c r="H80" s="1" t="s">
        <v>16</v>
      </c>
      <c r="I80" s="16">
        <f t="shared" si="13"/>
        <v>9</v>
      </c>
      <c r="J80" s="1" t="s">
        <v>62</v>
      </c>
      <c r="K80" s="26"/>
      <c r="L80" s="35">
        <v>8</v>
      </c>
      <c r="N80" s="2"/>
      <c r="O80" s="2"/>
      <c r="P80" s="2"/>
    </row>
    <row r="81" spans="1:16" ht="15.75" thickBot="1" x14ac:dyDescent="0.3">
      <c r="A81" s="18" t="str">
        <f>B81&amp;"-"&amp;C81&amp;TEXT(COUNTIFS($B$4:B81,B81,$C$4:C81,C81)*(COUNTIFS(B:B,B81,C:C,C81)&gt;1),"(#);;")</f>
        <v>ШУП-1.3-ШАСУД2(2)</v>
      </c>
      <c r="B81" s="14" t="s">
        <v>57</v>
      </c>
      <c r="C81" s="1" t="s">
        <v>63</v>
      </c>
      <c r="D81" s="14"/>
      <c r="E81" s="30" t="s">
        <v>20</v>
      </c>
      <c r="F81" s="18">
        <f t="shared" si="3"/>
        <v>9</v>
      </c>
      <c r="G81" s="14"/>
      <c r="H81" s="14" t="s">
        <v>16</v>
      </c>
      <c r="I81" s="16">
        <f t="shared" si="13"/>
        <v>9</v>
      </c>
      <c r="J81" s="14" t="s">
        <v>61</v>
      </c>
      <c r="K81" s="26"/>
      <c r="L81" s="37">
        <v>8</v>
      </c>
      <c r="N81" s="2"/>
      <c r="O81" s="2"/>
      <c r="P81" s="2"/>
    </row>
    <row r="82" spans="1:16" x14ac:dyDescent="0.25">
      <c r="A82" s="16" t="str">
        <f>B82&amp;"-"&amp;C82&amp;TEXT(COUNTIFS($B$4:B82,B82,$C$4:C82,C82)*(COUNTIFS(B:B,B82,C:C,C82)&gt;1),"(#);;")</f>
        <v>ШУП-2.1-П1(1)</v>
      </c>
      <c r="B82" s="17" t="s">
        <v>58</v>
      </c>
      <c r="C82" s="17" t="s">
        <v>32</v>
      </c>
      <c r="D82" s="17"/>
      <c r="E82" s="23" t="s">
        <v>47</v>
      </c>
      <c r="F82" s="16">
        <f t="shared" si="3"/>
        <v>7</v>
      </c>
      <c r="G82" s="17"/>
      <c r="H82" s="23" t="s">
        <v>35</v>
      </c>
      <c r="I82" s="17">
        <f>F82</f>
        <v>7</v>
      </c>
      <c r="J82" s="17" t="s">
        <v>52</v>
      </c>
      <c r="K82" s="27"/>
      <c r="L82" s="36">
        <v>6</v>
      </c>
      <c r="N82" s="2"/>
      <c r="O82" s="2"/>
      <c r="P82" s="2"/>
    </row>
    <row r="83" spans="1:16" x14ac:dyDescent="0.25">
      <c r="A83" s="1" t="str">
        <f>B83&amp;"-"&amp;C83&amp;TEXT(COUNTIFS($B$4:B83,B83,$C$4:C83,C83)*(COUNTIFS(B:B,B83,C:C,C83)&gt;1),"(#);;")</f>
        <v>ШУП-2.1-П1(2)</v>
      </c>
      <c r="B83" s="1" t="s">
        <v>58</v>
      </c>
      <c r="C83" s="1" t="s">
        <v>32</v>
      </c>
      <c r="D83" s="1"/>
      <c r="E83" s="12" t="s">
        <v>42</v>
      </c>
      <c r="F83" s="1">
        <f t="shared" si="3"/>
        <v>7</v>
      </c>
      <c r="G83" s="1"/>
      <c r="H83" s="1" t="s">
        <v>16</v>
      </c>
      <c r="I83" s="1">
        <f>F83</f>
        <v>7</v>
      </c>
      <c r="J83" s="1" t="s">
        <v>52</v>
      </c>
      <c r="K83" s="25"/>
      <c r="L83" s="34">
        <f>L82</f>
        <v>6</v>
      </c>
      <c r="N83" s="2"/>
      <c r="O83" s="2"/>
      <c r="P83" s="2"/>
    </row>
    <row r="84" spans="1:16" x14ac:dyDescent="0.25">
      <c r="A84" s="1" t="str">
        <f>B84&amp;"-"&amp;C84&amp;TEXT(COUNTIFS($B$4:B84,B84,$C$4:C84,C84)*(COUNTIFS(B:B,B84,C:C,C84)&gt;1),"(#);;")</f>
        <v>ШУП-2.1-ШУП-2.2</v>
      </c>
      <c r="B84" s="1" t="s">
        <v>58</v>
      </c>
      <c r="C84" s="1" t="s">
        <v>59</v>
      </c>
      <c r="D84" s="1"/>
      <c r="E84" s="1" t="s">
        <v>44</v>
      </c>
      <c r="F84" s="1">
        <f t="shared" si="3"/>
        <v>3</v>
      </c>
      <c r="G84" s="1"/>
      <c r="H84" s="1" t="s">
        <v>16</v>
      </c>
      <c r="I84" s="1">
        <f t="shared" ref="I84:I96" si="14">F84</f>
        <v>3</v>
      </c>
      <c r="J84" s="1"/>
      <c r="K84" s="25"/>
      <c r="L84" s="34">
        <v>2</v>
      </c>
      <c r="N84" s="2"/>
      <c r="O84" s="2"/>
      <c r="P84" s="2"/>
    </row>
    <row r="85" spans="1:16" x14ac:dyDescent="0.25">
      <c r="A85" s="1" t="str">
        <f>B85&amp;"-"&amp;C85&amp;TEXT(COUNTIFS($B$4:B85,B85,$C$4:C85,C85)*(COUNTIFS(B:B,B85,C:C,C85)&gt;1),"(#);;")</f>
        <v>ШУП-2.1-SB1</v>
      </c>
      <c r="B85" s="1" t="s">
        <v>58</v>
      </c>
      <c r="C85" s="1" t="s">
        <v>43</v>
      </c>
      <c r="D85" s="1"/>
      <c r="E85" s="1" t="s">
        <v>44</v>
      </c>
      <c r="F85" s="1">
        <f t="shared" si="3"/>
        <v>7</v>
      </c>
      <c r="G85" s="1"/>
      <c r="H85" s="1" t="s">
        <v>16</v>
      </c>
      <c r="I85" s="1">
        <f t="shared" si="14"/>
        <v>7</v>
      </c>
      <c r="J85" s="1"/>
      <c r="K85" s="25"/>
      <c r="L85" s="34">
        <f>3+3</f>
        <v>6</v>
      </c>
      <c r="N85" s="2"/>
      <c r="O85" s="2"/>
      <c r="P85" s="2"/>
    </row>
    <row r="86" spans="1:16" x14ac:dyDescent="0.25">
      <c r="A86" s="1" t="str">
        <f>B86&amp;"-"&amp;C86&amp;TEXT(COUNTIFS($B$4:B86,B86,$C$4:C86,C86)*(COUNTIFS(B:B,B86,C:C,C86)&gt;1),"(#);;")</f>
        <v>ШУП-2.1-БЭКУпит</v>
      </c>
      <c r="B86" s="1" t="s">
        <v>58</v>
      </c>
      <c r="C86" s="1" t="s">
        <v>54</v>
      </c>
      <c r="D86" s="1"/>
      <c r="E86" s="1" t="s">
        <v>44</v>
      </c>
      <c r="F86" s="1">
        <f t="shared" si="3"/>
        <v>9</v>
      </c>
      <c r="G86" s="1"/>
      <c r="H86" s="1" t="s">
        <v>16</v>
      </c>
      <c r="I86" s="1">
        <f t="shared" si="14"/>
        <v>9</v>
      </c>
      <c r="J86" s="1" t="s">
        <v>53</v>
      </c>
      <c r="K86" s="25"/>
      <c r="L86" s="34">
        <v>8</v>
      </c>
      <c r="N86" s="2"/>
      <c r="O86" s="2"/>
      <c r="P86" s="2"/>
    </row>
    <row r="87" spans="1:16" x14ac:dyDescent="0.25">
      <c r="A87" s="1" t="str">
        <f>B87&amp;"-"&amp;C87&amp;TEXT(COUNTIFS($B$4:B87,B87,$C$4:C87,C87)*(COUNTIFS(B:B,B87,C:C,C87)&gt;1),"(#);;")</f>
        <v>ШУП-2.1-БЭКУ</v>
      </c>
      <c r="B87" s="1" t="s">
        <v>58</v>
      </c>
      <c r="C87" s="1" t="s">
        <v>45</v>
      </c>
      <c r="D87" s="1"/>
      <c r="E87" s="1" t="s">
        <v>44</v>
      </c>
      <c r="F87" s="1">
        <f t="shared" si="3"/>
        <v>9</v>
      </c>
      <c r="G87" s="1"/>
      <c r="H87" s="1" t="s">
        <v>16</v>
      </c>
      <c r="I87" s="1">
        <f t="shared" si="14"/>
        <v>9</v>
      </c>
      <c r="J87" s="1"/>
      <c r="K87" s="25"/>
      <c r="L87" s="34">
        <f>L86</f>
        <v>8</v>
      </c>
      <c r="N87" s="2"/>
      <c r="O87" s="2"/>
      <c r="P87" s="2"/>
    </row>
    <row r="88" spans="1:16" x14ac:dyDescent="0.25">
      <c r="A88" s="1" t="str">
        <f>B88&amp;"-"&amp;C88&amp;TEXT(COUNTIFS($B$4:B88,B88,$C$4:C88,C88)*(COUNTIFS(B:B,B88,C:C,C88)&gt;1),"(#);;")</f>
        <v>БЭКУ-SB2(2)</v>
      </c>
      <c r="B88" s="1" t="s">
        <v>45</v>
      </c>
      <c r="C88" s="1" t="s">
        <v>48</v>
      </c>
      <c r="D88" s="1"/>
      <c r="E88" s="1" t="s">
        <v>44</v>
      </c>
      <c r="F88" s="1">
        <f t="shared" si="3"/>
        <v>11</v>
      </c>
      <c r="G88" s="1"/>
      <c r="H88" s="1" t="s">
        <v>16</v>
      </c>
      <c r="I88" s="1">
        <f t="shared" si="14"/>
        <v>11</v>
      </c>
      <c r="J88" s="1"/>
      <c r="K88" s="25"/>
      <c r="L88" s="34">
        <v>10</v>
      </c>
      <c r="N88" s="2"/>
      <c r="O88" s="2"/>
      <c r="P88" s="2"/>
    </row>
    <row r="89" spans="1:16" x14ac:dyDescent="0.25">
      <c r="A89" s="1" t="str">
        <f>B89&amp;"-"&amp;C89&amp;TEXT(COUNTIFS($B$4:B89,B89,$C$4:C89,C89)*(COUNTIFS(B:B,B89,C:C,C89)&gt;1),"(#);;")</f>
        <v>ШУП-2.2-П2(1)</v>
      </c>
      <c r="B89" s="1" t="s">
        <v>59</v>
      </c>
      <c r="C89" s="1" t="s">
        <v>38</v>
      </c>
      <c r="D89" s="1"/>
      <c r="E89" s="9" t="s">
        <v>47</v>
      </c>
      <c r="F89" s="1">
        <f t="shared" si="3"/>
        <v>6</v>
      </c>
      <c r="G89" s="1"/>
      <c r="H89" s="9" t="s">
        <v>35</v>
      </c>
      <c r="I89" s="1">
        <f t="shared" si="14"/>
        <v>6</v>
      </c>
      <c r="J89" s="1" t="s">
        <v>52</v>
      </c>
      <c r="K89" s="25"/>
      <c r="L89" s="34">
        <v>5</v>
      </c>
      <c r="N89" s="2"/>
      <c r="O89" s="2"/>
      <c r="P89" s="2"/>
    </row>
    <row r="90" spans="1:16" x14ac:dyDescent="0.25">
      <c r="A90" s="1" t="str">
        <f>B90&amp;"-"&amp;C90&amp;TEXT(COUNTIFS($B$4:B90,B90,$C$4:C90,C90)*(COUNTIFS(B:B,B90,C:C,C90)&gt;1),"(#);;")</f>
        <v>ШУП-2.2-П2(2)</v>
      </c>
      <c r="B90" s="1" t="s">
        <v>59</v>
      </c>
      <c r="C90" s="1" t="s">
        <v>38</v>
      </c>
      <c r="D90" s="1"/>
      <c r="E90" s="12" t="s">
        <v>42</v>
      </c>
      <c r="F90" s="1">
        <f t="shared" si="3"/>
        <v>6</v>
      </c>
      <c r="G90" s="1"/>
      <c r="H90" s="1" t="s">
        <v>16</v>
      </c>
      <c r="I90" s="1">
        <f t="shared" si="14"/>
        <v>6</v>
      </c>
      <c r="J90" s="1" t="s">
        <v>52</v>
      </c>
      <c r="K90" s="25"/>
      <c r="L90" s="34">
        <v>5</v>
      </c>
      <c r="N90" s="2"/>
      <c r="O90" s="2"/>
      <c r="P90" s="2"/>
    </row>
    <row r="91" spans="1:16" x14ac:dyDescent="0.25">
      <c r="A91" s="1" t="str">
        <f>B91&amp;"-"&amp;C91&amp;TEXT(COUNTIFS($B$4:B91,B91,$C$4:C91,C91)*(COUNTIFS(B:B,B91,C:C,C91)&gt;1),"(#);;")</f>
        <v>ШУП-2.2-ШУП-2.3</v>
      </c>
      <c r="B91" s="1" t="s">
        <v>59</v>
      </c>
      <c r="C91" s="1" t="s">
        <v>60</v>
      </c>
      <c r="D91" s="1"/>
      <c r="E91" s="1" t="s">
        <v>44</v>
      </c>
      <c r="F91" s="1">
        <f t="shared" si="3"/>
        <v>3</v>
      </c>
      <c r="G91" s="1"/>
      <c r="H91" s="1" t="s">
        <v>16</v>
      </c>
      <c r="I91" s="1">
        <f t="shared" si="14"/>
        <v>3</v>
      </c>
      <c r="J91" s="1"/>
      <c r="K91" s="25"/>
      <c r="L91" s="34">
        <v>2</v>
      </c>
      <c r="N91" s="2"/>
      <c r="O91" s="2"/>
      <c r="P91" s="2"/>
    </row>
    <row r="92" spans="1:16" x14ac:dyDescent="0.25">
      <c r="A92" s="1" t="str">
        <f>B92&amp;"-"&amp;C92&amp;TEXT(COUNTIFS($B$4:B92,B92,$C$4:C92,C92)*(COUNTIFS(B:B,B92,C:C,C92)&gt;1),"(#);;")</f>
        <v>ШУП-2.3-П3(1)</v>
      </c>
      <c r="B92" s="1" t="s">
        <v>60</v>
      </c>
      <c r="C92" s="1" t="s">
        <v>46</v>
      </c>
      <c r="D92" s="1"/>
      <c r="E92" s="9" t="s">
        <v>47</v>
      </c>
      <c r="F92" s="1">
        <f t="shared" si="3"/>
        <v>6</v>
      </c>
      <c r="G92" s="1"/>
      <c r="H92" s="9" t="s">
        <v>35</v>
      </c>
      <c r="I92" s="1">
        <f t="shared" si="14"/>
        <v>6</v>
      </c>
      <c r="J92" s="1" t="s">
        <v>52</v>
      </c>
      <c r="K92" s="25"/>
      <c r="L92" s="34">
        <v>5</v>
      </c>
      <c r="N92" s="2"/>
      <c r="O92" s="2"/>
      <c r="P92" s="2"/>
    </row>
    <row r="93" spans="1:16" x14ac:dyDescent="0.25">
      <c r="A93" s="1" t="str">
        <f>B93&amp;"-"&amp;C93&amp;TEXT(COUNTIFS($B$4:B93,B93,$C$4:C93,C93)*(COUNTIFS(B:B,B93,C:C,C93)&gt;1),"(#);;")</f>
        <v>ШУП-2.3-П3(2)</v>
      </c>
      <c r="B93" s="1" t="s">
        <v>60</v>
      </c>
      <c r="C93" s="1" t="s">
        <v>46</v>
      </c>
      <c r="D93" s="1"/>
      <c r="E93" s="12" t="s">
        <v>42</v>
      </c>
      <c r="F93" s="1">
        <f t="shared" si="3"/>
        <v>6</v>
      </c>
      <c r="G93" s="1"/>
      <c r="H93" s="1" t="s">
        <v>16</v>
      </c>
      <c r="I93" s="1">
        <f t="shared" si="14"/>
        <v>6</v>
      </c>
      <c r="J93" s="1" t="s">
        <v>52</v>
      </c>
      <c r="K93" s="25"/>
      <c r="L93" s="34">
        <v>5</v>
      </c>
      <c r="N93" s="2"/>
      <c r="O93" s="2"/>
      <c r="P93" s="2"/>
    </row>
    <row r="94" spans="1:16" x14ac:dyDescent="0.25">
      <c r="A94" s="1" t="str">
        <f>B94&amp;"-"&amp;C94&amp;TEXT(COUNTIFS($B$4:B94,B94,$C$4:C94,C94)*(COUNTIFS(B:B,B94,C:C,C94)&gt;1),"(#);;")</f>
        <v>ШУП-2.1-ШАСУД2</v>
      </c>
      <c r="B94" s="1" t="s">
        <v>58</v>
      </c>
      <c r="C94" s="1" t="s">
        <v>63</v>
      </c>
      <c r="D94" s="1"/>
      <c r="E94" s="1" t="s">
        <v>20</v>
      </c>
      <c r="F94" s="1">
        <f t="shared" si="3"/>
        <v>27</v>
      </c>
      <c r="G94" s="1"/>
      <c r="H94" s="1" t="s">
        <v>16</v>
      </c>
      <c r="I94" s="1">
        <f t="shared" si="14"/>
        <v>27</v>
      </c>
      <c r="J94" s="1" t="s">
        <v>62</v>
      </c>
      <c r="K94" s="26"/>
      <c r="L94" s="34">
        <v>24</v>
      </c>
      <c r="N94" s="2"/>
      <c r="O94" s="2"/>
      <c r="P94" s="2"/>
    </row>
    <row r="95" spans="1:16" x14ac:dyDescent="0.25">
      <c r="A95" s="1" t="str">
        <f>B95&amp;"-"&amp;C95&amp;TEXT(COUNTIFS($B$4:B95,B95,$C$4:C95,C95)*(COUNTIFS(B:B,B95,C:C,C95)&gt;1),"(#);;")</f>
        <v>ШУП-2.2-ШАСУД2</v>
      </c>
      <c r="B95" s="1" t="s">
        <v>59</v>
      </c>
      <c r="C95" s="1" t="s">
        <v>63</v>
      </c>
      <c r="D95" s="14"/>
      <c r="E95" s="1" t="s">
        <v>20</v>
      </c>
      <c r="F95" s="1">
        <f t="shared" si="3"/>
        <v>27</v>
      </c>
      <c r="G95" s="14"/>
      <c r="H95" s="1" t="s">
        <v>16</v>
      </c>
      <c r="I95" s="1">
        <f t="shared" si="14"/>
        <v>27</v>
      </c>
      <c r="J95" s="1" t="s">
        <v>62</v>
      </c>
      <c r="K95" s="26"/>
      <c r="L95" s="35">
        <v>24</v>
      </c>
      <c r="N95" s="2"/>
      <c r="O95" s="2"/>
      <c r="P95" s="2"/>
    </row>
    <row r="96" spans="1:16" x14ac:dyDescent="0.25">
      <c r="A96" s="1" t="str">
        <f>B96&amp;"-"&amp;C96&amp;TEXT(COUNTIFS($B$4:B96,B96,$C$4:C96,C96)*(COUNTIFS(B:B,B96,C:C,C96)&gt;1),"(#);;")</f>
        <v>ШУП-2.3-ШАСУД2(1)</v>
      </c>
      <c r="B96" s="1" t="s">
        <v>60</v>
      </c>
      <c r="C96" s="1" t="s">
        <v>63</v>
      </c>
      <c r="D96" s="14"/>
      <c r="E96" s="1" t="s">
        <v>20</v>
      </c>
      <c r="F96" s="1">
        <f t="shared" si="3"/>
        <v>29</v>
      </c>
      <c r="G96" s="14"/>
      <c r="H96" s="1" t="s">
        <v>16</v>
      </c>
      <c r="I96" s="1">
        <f t="shared" si="14"/>
        <v>29</v>
      </c>
      <c r="J96" s="1" t="s">
        <v>62</v>
      </c>
      <c r="K96" s="26"/>
      <c r="L96" s="34">
        <v>26</v>
      </c>
      <c r="N96" s="2"/>
      <c r="O96" s="2"/>
      <c r="P96" s="2"/>
    </row>
    <row r="97" spans="1:16" ht="15.75" thickBot="1" x14ac:dyDescent="0.3">
      <c r="A97" s="18" t="str">
        <f>B97&amp;"-"&amp;C97&amp;TEXT(COUNTIFS($B$4:B97,B97,$C$4:C97,C97)*(COUNTIFS(B:B,B97,C:C,C97)&gt;1),"(#);;")</f>
        <v>ШУП-2.3-ШАСУД2(2)</v>
      </c>
      <c r="B97" s="18" t="s">
        <v>60</v>
      </c>
      <c r="C97" s="18" t="s">
        <v>63</v>
      </c>
      <c r="D97" s="18"/>
      <c r="E97" s="24" t="s">
        <v>20</v>
      </c>
      <c r="F97" s="18">
        <f t="shared" si="3"/>
        <v>29</v>
      </c>
      <c r="G97" s="18"/>
      <c r="H97" s="18" t="s">
        <v>16</v>
      </c>
      <c r="I97" s="18">
        <f>F97</f>
        <v>29</v>
      </c>
      <c r="J97" s="18" t="s">
        <v>61</v>
      </c>
      <c r="K97" s="28"/>
      <c r="L97" s="37">
        <f>L96</f>
        <v>26</v>
      </c>
      <c r="N97" s="2"/>
      <c r="O97" s="2"/>
      <c r="P97" s="2"/>
    </row>
    <row r="98" spans="1:16" x14ac:dyDescent="0.25">
      <c r="N98" s="2"/>
      <c r="O98" s="2"/>
      <c r="P98" s="2"/>
    </row>
    <row r="99" spans="1:16" x14ac:dyDescent="0.25">
      <c r="N99" s="2"/>
      <c r="O99" s="2"/>
      <c r="P99" s="2"/>
    </row>
  </sheetData>
  <mergeCells count="13">
    <mergeCell ref="H2:H3"/>
    <mergeCell ref="I2:I3"/>
    <mergeCell ref="J1:J3"/>
    <mergeCell ref="K1:K3"/>
    <mergeCell ref="A1:A3"/>
    <mergeCell ref="B1:C1"/>
    <mergeCell ref="D1:D3"/>
    <mergeCell ref="E1:G1"/>
    <mergeCell ref="H1:I1"/>
    <mergeCell ref="B2:B3"/>
    <mergeCell ref="C2:C3"/>
    <mergeCell ref="E2:E3"/>
    <mergeCell ref="F2:G2"/>
  </mergeCells>
  <conditionalFormatting sqref="E1:E3 E98:E1048576 E30:E34 E40:E44">
    <cfRule type="cellIs" dxfId="374" priority="2662" operator="equal">
      <formula>#REF!</formula>
    </cfRule>
    <cfRule type="cellIs" dxfId="373" priority="2663" operator="equal">
      <formula>#REF!</formula>
    </cfRule>
    <cfRule type="cellIs" dxfId="372" priority="2664" operator="equal">
      <formula>#REF!</formula>
    </cfRule>
    <cfRule type="cellIs" dxfId="371" priority="2665" operator="equal">
      <formula>#REF!</formula>
    </cfRule>
    <cfRule type="cellIs" dxfId="370" priority="2666" operator="equal">
      <formula>#REF!</formula>
    </cfRule>
  </conditionalFormatting>
  <conditionalFormatting sqref="E4">
    <cfRule type="cellIs" dxfId="369" priority="1446" operator="equal">
      <formula>#REF!</formula>
    </cfRule>
    <cfRule type="cellIs" dxfId="368" priority="1447" operator="equal">
      <formula>#REF!</formula>
    </cfRule>
    <cfRule type="cellIs" dxfId="367" priority="1448" operator="equal">
      <formula>#REF!</formula>
    </cfRule>
    <cfRule type="cellIs" dxfId="366" priority="1449" operator="equal">
      <formula>#REF!</formula>
    </cfRule>
    <cfRule type="cellIs" dxfId="365" priority="1450" operator="equal">
      <formula>#REF!</formula>
    </cfRule>
  </conditionalFormatting>
  <conditionalFormatting sqref="E9">
    <cfRule type="cellIs" dxfId="364" priority="951" operator="equal">
      <formula>#REF!</formula>
    </cfRule>
    <cfRule type="cellIs" dxfId="363" priority="952" operator="equal">
      <formula>#REF!</formula>
    </cfRule>
    <cfRule type="cellIs" dxfId="362" priority="953" operator="equal">
      <formula>#REF!</formula>
    </cfRule>
    <cfRule type="cellIs" dxfId="361" priority="954" operator="equal">
      <formula>#REF!</formula>
    </cfRule>
    <cfRule type="cellIs" dxfId="360" priority="955" operator="equal">
      <formula>#REF!</formula>
    </cfRule>
  </conditionalFormatting>
  <conditionalFormatting sqref="E10:E11">
    <cfRule type="cellIs" dxfId="359" priority="946" operator="equal">
      <formula>#REF!</formula>
    </cfRule>
    <cfRule type="cellIs" dxfId="358" priority="947" operator="equal">
      <formula>#REF!</formula>
    </cfRule>
    <cfRule type="cellIs" dxfId="357" priority="948" operator="equal">
      <formula>#REF!</formula>
    </cfRule>
    <cfRule type="cellIs" dxfId="356" priority="949" operator="equal">
      <formula>#REF!</formula>
    </cfRule>
    <cfRule type="cellIs" dxfId="355" priority="950" operator="equal">
      <formula>#REF!</formula>
    </cfRule>
  </conditionalFormatting>
  <conditionalFormatting sqref="E25">
    <cfRule type="cellIs" dxfId="354" priority="886" operator="equal">
      <formula>#REF!</formula>
    </cfRule>
    <cfRule type="cellIs" dxfId="353" priority="887" operator="equal">
      <formula>#REF!</formula>
    </cfRule>
    <cfRule type="cellIs" dxfId="352" priority="888" operator="equal">
      <formula>#REF!</formula>
    </cfRule>
    <cfRule type="cellIs" dxfId="351" priority="889" operator="equal">
      <formula>#REF!</formula>
    </cfRule>
    <cfRule type="cellIs" dxfId="350" priority="890" operator="equal">
      <formula>#REF!</formula>
    </cfRule>
  </conditionalFormatting>
  <conditionalFormatting sqref="E13:E14">
    <cfRule type="cellIs" dxfId="349" priority="936" operator="equal">
      <formula>#REF!</formula>
    </cfRule>
    <cfRule type="cellIs" dxfId="348" priority="937" operator="equal">
      <formula>#REF!</formula>
    </cfRule>
    <cfRule type="cellIs" dxfId="347" priority="938" operator="equal">
      <formula>#REF!</formula>
    </cfRule>
    <cfRule type="cellIs" dxfId="346" priority="939" operator="equal">
      <formula>#REF!</formula>
    </cfRule>
    <cfRule type="cellIs" dxfId="345" priority="940" operator="equal">
      <formula>#REF!</formula>
    </cfRule>
  </conditionalFormatting>
  <conditionalFormatting sqref="E26">
    <cfRule type="cellIs" dxfId="344" priority="871" operator="equal">
      <formula>#REF!</formula>
    </cfRule>
    <cfRule type="cellIs" dxfId="343" priority="872" operator="equal">
      <formula>#REF!</formula>
    </cfRule>
    <cfRule type="cellIs" dxfId="342" priority="873" operator="equal">
      <formula>#REF!</formula>
    </cfRule>
    <cfRule type="cellIs" dxfId="341" priority="874" operator="equal">
      <formula>#REF!</formula>
    </cfRule>
    <cfRule type="cellIs" dxfId="340" priority="875" operator="equal">
      <formula>#REF!</formula>
    </cfRule>
  </conditionalFormatting>
  <conditionalFormatting sqref="E15:E20">
    <cfRule type="cellIs" dxfId="339" priority="931" operator="equal">
      <formula>#REF!</formula>
    </cfRule>
    <cfRule type="cellIs" dxfId="338" priority="932" operator="equal">
      <formula>#REF!</formula>
    </cfRule>
    <cfRule type="cellIs" dxfId="337" priority="933" operator="equal">
      <formula>#REF!</formula>
    </cfRule>
    <cfRule type="cellIs" dxfId="336" priority="934" operator="equal">
      <formula>#REF!</formula>
    </cfRule>
    <cfRule type="cellIs" dxfId="335" priority="935" operator="equal">
      <formula>#REF!</formula>
    </cfRule>
  </conditionalFormatting>
  <conditionalFormatting sqref="E21">
    <cfRule type="cellIs" dxfId="334" priority="926" operator="equal">
      <formula>#REF!</formula>
    </cfRule>
    <cfRule type="cellIs" dxfId="333" priority="927" operator="equal">
      <formula>#REF!</formula>
    </cfRule>
    <cfRule type="cellIs" dxfId="332" priority="928" operator="equal">
      <formula>#REF!</formula>
    </cfRule>
    <cfRule type="cellIs" dxfId="331" priority="929" operator="equal">
      <formula>#REF!</formula>
    </cfRule>
    <cfRule type="cellIs" dxfId="330" priority="930" operator="equal">
      <formula>#REF!</formula>
    </cfRule>
  </conditionalFormatting>
  <conditionalFormatting sqref="E22">
    <cfRule type="cellIs" dxfId="329" priority="921" operator="equal">
      <formula>#REF!</formula>
    </cfRule>
    <cfRule type="cellIs" dxfId="328" priority="922" operator="equal">
      <formula>#REF!</formula>
    </cfRule>
    <cfRule type="cellIs" dxfId="327" priority="923" operator="equal">
      <formula>#REF!</formula>
    </cfRule>
    <cfRule type="cellIs" dxfId="326" priority="924" operator="equal">
      <formula>#REF!</formula>
    </cfRule>
    <cfRule type="cellIs" dxfId="325" priority="925" operator="equal">
      <formula>#REF!</formula>
    </cfRule>
  </conditionalFormatting>
  <conditionalFormatting sqref="E23">
    <cfRule type="cellIs" dxfId="324" priority="916" operator="equal">
      <formula>#REF!</formula>
    </cfRule>
    <cfRule type="cellIs" dxfId="323" priority="917" operator="equal">
      <formula>#REF!</formula>
    </cfRule>
    <cfRule type="cellIs" dxfId="322" priority="918" operator="equal">
      <formula>#REF!</formula>
    </cfRule>
    <cfRule type="cellIs" dxfId="321" priority="919" operator="equal">
      <formula>#REF!</formula>
    </cfRule>
    <cfRule type="cellIs" dxfId="320" priority="920" operator="equal">
      <formula>#REF!</formula>
    </cfRule>
  </conditionalFormatting>
  <conditionalFormatting sqref="E24">
    <cfRule type="cellIs" dxfId="319" priority="911" operator="equal">
      <formula>#REF!</formula>
    </cfRule>
    <cfRule type="cellIs" dxfId="318" priority="912" operator="equal">
      <formula>#REF!</formula>
    </cfRule>
    <cfRule type="cellIs" dxfId="317" priority="913" operator="equal">
      <formula>#REF!</formula>
    </cfRule>
    <cfRule type="cellIs" dxfId="316" priority="914" operator="equal">
      <formula>#REF!</formula>
    </cfRule>
    <cfRule type="cellIs" dxfId="315" priority="915" operator="equal">
      <formula>#REF!</formula>
    </cfRule>
  </conditionalFormatting>
  <conditionalFormatting sqref="E6">
    <cfRule type="cellIs" dxfId="314" priority="966" operator="equal">
      <formula>#REF!</formula>
    </cfRule>
    <cfRule type="cellIs" dxfId="313" priority="967" operator="equal">
      <formula>#REF!</formula>
    </cfRule>
    <cfRule type="cellIs" dxfId="312" priority="968" operator="equal">
      <formula>#REF!</formula>
    </cfRule>
    <cfRule type="cellIs" dxfId="311" priority="969" operator="equal">
      <formula>#REF!</formula>
    </cfRule>
    <cfRule type="cellIs" dxfId="310" priority="970" operator="equal">
      <formula>#REF!</formula>
    </cfRule>
  </conditionalFormatting>
  <conditionalFormatting sqref="E27">
    <cfRule type="cellIs" dxfId="309" priority="866" operator="equal">
      <formula>#REF!</formula>
    </cfRule>
    <cfRule type="cellIs" dxfId="308" priority="867" operator="equal">
      <formula>#REF!</formula>
    </cfRule>
    <cfRule type="cellIs" dxfId="307" priority="868" operator="equal">
      <formula>#REF!</formula>
    </cfRule>
    <cfRule type="cellIs" dxfId="306" priority="869" operator="equal">
      <formula>#REF!</formula>
    </cfRule>
    <cfRule type="cellIs" dxfId="305" priority="870" operator="equal">
      <formula>#REF!</formula>
    </cfRule>
  </conditionalFormatting>
  <conditionalFormatting sqref="E29">
    <cfRule type="cellIs" dxfId="304" priority="856" operator="equal">
      <formula>#REF!</formula>
    </cfRule>
    <cfRule type="cellIs" dxfId="303" priority="857" operator="equal">
      <formula>#REF!</formula>
    </cfRule>
    <cfRule type="cellIs" dxfId="302" priority="858" operator="equal">
      <formula>#REF!</formula>
    </cfRule>
    <cfRule type="cellIs" dxfId="301" priority="859" operator="equal">
      <formula>#REF!</formula>
    </cfRule>
    <cfRule type="cellIs" dxfId="300" priority="860" operator="equal">
      <formula>#REF!</formula>
    </cfRule>
  </conditionalFormatting>
  <conditionalFormatting sqref="E28">
    <cfRule type="cellIs" dxfId="299" priority="861" operator="equal">
      <formula>#REF!</formula>
    </cfRule>
    <cfRule type="cellIs" dxfId="298" priority="862" operator="equal">
      <formula>#REF!</formula>
    </cfRule>
    <cfRule type="cellIs" dxfId="297" priority="863" operator="equal">
      <formula>#REF!</formula>
    </cfRule>
    <cfRule type="cellIs" dxfId="296" priority="864" operator="equal">
      <formula>#REF!</formula>
    </cfRule>
    <cfRule type="cellIs" dxfId="295" priority="865" operator="equal">
      <formula>#REF!</formula>
    </cfRule>
  </conditionalFormatting>
  <conditionalFormatting sqref="E36">
    <cfRule type="cellIs" dxfId="294" priority="741" operator="equal">
      <formula>#REF!</formula>
    </cfRule>
    <cfRule type="cellIs" dxfId="293" priority="742" operator="equal">
      <formula>#REF!</formula>
    </cfRule>
    <cfRule type="cellIs" dxfId="292" priority="743" operator="equal">
      <formula>#REF!</formula>
    </cfRule>
    <cfRule type="cellIs" dxfId="291" priority="744" operator="equal">
      <formula>#REF!</formula>
    </cfRule>
    <cfRule type="cellIs" dxfId="290" priority="745" operator="equal">
      <formula>#REF!</formula>
    </cfRule>
  </conditionalFormatting>
  <conditionalFormatting sqref="E38:E39">
    <cfRule type="cellIs" dxfId="289" priority="711" operator="equal">
      <formula>#REF!</formula>
    </cfRule>
    <cfRule type="cellIs" dxfId="288" priority="712" operator="equal">
      <formula>#REF!</formula>
    </cfRule>
    <cfRule type="cellIs" dxfId="287" priority="713" operator="equal">
      <formula>#REF!</formula>
    </cfRule>
    <cfRule type="cellIs" dxfId="286" priority="714" operator="equal">
      <formula>#REF!</formula>
    </cfRule>
    <cfRule type="cellIs" dxfId="285" priority="715" operator="equal">
      <formula>#REF!</formula>
    </cfRule>
  </conditionalFormatting>
  <conditionalFormatting sqref="E37">
    <cfRule type="cellIs" dxfId="284" priority="726" operator="equal">
      <formula>#REF!</formula>
    </cfRule>
    <cfRule type="cellIs" dxfId="283" priority="727" operator="equal">
      <formula>#REF!</formula>
    </cfRule>
    <cfRule type="cellIs" dxfId="282" priority="728" operator="equal">
      <formula>#REF!</formula>
    </cfRule>
    <cfRule type="cellIs" dxfId="281" priority="729" operator="equal">
      <formula>#REF!</formula>
    </cfRule>
    <cfRule type="cellIs" dxfId="280" priority="730" operator="equal">
      <formula>#REF!</formula>
    </cfRule>
  </conditionalFormatting>
  <conditionalFormatting sqref="E66">
    <cfRule type="cellIs" dxfId="279" priority="641" operator="equal">
      <formula>#REF!</formula>
    </cfRule>
    <cfRule type="cellIs" dxfId="278" priority="642" operator="equal">
      <formula>#REF!</formula>
    </cfRule>
    <cfRule type="cellIs" dxfId="277" priority="643" operator="equal">
      <formula>#REF!</formula>
    </cfRule>
    <cfRule type="cellIs" dxfId="276" priority="644" operator="equal">
      <formula>#REF!</formula>
    </cfRule>
    <cfRule type="cellIs" dxfId="275" priority="645" operator="equal">
      <formula>#REF!</formula>
    </cfRule>
  </conditionalFormatting>
  <conditionalFormatting sqref="E74">
    <cfRule type="cellIs" dxfId="274" priority="616" operator="equal">
      <formula>#REF!</formula>
    </cfRule>
    <cfRule type="cellIs" dxfId="273" priority="617" operator="equal">
      <formula>#REF!</formula>
    </cfRule>
    <cfRule type="cellIs" dxfId="272" priority="618" operator="equal">
      <formula>#REF!</formula>
    </cfRule>
    <cfRule type="cellIs" dxfId="271" priority="619" operator="equal">
      <formula>#REF!</formula>
    </cfRule>
    <cfRule type="cellIs" dxfId="270" priority="620" operator="equal">
      <formula>#REF!</formula>
    </cfRule>
  </conditionalFormatting>
  <conditionalFormatting sqref="E72">
    <cfRule type="cellIs" dxfId="269" priority="621" operator="equal">
      <formula>#REF!</formula>
    </cfRule>
    <cfRule type="cellIs" dxfId="268" priority="622" operator="equal">
      <formula>#REF!</formula>
    </cfRule>
    <cfRule type="cellIs" dxfId="267" priority="623" operator="equal">
      <formula>#REF!</formula>
    </cfRule>
    <cfRule type="cellIs" dxfId="266" priority="624" operator="equal">
      <formula>#REF!</formula>
    </cfRule>
    <cfRule type="cellIs" dxfId="265" priority="625" operator="equal">
      <formula>#REF!</formula>
    </cfRule>
  </conditionalFormatting>
  <conditionalFormatting sqref="E67">
    <cfRule type="cellIs" dxfId="264" priority="646" operator="equal">
      <formula>#REF!</formula>
    </cfRule>
    <cfRule type="cellIs" dxfId="263" priority="647" operator="equal">
      <formula>#REF!</formula>
    </cfRule>
    <cfRule type="cellIs" dxfId="262" priority="648" operator="equal">
      <formula>#REF!</formula>
    </cfRule>
    <cfRule type="cellIs" dxfId="261" priority="649" operator="equal">
      <formula>#REF!</formula>
    </cfRule>
    <cfRule type="cellIs" dxfId="260" priority="650" operator="equal">
      <formula>#REF!</formula>
    </cfRule>
  </conditionalFormatting>
  <conditionalFormatting sqref="E68">
    <cfRule type="cellIs" dxfId="259" priority="636" operator="equal">
      <formula>#REF!</formula>
    </cfRule>
    <cfRule type="cellIs" dxfId="258" priority="637" operator="equal">
      <formula>#REF!</formula>
    </cfRule>
    <cfRule type="cellIs" dxfId="257" priority="638" operator="equal">
      <formula>#REF!</formula>
    </cfRule>
    <cfRule type="cellIs" dxfId="256" priority="639" operator="equal">
      <formula>#REF!</formula>
    </cfRule>
    <cfRule type="cellIs" dxfId="255" priority="640" operator="equal">
      <formula>#REF!</formula>
    </cfRule>
  </conditionalFormatting>
  <conditionalFormatting sqref="E69">
    <cfRule type="cellIs" dxfId="254" priority="631" operator="equal">
      <formula>#REF!</formula>
    </cfRule>
    <cfRule type="cellIs" dxfId="253" priority="632" operator="equal">
      <formula>#REF!</formula>
    </cfRule>
    <cfRule type="cellIs" dxfId="252" priority="633" operator="equal">
      <formula>#REF!</formula>
    </cfRule>
    <cfRule type="cellIs" dxfId="251" priority="634" operator="equal">
      <formula>#REF!</formula>
    </cfRule>
    <cfRule type="cellIs" dxfId="250" priority="635" operator="equal">
      <formula>#REF!</formula>
    </cfRule>
  </conditionalFormatting>
  <conditionalFormatting sqref="E70:E71">
    <cfRule type="cellIs" dxfId="249" priority="626" operator="equal">
      <formula>#REF!</formula>
    </cfRule>
    <cfRule type="cellIs" dxfId="248" priority="627" operator="equal">
      <formula>#REF!</formula>
    </cfRule>
    <cfRule type="cellIs" dxfId="247" priority="628" operator="equal">
      <formula>#REF!</formula>
    </cfRule>
    <cfRule type="cellIs" dxfId="246" priority="629" operator="equal">
      <formula>#REF!</formula>
    </cfRule>
    <cfRule type="cellIs" dxfId="245" priority="630" operator="equal">
      <formula>#REF!</formula>
    </cfRule>
  </conditionalFormatting>
  <conditionalFormatting sqref="E75">
    <cfRule type="cellIs" dxfId="234" priority="606" operator="equal">
      <formula>#REF!</formula>
    </cfRule>
    <cfRule type="cellIs" dxfId="233" priority="607" operator="equal">
      <formula>#REF!</formula>
    </cfRule>
    <cfRule type="cellIs" dxfId="232" priority="608" operator="equal">
      <formula>#REF!</formula>
    </cfRule>
    <cfRule type="cellIs" dxfId="231" priority="609" operator="equal">
      <formula>#REF!</formula>
    </cfRule>
    <cfRule type="cellIs" dxfId="230" priority="610" operator="equal">
      <formula>#REF!</formula>
    </cfRule>
  </conditionalFormatting>
  <conditionalFormatting sqref="E81">
    <cfRule type="cellIs" dxfId="229" priority="601" operator="equal">
      <formula>#REF!</formula>
    </cfRule>
    <cfRule type="cellIs" dxfId="228" priority="602" operator="equal">
      <formula>#REF!</formula>
    </cfRule>
    <cfRule type="cellIs" dxfId="227" priority="603" operator="equal">
      <formula>#REF!</formula>
    </cfRule>
    <cfRule type="cellIs" dxfId="226" priority="604" operator="equal">
      <formula>#REF!</formula>
    </cfRule>
    <cfRule type="cellIs" dxfId="225" priority="605" operator="equal">
      <formula>#REF!</formula>
    </cfRule>
  </conditionalFormatting>
  <conditionalFormatting sqref="E73">
    <cfRule type="cellIs" dxfId="224" priority="591" operator="equal">
      <formula>#REF!</formula>
    </cfRule>
    <cfRule type="cellIs" dxfId="223" priority="592" operator="equal">
      <formula>#REF!</formula>
    </cfRule>
    <cfRule type="cellIs" dxfId="222" priority="593" operator="equal">
      <formula>#REF!</formula>
    </cfRule>
    <cfRule type="cellIs" dxfId="221" priority="594" operator="equal">
      <formula>#REF!</formula>
    </cfRule>
    <cfRule type="cellIs" dxfId="220" priority="595" operator="equal">
      <formula>#REF!</formula>
    </cfRule>
  </conditionalFormatting>
  <conditionalFormatting sqref="E76">
    <cfRule type="cellIs" dxfId="219" priority="586" operator="equal">
      <formula>#REF!</formula>
    </cfRule>
    <cfRule type="cellIs" dxfId="218" priority="587" operator="equal">
      <formula>#REF!</formula>
    </cfRule>
    <cfRule type="cellIs" dxfId="217" priority="588" operator="equal">
      <formula>#REF!</formula>
    </cfRule>
    <cfRule type="cellIs" dxfId="216" priority="589" operator="equal">
      <formula>#REF!</formula>
    </cfRule>
    <cfRule type="cellIs" dxfId="215" priority="590" operator="equal">
      <formula>#REF!</formula>
    </cfRule>
  </conditionalFormatting>
  <conditionalFormatting sqref="E5">
    <cfRule type="cellIs" dxfId="184" priority="456" operator="equal">
      <formula>#REF!</formula>
    </cfRule>
    <cfRule type="cellIs" dxfId="183" priority="457" operator="equal">
      <formula>#REF!</formula>
    </cfRule>
    <cfRule type="cellIs" dxfId="182" priority="458" operator="equal">
      <formula>#REF!</formula>
    </cfRule>
    <cfRule type="cellIs" dxfId="181" priority="459" operator="equal">
      <formula>#REF!</formula>
    </cfRule>
    <cfRule type="cellIs" dxfId="180" priority="460" operator="equal">
      <formula>#REF!</formula>
    </cfRule>
  </conditionalFormatting>
  <conditionalFormatting sqref="E7:E8">
    <cfRule type="cellIs" dxfId="179" priority="446" operator="equal">
      <formula>#REF!</formula>
    </cfRule>
    <cfRule type="cellIs" dxfId="178" priority="447" operator="equal">
      <formula>#REF!</formula>
    </cfRule>
    <cfRule type="cellIs" dxfId="177" priority="448" operator="equal">
      <formula>#REF!</formula>
    </cfRule>
    <cfRule type="cellIs" dxfId="176" priority="449" operator="equal">
      <formula>#REF!</formula>
    </cfRule>
    <cfRule type="cellIs" dxfId="175" priority="450" operator="equal">
      <formula>#REF!</formula>
    </cfRule>
  </conditionalFormatting>
  <conditionalFormatting sqref="E12">
    <cfRule type="cellIs" dxfId="174" priority="441" operator="equal">
      <formula>#REF!</formula>
    </cfRule>
    <cfRule type="cellIs" dxfId="173" priority="442" operator="equal">
      <formula>#REF!</formula>
    </cfRule>
    <cfRule type="cellIs" dxfId="172" priority="443" operator="equal">
      <formula>#REF!</formula>
    </cfRule>
    <cfRule type="cellIs" dxfId="171" priority="444" operator="equal">
      <formula>#REF!</formula>
    </cfRule>
    <cfRule type="cellIs" dxfId="170" priority="445" operator="equal">
      <formula>#REF!</formula>
    </cfRule>
  </conditionalFormatting>
  <conditionalFormatting sqref="E77">
    <cfRule type="cellIs" dxfId="169" priority="376" operator="equal">
      <formula>#REF!</formula>
    </cfRule>
    <cfRule type="cellIs" dxfId="168" priority="377" operator="equal">
      <formula>#REF!</formula>
    </cfRule>
    <cfRule type="cellIs" dxfId="167" priority="378" operator="equal">
      <formula>#REF!</formula>
    </cfRule>
    <cfRule type="cellIs" dxfId="166" priority="379" operator="equal">
      <formula>#REF!</formula>
    </cfRule>
    <cfRule type="cellIs" dxfId="165" priority="380" operator="equal">
      <formula>#REF!</formula>
    </cfRule>
  </conditionalFormatting>
  <conditionalFormatting sqref="E78:E80">
    <cfRule type="cellIs" dxfId="164" priority="371" operator="equal">
      <formula>#REF!</formula>
    </cfRule>
    <cfRule type="cellIs" dxfId="163" priority="372" operator="equal">
      <formula>#REF!</formula>
    </cfRule>
    <cfRule type="cellIs" dxfId="162" priority="373" operator="equal">
      <formula>#REF!</formula>
    </cfRule>
    <cfRule type="cellIs" dxfId="161" priority="374" operator="equal">
      <formula>#REF!</formula>
    </cfRule>
    <cfRule type="cellIs" dxfId="160" priority="375" operator="equal">
      <formula>#REF!</formula>
    </cfRule>
  </conditionalFormatting>
  <conditionalFormatting sqref="E46">
    <cfRule type="cellIs" dxfId="159" priority="176" operator="equal">
      <formula>#REF!</formula>
    </cfRule>
    <cfRule type="cellIs" dxfId="158" priority="177" operator="equal">
      <formula>#REF!</formula>
    </cfRule>
    <cfRule type="cellIs" dxfId="157" priority="178" operator="equal">
      <formula>#REF!</formula>
    </cfRule>
    <cfRule type="cellIs" dxfId="156" priority="179" operator="equal">
      <formula>#REF!</formula>
    </cfRule>
    <cfRule type="cellIs" dxfId="155" priority="180" operator="equal">
      <formula>#REF!</formula>
    </cfRule>
  </conditionalFormatting>
  <conditionalFormatting sqref="E50">
    <cfRule type="cellIs" dxfId="154" priority="161" operator="equal">
      <formula>#REF!</formula>
    </cfRule>
    <cfRule type="cellIs" dxfId="153" priority="162" operator="equal">
      <formula>#REF!</formula>
    </cfRule>
    <cfRule type="cellIs" dxfId="152" priority="163" operator="equal">
      <formula>#REF!</formula>
    </cfRule>
    <cfRule type="cellIs" dxfId="151" priority="164" operator="equal">
      <formula>#REF!</formula>
    </cfRule>
    <cfRule type="cellIs" dxfId="150" priority="165" operator="equal">
      <formula>#REF!</formula>
    </cfRule>
  </conditionalFormatting>
  <conditionalFormatting sqref="E48">
    <cfRule type="cellIs" dxfId="149" priority="166" operator="equal">
      <formula>#REF!</formula>
    </cfRule>
    <cfRule type="cellIs" dxfId="148" priority="167" operator="equal">
      <formula>#REF!</formula>
    </cfRule>
    <cfRule type="cellIs" dxfId="147" priority="168" operator="equal">
      <formula>#REF!</formula>
    </cfRule>
    <cfRule type="cellIs" dxfId="146" priority="169" operator="equal">
      <formula>#REF!</formula>
    </cfRule>
    <cfRule type="cellIs" dxfId="145" priority="170" operator="equal">
      <formula>#REF!</formula>
    </cfRule>
  </conditionalFormatting>
  <conditionalFormatting sqref="E47">
    <cfRule type="cellIs" dxfId="144" priority="151" operator="equal">
      <formula>#REF!</formula>
    </cfRule>
    <cfRule type="cellIs" dxfId="143" priority="152" operator="equal">
      <formula>#REF!</formula>
    </cfRule>
    <cfRule type="cellIs" dxfId="142" priority="153" operator="equal">
      <formula>#REF!</formula>
    </cfRule>
    <cfRule type="cellIs" dxfId="141" priority="154" operator="equal">
      <formula>#REF!</formula>
    </cfRule>
    <cfRule type="cellIs" dxfId="140" priority="155" operator="equal">
      <formula>#REF!</formula>
    </cfRule>
  </conditionalFormatting>
  <conditionalFormatting sqref="E49">
    <cfRule type="cellIs" dxfId="139" priority="146" operator="equal">
      <formula>#REF!</formula>
    </cfRule>
    <cfRule type="cellIs" dxfId="138" priority="147" operator="equal">
      <formula>#REF!</formula>
    </cfRule>
    <cfRule type="cellIs" dxfId="137" priority="148" operator="equal">
      <formula>#REF!</formula>
    </cfRule>
    <cfRule type="cellIs" dxfId="136" priority="149" operator="equal">
      <formula>#REF!</formula>
    </cfRule>
    <cfRule type="cellIs" dxfId="135" priority="150" operator="equal">
      <formula>#REF!</formula>
    </cfRule>
  </conditionalFormatting>
  <conditionalFormatting sqref="E52:E57">
    <cfRule type="cellIs" dxfId="134" priority="141" operator="equal">
      <formula>#REF!</formula>
    </cfRule>
    <cfRule type="cellIs" dxfId="133" priority="142" operator="equal">
      <formula>#REF!</formula>
    </cfRule>
    <cfRule type="cellIs" dxfId="132" priority="143" operator="equal">
      <formula>#REF!</formula>
    </cfRule>
    <cfRule type="cellIs" dxfId="131" priority="144" operator="equal">
      <formula>#REF!</formula>
    </cfRule>
    <cfRule type="cellIs" dxfId="130" priority="145" operator="equal">
      <formula>#REF!</formula>
    </cfRule>
  </conditionalFormatting>
  <conditionalFormatting sqref="E58">
    <cfRule type="cellIs" dxfId="129" priority="136" operator="equal">
      <formula>#REF!</formula>
    </cfRule>
    <cfRule type="cellIs" dxfId="128" priority="137" operator="equal">
      <formula>#REF!</formula>
    </cfRule>
    <cfRule type="cellIs" dxfId="127" priority="138" operator="equal">
      <formula>#REF!</formula>
    </cfRule>
    <cfRule type="cellIs" dxfId="126" priority="139" operator="equal">
      <formula>#REF!</formula>
    </cfRule>
    <cfRule type="cellIs" dxfId="125" priority="140" operator="equal">
      <formula>#REF!</formula>
    </cfRule>
  </conditionalFormatting>
  <conditionalFormatting sqref="E59">
    <cfRule type="cellIs" dxfId="124" priority="131" operator="equal">
      <formula>#REF!</formula>
    </cfRule>
    <cfRule type="cellIs" dxfId="123" priority="132" operator="equal">
      <formula>#REF!</formula>
    </cfRule>
    <cfRule type="cellIs" dxfId="122" priority="133" operator="equal">
      <formula>#REF!</formula>
    </cfRule>
    <cfRule type="cellIs" dxfId="121" priority="134" operator="equal">
      <formula>#REF!</formula>
    </cfRule>
    <cfRule type="cellIs" dxfId="120" priority="135" operator="equal">
      <formula>#REF!</formula>
    </cfRule>
  </conditionalFormatting>
  <conditionalFormatting sqref="E65">
    <cfRule type="cellIs" dxfId="119" priority="116" operator="equal">
      <formula>#REF!</formula>
    </cfRule>
    <cfRule type="cellIs" dxfId="118" priority="117" operator="equal">
      <formula>#REF!</formula>
    </cfRule>
    <cfRule type="cellIs" dxfId="117" priority="118" operator="equal">
      <formula>#REF!</formula>
    </cfRule>
    <cfRule type="cellIs" dxfId="116" priority="119" operator="equal">
      <formula>#REF!</formula>
    </cfRule>
    <cfRule type="cellIs" dxfId="115" priority="120" operator="equal">
      <formula>#REF!</formula>
    </cfRule>
  </conditionalFormatting>
  <conditionalFormatting sqref="E61">
    <cfRule type="cellIs" dxfId="114" priority="121" operator="equal">
      <formula>#REF!</formula>
    </cfRule>
    <cfRule type="cellIs" dxfId="113" priority="122" operator="equal">
      <formula>#REF!</formula>
    </cfRule>
    <cfRule type="cellIs" dxfId="112" priority="123" operator="equal">
      <formula>#REF!</formula>
    </cfRule>
    <cfRule type="cellIs" dxfId="111" priority="124" operator="equal">
      <formula>#REF!</formula>
    </cfRule>
    <cfRule type="cellIs" dxfId="110" priority="125" operator="equal">
      <formula>#REF!</formula>
    </cfRule>
  </conditionalFormatting>
  <conditionalFormatting sqref="E60">
    <cfRule type="cellIs" dxfId="109" priority="126" operator="equal">
      <formula>#REF!</formula>
    </cfRule>
    <cfRule type="cellIs" dxfId="108" priority="127" operator="equal">
      <formula>#REF!</formula>
    </cfRule>
    <cfRule type="cellIs" dxfId="107" priority="128" operator="equal">
      <formula>#REF!</formula>
    </cfRule>
    <cfRule type="cellIs" dxfId="106" priority="129" operator="equal">
      <formula>#REF!</formula>
    </cfRule>
    <cfRule type="cellIs" dxfId="105" priority="130" operator="equal">
      <formula>#REF!</formula>
    </cfRule>
  </conditionalFormatting>
  <conditionalFormatting sqref="E6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E62">
    <cfRule type="cellIs" dxfId="99" priority="96" operator="equal">
      <formula>#REF!</formula>
    </cfRule>
    <cfRule type="cellIs" dxfId="98" priority="97" operator="equal">
      <formula>#REF!</formula>
    </cfRule>
    <cfRule type="cellIs" dxfId="97" priority="98" operator="equal">
      <formula>#REF!</formula>
    </cfRule>
    <cfRule type="cellIs" dxfId="96" priority="99" operator="equal">
      <formula>#REF!</formula>
    </cfRule>
    <cfRule type="cellIs" dxfId="95" priority="100" operator="equal">
      <formula>#REF!</formula>
    </cfRule>
  </conditionalFormatting>
  <conditionalFormatting sqref="E64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E83">
    <cfRule type="cellIs" dxfId="89" priority="86" operator="equal">
      <formula>#REF!</formula>
    </cfRule>
    <cfRule type="cellIs" dxfId="88" priority="87" operator="equal">
      <formula>#REF!</formula>
    </cfRule>
    <cfRule type="cellIs" dxfId="87" priority="88" operator="equal">
      <formula>#REF!</formula>
    </cfRule>
    <cfRule type="cellIs" dxfId="86" priority="89" operator="equal">
      <formula>#REF!</formula>
    </cfRule>
    <cfRule type="cellIs" dxfId="85" priority="90" operator="equal">
      <formula>#REF!</formula>
    </cfRule>
  </conditionalFormatting>
  <conditionalFormatting sqref="E82">
    <cfRule type="cellIs" dxfId="84" priority="81" operator="equal">
      <formula>#REF!</formula>
    </cfRule>
    <cfRule type="cellIs" dxfId="83" priority="82" operator="equal">
      <formula>#REF!</formula>
    </cfRule>
    <cfRule type="cellIs" dxfId="82" priority="83" operator="equal">
      <formula>#REF!</formula>
    </cfRule>
    <cfRule type="cellIs" dxfId="81" priority="84" operator="equal">
      <formula>#REF!</formula>
    </cfRule>
    <cfRule type="cellIs" dxfId="80" priority="85" operator="equal">
      <formula>#REF!</formula>
    </cfRule>
  </conditionalFormatting>
  <conditionalFormatting sqref="E84">
    <cfRule type="cellIs" dxfId="79" priority="76" operator="equal">
      <formula>#REF!</formula>
    </cfRule>
    <cfRule type="cellIs" dxfId="78" priority="77" operator="equal">
      <formula>#REF!</formula>
    </cfRule>
    <cfRule type="cellIs" dxfId="77" priority="78" operator="equal">
      <formula>#REF!</formula>
    </cfRule>
    <cfRule type="cellIs" dxfId="76" priority="79" operator="equal">
      <formula>#REF!</formula>
    </cfRule>
    <cfRule type="cellIs" dxfId="75" priority="80" operator="equal">
      <formula>#REF!</formula>
    </cfRule>
  </conditionalFormatting>
  <conditionalFormatting sqref="E85">
    <cfRule type="cellIs" dxfId="74" priority="71" operator="equal">
      <formula>#REF!</formula>
    </cfRule>
    <cfRule type="cellIs" dxfId="73" priority="72" operator="equal">
      <formula>#REF!</formula>
    </cfRule>
    <cfRule type="cellIs" dxfId="72" priority="73" operator="equal">
      <formula>#REF!</formula>
    </cfRule>
    <cfRule type="cellIs" dxfId="71" priority="74" operator="equal">
      <formula>#REF!</formula>
    </cfRule>
    <cfRule type="cellIs" dxfId="70" priority="75" operator="equal">
      <formula>#REF!</formula>
    </cfRule>
  </conditionalFormatting>
  <conditionalFormatting sqref="E86:E87">
    <cfRule type="cellIs" dxfId="69" priority="66" operator="equal">
      <formula>#REF!</formula>
    </cfRule>
    <cfRule type="cellIs" dxfId="68" priority="67" operator="equal">
      <formula>#REF!</formula>
    </cfRule>
    <cfRule type="cellIs" dxfId="67" priority="68" operator="equal">
      <formula>#REF!</formula>
    </cfRule>
    <cfRule type="cellIs" dxfId="66" priority="69" operator="equal">
      <formula>#REF!</formula>
    </cfRule>
    <cfRule type="cellIs" dxfId="65" priority="70" operator="equal">
      <formula>#REF!</formula>
    </cfRule>
  </conditionalFormatting>
  <conditionalFormatting sqref="E88">
    <cfRule type="cellIs" dxfId="64" priority="61" operator="equal">
      <formula>#REF!</formula>
    </cfRule>
    <cfRule type="cellIs" dxfId="63" priority="62" operator="equal">
      <formula>#REF!</formula>
    </cfRule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</conditionalFormatting>
  <conditionalFormatting sqref="E90">
    <cfRule type="cellIs" dxfId="59" priority="56" operator="equal">
      <formula>#REF!</formula>
    </cfRule>
    <cfRule type="cellIs" dxfId="58" priority="57" operator="equal">
      <formula>#REF!</formula>
    </cfRule>
    <cfRule type="cellIs" dxfId="57" priority="58" operator="equal">
      <formula>#REF!</formula>
    </cfRule>
    <cfRule type="cellIs" dxfId="56" priority="59" operator="equal">
      <formula>#REF!</formula>
    </cfRule>
    <cfRule type="cellIs" dxfId="55" priority="60" operator="equal">
      <formula>#REF!</formula>
    </cfRule>
  </conditionalFormatting>
  <conditionalFormatting sqref="E91">
    <cfRule type="cellIs" dxfId="54" priority="51" operator="equal">
      <formula>#REF!</formula>
    </cfRule>
    <cfRule type="cellIs" dxfId="53" priority="52" operator="equal">
      <formula>#REF!</formula>
    </cfRule>
    <cfRule type="cellIs" dxfId="52" priority="53" operator="equal">
      <formula>#REF!</formula>
    </cfRule>
    <cfRule type="cellIs" dxfId="51" priority="54" operator="equal">
      <formula>#REF!</formula>
    </cfRule>
    <cfRule type="cellIs" dxfId="50" priority="55" operator="equal">
      <formula>#REF!</formula>
    </cfRule>
  </conditionalFormatting>
  <conditionalFormatting sqref="E97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E89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E92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E93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E94:E96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E5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E45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E35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M4:M24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O4:O11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ageMargins left="0.7" right="0.7" top="0.75" bottom="0.75" header="0.3" footer="0.3"/>
  <pageSetup paperSize="2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КЖ</vt:lpstr>
      <vt:lpstr>Кабельный_журнал1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Кирюхин Иван Владимирович</cp:lastModifiedBy>
  <cp:lastPrinted>2018-01-17T14:05:09Z</cp:lastPrinted>
  <dcterms:created xsi:type="dcterms:W3CDTF">2011-09-21T13:11:18Z</dcterms:created>
  <dcterms:modified xsi:type="dcterms:W3CDTF">2019-07-23T15:04:39Z</dcterms:modified>
</cp:coreProperties>
</file>