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50" yWindow="1530" windowWidth="13980" windowHeight="8460" tabRatio="847"/>
  </bookViews>
  <sheets>
    <sheet name="Данные" sheetId="25" r:id="rId1"/>
    <sheet name="Пример" sheetId="31" r:id="rId2"/>
    <sheet name="Power Query" sheetId="35" r:id="rId3"/>
    <sheet name="Сводная" sheetId="34" r:id="rId4"/>
  </sheets>
  <definedNames>
    <definedName name="ExternalData_1" localSheetId="2" hidden="1">'Power Query'!$A$6:$F$12</definedName>
    <definedName name="Срез_Код_услуги_по_ЕНМУ">#N/A</definedName>
  </definedNames>
  <calcPr calcId="145621"/>
  <pivotCaches>
    <pivotCache cacheId="14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H11" i="25" l="1"/>
  <c r="H10" i="25"/>
  <c r="E10" i="31"/>
  <c r="E11" i="31"/>
  <c r="E12" i="31"/>
  <c r="E13" i="31"/>
  <c r="E14" i="31"/>
  <c r="E15" i="31"/>
  <c r="E9" i="31"/>
  <c r="B9" i="31"/>
  <c r="D9" i="31" s="1"/>
  <c r="B10" i="31"/>
  <c r="B11" i="31"/>
  <c r="C11" i="31" s="1"/>
  <c r="B12" i="31"/>
  <c r="C12" i="31" s="1"/>
  <c r="B13" i="31"/>
  <c r="C13" i="31" s="1"/>
  <c r="B14" i="31"/>
  <c r="C14" i="31" s="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H9" i="25"/>
  <c r="H8" i="25"/>
  <c r="H7" i="25"/>
  <c r="H6" i="25"/>
  <c r="F9" i="31" l="1"/>
  <c r="C9" i="31"/>
  <c r="D12" i="31"/>
  <c r="D10" i="31"/>
  <c r="F10" i="31" s="1"/>
  <c r="C10" i="31"/>
  <c r="D11" i="31"/>
  <c r="F11" i="31" s="1"/>
</calcChain>
</file>

<file path=xl/connections.xml><?xml version="1.0" encoding="utf-8"?>
<connections xmlns="http://schemas.openxmlformats.org/spreadsheetml/2006/main">
  <connection id="1" keepAlive="1" name="Запрос — Таблица7" description="Соединение с запросом &quot;Таблица7&quot; в книге." type="5" refreshedVersion="4" background="1" saveData="1">
    <dbPr connection="provider=Microsoft.Mashup.OleDb.1;data source=$EmbeddedMashup(8006ba3f-db8f-4740-b2a1-4b2055e82115)$;location=Таблица7;extended properties=UEsDBBQAAgAIALO6/0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Czuv9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s7r/TqLNh6yOAQAASwMAABMAHABGb3JtdWxhcy9TZWN0aW9uMS5tIKIYACigFAAAAAAAAAAAAAAAAAAAAAAAAAAAAI1ST0vCYBi/D/YdXtZFYQyCqIN4kg5dOpTQQTxMeyNxexfbaxgy0CQ7KHQSJPJQfoFZSitzfoXn/UY9c6k0RRyMsT3v78/z+82hRV6yGDmPnvspWZIl51q36SWBN/BgCBPwRQu8I5ImBuWyRPCCnmiIewjEI0zBh2+cHVeL1NAyFdumjF9YdrlgWeVEspY71U2aVmJkSt7NZSzG8WxejTj3FOjBJ/zAGDnDeyra8EVQxoeZggpZvWBQLWvrzLmybDNjGRWTZe9uqJOI+1FrNQWeIYAREU3RgIlowgf4BGYQEOhCH15goKiEI5pwWuWuShDRR4/+n4MA3vEtZBv/41hHRToI89DCWNQR4uGiHp48YfzwQAs9bhfYCI7JdGGkERxjRNr69DVcf84dhFGIDkGRFYCIOtofLoGsYhaovTAVoC46wENooyEewoU2+t+g4mM0mCrG00Gl5VLiKSblJlc9D0J63HLRMiY8rw8/DUVLtFdtn1HTuqVR1U5i+y+i7tb5jjW7SVkqsd0tp34BUEsBAi0AFAACAAgAs7r/TmE8Y3GrAAAA+gAAABIAAAAAAAAAAAAAAAAAAAAAAENvbmZpZy9QYWNrYWdlLnhtbFBLAQItABQAAgAIALO6/04PyumrpAAAAOkAAAATAAAAAAAAAAAAAAAAAPcAAABbQ29udGVudF9UeXBlc10ueG1sUEsBAi0AFAACAAgAs7r/TqLNh6yOAQAASwMAABMAAAAAAAAAAAAAAAAA6AEAAEZvcm11bGFzL1NlY3Rpb24xLm1QSwUGAAAAAAMAAwDCAAAAwwMAAAAA" command="SELECT * FROM [Таблица7]"/>
  </connection>
</connections>
</file>

<file path=xl/sharedStrings.xml><?xml version="1.0" encoding="utf-8"?>
<sst xmlns="http://schemas.openxmlformats.org/spreadsheetml/2006/main" count="69" uniqueCount="27">
  <si>
    <t>Наименование услуги</t>
  </si>
  <si>
    <t>B01.047.001.000</t>
  </si>
  <si>
    <t>Код материала</t>
  </si>
  <si>
    <t>Маска одноразовая</t>
  </si>
  <si>
    <t>шт.</t>
  </si>
  <si>
    <t>гр.</t>
  </si>
  <si>
    <t>Перчатки одноразовые</t>
  </si>
  <si>
    <t>Ед. изм.</t>
  </si>
  <si>
    <t>Код услуги по ЕНМУ</t>
  </si>
  <si>
    <t>Наименование материала</t>
  </si>
  <si>
    <t>Норма расхода</t>
  </si>
  <si>
    <t>Стоимость использования</t>
  </si>
  <si>
    <t>Стоимость ед. изм. руб.</t>
  </si>
  <si>
    <t>Шапочка</t>
  </si>
  <si>
    <t>Названия строк</t>
  </si>
  <si>
    <t>Общий итог</t>
  </si>
  <si>
    <t>Сумма по полю Стоимость ед. изм. руб.</t>
  </si>
  <si>
    <t>Сумма по полю Норма расхода</t>
  </si>
  <si>
    <t>Сумма по полю Стоимость использования</t>
  </si>
  <si>
    <t>условие</t>
  </si>
  <si>
    <t>Услуга 1</t>
  </si>
  <si>
    <t>Услуга 2</t>
  </si>
  <si>
    <t>Материал 222</t>
  </si>
  <si>
    <t>B01.047.001.111</t>
  </si>
  <si>
    <t>B01.047.001.112</t>
  </si>
  <si>
    <t>Услуга 4</t>
  </si>
  <si>
    <t>Ед.изм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</si>
</sst>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9"/>
      <name val="Arial Cyr"/>
      <charset val="204"/>
    </font>
    <font>
      <i/>
      <sz val="8"/>
      <color rgb="FFFF0000"/>
      <name val="Arial Cyr"/>
      <charset val="204"/>
    </font>
    <font>
      <b/>
      <sz val="9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6A6A6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A6A6A6"/>
      </right>
      <top style="thin">
        <color rgb="FFA6A6A6"/>
      </top>
      <bottom style="thin">
        <color theme="0" tint="-0.34998626667073579"/>
      </bottom>
      <diagonal/>
    </border>
    <border>
      <left style="thin">
        <color rgb="FFA6A6A6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quotePrefix="1" applyNumberFormat="1" applyAlignment="1"/>
    <xf numFmtId="0" fontId="0" fillId="0" borderId="0" xfId="0" applyNumberFormat="1" applyAlignment="1"/>
    <xf numFmtId="0" fontId="0" fillId="4" borderId="9" xfId="0" applyFill="1" applyBorder="1" applyAlignment="1">
      <alignment horizontal="left" vertical="center" wrapText="1"/>
    </xf>
    <xf numFmtId="0" fontId="0" fillId="4" borderId="0" xfId="0" applyFill="1"/>
    <xf numFmtId="165" fontId="0" fillId="0" borderId="1" xfId="0" applyNumberFormat="1" applyBorder="1" applyAlignment="1">
      <alignment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2" fontId="0" fillId="4" borderId="1" xfId="0" applyNumberFormat="1" applyFill="1" applyBorder="1" applyAlignment="1">
      <alignment vertical="center" wrapText="1"/>
    </xf>
    <xf numFmtId="166" fontId="0" fillId="4" borderId="1" xfId="0" applyNumberFormat="1" applyFill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0" fontId="0" fillId="4" borderId="0" xfId="0" applyNumberFormat="1" applyFill="1"/>
    <xf numFmtId="0" fontId="0" fillId="0" borderId="0" xfId="0" applyAlignment="1">
      <alignment wrapText="1"/>
    </xf>
  </cellXfs>
  <cellStyles count="8">
    <cellStyle name="Обычный" xfId="0" builtinId="0"/>
    <cellStyle name="Обычный 2" xfId="5"/>
    <cellStyle name="Обычный 2 2" xfId="2"/>
    <cellStyle name="Обычный 2 2 2" xfId="1"/>
    <cellStyle name="Обычный 3" xfId="6"/>
    <cellStyle name="Обычный 4" xfId="7"/>
    <cellStyle name="Процентный 2" xfId="3"/>
    <cellStyle name="Финансовый 2" xfId="4"/>
  </cellStyles>
  <dxfs count="47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wrapText="1" readingOrder="0"/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numFmt numFmtId="2" formatCode="0.0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</dxf>
    <dxf>
      <numFmt numFmtId="166" formatCode="0.000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numFmt numFmtId="2" formatCode="0.0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numFmt numFmtId="2" formatCode="0.0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ill>
        <patternFill patternType="solid">
          <fgColor indexed="64"/>
          <bgColor theme="6" tint="0.399975585192419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/>
      </border>
    </dxf>
    <dxf>
      <border outline="0"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46"/>
      <tableStyleElement type="headerRow" dxfId="45"/>
      <tableStyleElement type="firstRowStripe" dxfId="44"/>
    </tableStyle>
    <tableStyle name="TableStyleQueryResult" pivot="0" count="3">
      <tableStyleElement type="wholeTable" dxfId="43"/>
      <tableStyleElement type="headerRow" dxfId="42"/>
      <tableStyleElement type="firstRowStripe" dxfId="41"/>
    </tableStyle>
  </tableStyles>
  <colors>
    <mruColors>
      <color rgb="FFCCFF99"/>
      <color rgb="FFFF9999"/>
      <color rgb="FFFFE7E7"/>
      <color rgb="FFCCFFCC"/>
      <color rgb="FFFFCCCC"/>
      <color rgb="FFCCCCFF"/>
      <color rgb="FFF9E151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114300</xdr:rowOff>
    </xdr:from>
    <xdr:to>
      <xdr:col>5</xdr:col>
      <xdr:colOff>2047875</xdr:colOff>
      <xdr:row>13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Код услуги по ЕНМУ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од услуги по ЕНМУ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05650" y="1143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вгений Ю. Новиков" refreshedDate="43677.96963900463" createdVersion="4" refreshedVersion="4" minRefreshableVersion="3" recordCount="6">
  <cacheSource type="worksheet">
    <worksheetSource name="Таблица7"/>
  </cacheSource>
  <cacheFields count="8">
    <cacheField name="Код услуги по ЕНМУ" numFmtId="0">
      <sharedItems count="3">
        <s v="B01.047.001.000"/>
        <s v="B01.047.001.111"/>
        <s v="B01.047.001.112"/>
      </sharedItems>
    </cacheField>
    <cacheField name="Наименование услуги" numFmtId="0">
      <sharedItems/>
    </cacheField>
    <cacheField name="Код материала" numFmtId="0">
      <sharedItems containsSemiMixedTypes="0" containsString="0" containsNumber="1" containsInteger="1" minValue="1" maxValue="6" count="5">
        <n v="1"/>
        <n v="2"/>
        <n v="4"/>
        <n v="5"/>
        <n v="6"/>
      </sharedItems>
    </cacheField>
    <cacheField name="Наименование материала" numFmtId="0">
      <sharedItems count="4">
        <s v="Маска одноразовая"/>
        <s v="Перчатки одноразовые"/>
        <s v="Шапочка"/>
        <s v="Материал 222"/>
      </sharedItems>
    </cacheField>
    <cacheField name="Ед. изм." numFmtId="2">
      <sharedItems count="2">
        <s v="шт."/>
        <s v="гр."/>
      </sharedItems>
    </cacheField>
    <cacheField name="Стоимость ед. изм. руб." numFmtId="2">
      <sharedItems containsSemiMixedTypes="0" containsString="0" containsNumber="1" minValue="2.2999999999999998" maxValue="111"/>
    </cacheField>
    <cacheField name="Норма расхода" numFmtId="166">
      <sharedItems containsSemiMixedTypes="0" containsString="0" containsNumber="1" containsInteger="1" minValue="1" maxValue="10"/>
    </cacheField>
    <cacheField name="Стоимость использования" numFmtId="2">
      <sharedItems containsSemiMixedTypes="0" containsString="0" containsNumber="1" minValue="4.21" maxValue="22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Услуга 1"/>
    <x v="0"/>
    <x v="0"/>
    <x v="0"/>
    <n v="4.21"/>
    <n v="1"/>
    <n v="4.21"/>
  </r>
  <r>
    <x v="0"/>
    <s v="Услуга 1"/>
    <x v="1"/>
    <x v="1"/>
    <x v="0"/>
    <n v="5.23"/>
    <n v="2"/>
    <n v="10.46"/>
  </r>
  <r>
    <x v="0"/>
    <s v="Услуга 1"/>
    <x v="2"/>
    <x v="2"/>
    <x v="0"/>
    <n v="2.2999999999999998"/>
    <n v="2"/>
    <n v="4.5999999999999996"/>
  </r>
  <r>
    <x v="1"/>
    <s v="Услуга 2"/>
    <x v="3"/>
    <x v="3"/>
    <x v="1"/>
    <n v="111"/>
    <n v="2"/>
    <n v="222"/>
  </r>
  <r>
    <x v="2"/>
    <s v="Услуга 4"/>
    <x v="4"/>
    <x v="2"/>
    <x v="0"/>
    <n v="2.2999999999999998"/>
    <n v="10"/>
    <n v="23"/>
  </r>
  <r>
    <x v="2"/>
    <s v="Услуга 4"/>
    <x v="1"/>
    <x v="1"/>
    <x v="0"/>
    <n v="5.23"/>
    <n v="10"/>
    <n v="52.30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4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A4:E8" firstHeaderRow="0" firstDataRow="1" firstDataCol="1"/>
  <pivotFields count="8">
    <pivotField showAll="0" defaultSubtotal="0">
      <items count="3">
        <item x="0"/>
        <item h="1" x="1"/>
        <item h="1" x="2"/>
      </items>
    </pivotField>
    <pivotField showAll="0" defaultSubtotal="0"/>
    <pivotField showAll="0" defaultSubtotal="0">
      <items count="5">
        <item x="0"/>
        <item x="1"/>
        <item x="2"/>
        <item x="3"/>
        <item x="4"/>
      </items>
    </pivotField>
    <pivotField axis="axisRow" showAll="0" defaultSubtotal="0">
      <items count="4">
        <item x="0"/>
        <item x="3"/>
        <item x="1"/>
        <item x="2"/>
      </items>
    </pivotField>
    <pivotField dataField="1" showAll="0" defaultSubtotal="0">
      <items count="2">
        <item x="1"/>
        <item x="0"/>
      </items>
    </pivotField>
    <pivotField dataField="1" numFmtId="2" showAll="0" defaultSubtotal="0"/>
    <pivotField dataField="1" numFmtId="166" showAll="0" defaultSubtotal="0"/>
    <pivotField dataField="1" numFmtId="2" showAll="0" defaultSubtotal="0"/>
  </pivotFields>
  <rowFields count="1">
    <field x="3"/>
  </rowFields>
  <rowItems count="4">
    <i>
      <x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Ед.изм" fld="4" subtotal="count" baseField="0" baseItem="0"/>
    <dataField name="Сумма по полю Стоимость ед. изм. руб." fld="5" baseField="0" baseItem="0"/>
    <dataField name="Сумма по полю Норма расхода" fld="6" baseField="0" baseItem="0"/>
    <dataField name="Сумма по полю Стоимость использования" fld="7" baseField="0" baseItem="0"/>
  </dataFields>
  <formats count="3">
    <format dxfId="3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Код материала" tableColumnId="12"/>
      <queryTableField id="2" name="Наименование материала" tableColumnId="13"/>
      <queryTableField id="3" name="Ед. изм." tableColumnId="14"/>
      <queryTableField id="4" name="Стоимость ед. изм. руб." tableColumnId="15"/>
      <queryTableField id="5" name="Норма расхода" tableColumnId="16"/>
      <queryTableField id="6" name="Стоимость использования" tableColumnId="17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од_услуги_по_ЕНМУ" sourceName="Код услуги по ЕНМУ">
  <pivotTables>
    <pivotTable tabId="34" name="СводнаяТаблица2"/>
  </pivotTables>
  <data>
    <tabular pivotCacheId="1">
      <items count="3">
        <i x="0" s="1"/>
        <i x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од услуги по ЕНМУ" cache="Срез_Код_услуги_по_ЕНМУ" caption="Код услуги по ЕНМУ" rowHeight="225425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7" name="Таблица7" displayName="Таблица7" ref="A5:H11" totalsRowShown="0" headerRowDxfId="40" tableBorderDxfId="39">
  <autoFilter ref="A5:H11"/>
  <tableColumns count="8">
    <tableColumn id="1" name="Код услуги по ЕНМУ" dataDxfId="38"/>
    <tableColumn id="4" name="Наименование услуги" dataDxfId="37"/>
    <tableColumn id="5" name="Код материала" dataDxfId="36"/>
    <tableColumn id="6" name="Наименование материала" dataDxfId="35"/>
    <tableColumn id="7" name="Ед. изм." dataDxfId="34"/>
    <tableColumn id="8" name="Стоимость ед. изм. руб." dataDxfId="33"/>
    <tableColumn id="9" name="Норма расхода" dataDxfId="32"/>
    <tableColumn id="10" name="Стоимость использования" dataDxfId="31">
      <calculatedColumnFormula>Таблица7[[#This Row],[Норма расхода]]*Таблица7[[#This Row],[Стоимость ед. изм. руб.]]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7_2" displayName="Таблица7_2" ref="A6:F12" tableType="queryTable" totalsRowShown="0" headerRowDxfId="27" dataDxfId="26">
  <autoFilter ref="A6:F12"/>
  <tableColumns count="6">
    <tableColumn id="12" uniqueName="12" name="Код материала" queryTableFieldId="1" dataDxfId="25"/>
    <tableColumn id="13" uniqueName="13" name="Наименование материала" queryTableFieldId="2" dataDxfId="24"/>
    <tableColumn id="14" uniqueName="14" name="Ед. изм." queryTableFieldId="3" dataDxfId="23"/>
    <tableColumn id="15" uniqueName="15" name="Стоимость ед. изм. руб." queryTableFieldId="4" dataDxfId="22"/>
    <tableColumn id="16" uniqueName="16" name="Норма расхода" queryTableFieldId="5" dataDxfId="21"/>
    <tableColumn id="17" uniqueName="17" name="Стоимость использования" queryTableFieldId="6" dataDxfId="2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H11"/>
  <sheetViews>
    <sheetView tabSelected="1" zoomScale="90" zoomScaleNormal="90" workbookViewId="0">
      <selection activeCell="A8" sqref="A8"/>
    </sheetView>
  </sheetViews>
  <sheetFormatPr defaultRowHeight="12.75" x14ac:dyDescent="0.2"/>
  <cols>
    <col min="1" max="1" width="19.42578125" customWidth="1"/>
    <col min="2" max="2" width="16.85546875" customWidth="1"/>
    <col min="3" max="3" width="12.42578125" customWidth="1"/>
    <col min="4" max="4" width="30" customWidth="1"/>
    <col min="5" max="5" width="13.140625" customWidth="1"/>
    <col min="6" max="6" width="14" customWidth="1"/>
    <col min="7" max="7" width="13.140625" customWidth="1"/>
    <col min="8" max="8" width="16.28515625" customWidth="1"/>
  </cols>
  <sheetData>
    <row r="2" spans="1:8" ht="15" x14ac:dyDescent="0.2">
      <c r="A2" s="3"/>
    </row>
    <row r="3" spans="1:8" ht="11.25" customHeight="1" x14ac:dyDescent="0.2"/>
    <row r="4" spans="1:8" x14ac:dyDescent="0.2">
      <c r="A4" s="7"/>
      <c r="B4" s="7"/>
      <c r="C4" s="6"/>
    </row>
    <row r="5" spans="1:8" ht="29.25" customHeight="1" x14ac:dyDescent="0.2">
      <c r="A5" s="8" t="s">
        <v>8</v>
      </c>
      <c r="B5" s="4" t="s">
        <v>0</v>
      </c>
      <c r="C5" s="9" t="s">
        <v>2</v>
      </c>
      <c r="D5" s="9" t="s">
        <v>9</v>
      </c>
      <c r="E5" s="9" t="s">
        <v>7</v>
      </c>
      <c r="F5" s="9" t="s">
        <v>12</v>
      </c>
      <c r="G5" s="4" t="s">
        <v>10</v>
      </c>
      <c r="H5" s="5" t="s">
        <v>11</v>
      </c>
    </row>
    <row r="6" spans="1:8" x14ac:dyDescent="0.2">
      <c r="A6" s="20" t="s">
        <v>1</v>
      </c>
      <c r="B6" s="2" t="s">
        <v>20</v>
      </c>
      <c r="C6" s="2">
        <v>1</v>
      </c>
      <c r="D6" s="21" t="s">
        <v>3</v>
      </c>
      <c r="E6" s="22" t="s">
        <v>4</v>
      </c>
      <c r="F6" s="22">
        <v>4.21</v>
      </c>
      <c r="G6" s="23">
        <v>1</v>
      </c>
      <c r="H6" s="24">
        <f>Таблица7[[#This Row],[Норма расхода]]*Таблица7[[#This Row],[Стоимость ед. изм. руб.]]</f>
        <v>4.21</v>
      </c>
    </row>
    <row r="7" spans="1:8" x14ac:dyDescent="0.2">
      <c r="A7" s="20" t="s">
        <v>1</v>
      </c>
      <c r="B7" s="2" t="s">
        <v>20</v>
      </c>
      <c r="C7" s="2">
        <v>2</v>
      </c>
      <c r="D7" s="21" t="s">
        <v>6</v>
      </c>
      <c r="E7" s="22" t="s">
        <v>4</v>
      </c>
      <c r="F7" s="22">
        <v>5.23</v>
      </c>
      <c r="G7" s="23">
        <v>2</v>
      </c>
      <c r="H7" s="24">
        <f>Таблица7[[#This Row],[Норма расхода]]*Таблица7[[#This Row],[Стоимость ед. изм. руб.]]</f>
        <v>10.46</v>
      </c>
    </row>
    <row r="8" spans="1:8" x14ac:dyDescent="0.2">
      <c r="A8" s="20" t="s">
        <v>1</v>
      </c>
      <c r="B8" s="2" t="s">
        <v>20</v>
      </c>
      <c r="C8" s="2">
        <v>4</v>
      </c>
      <c r="D8" s="21" t="s">
        <v>13</v>
      </c>
      <c r="E8" s="22" t="s">
        <v>4</v>
      </c>
      <c r="F8" s="22">
        <v>2.2999999999999998</v>
      </c>
      <c r="G8" s="23">
        <v>2</v>
      </c>
      <c r="H8" s="24">
        <f>Таблица7[[#This Row],[Норма расхода]]*Таблица7[[#This Row],[Стоимость ед. изм. руб.]]</f>
        <v>4.5999999999999996</v>
      </c>
    </row>
    <row r="9" spans="1:8" x14ac:dyDescent="0.2">
      <c r="A9" s="20" t="s">
        <v>23</v>
      </c>
      <c r="B9" s="2" t="s">
        <v>21</v>
      </c>
      <c r="C9" s="2">
        <v>5</v>
      </c>
      <c r="D9" s="21" t="s">
        <v>22</v>
      </c>
      <c r="E9" s="22" t="s">
        <v>5</v>
      </c>
      <c r="F9" s="22">
        <v>111</v>
      </c>
      <c r="G9" s="23">
        <v>2</v>
      </c>
      <c r="H9" s="24">
        <f>Таблица7[[#This Row],[Норма расхода]]*Таблица7[[#This Row],[Стоимость ед. изм. руб.]]</f>
        <v>222</v>
      </c>
    </row>
    <row r="10" spans="1:8" x14ac:dyDescent="0.2">
      <c r="A10" s="20" t="s">
        <v>24</v>
      </c>
      <c r="B10" s="2" t="s">
        <v>25</v>
      </c>
      <c r="C10" s="2">
        <v>6</v>
      </c>
      <c r="D10" s="21" t="s">
        <v>13</v>
      </c>
      <c r="E10" s="22" t="s">
        <v>4</v>
      </c>
      <c r="F10" s="22">
        <v>2.2999999999999998</v>
      </c>
      <c r="G10" s="23">
        <v>10</v>
      </c>
      <c r="H10" s="24">
        <f>Таблица7[[#This Row],[Норма расхода]]*Таблица7[[#This Row],[Стоимость ед. изм. руб.]]</f>
        <v>23</v>
      </c>
    </row>
    <row r="11" spans="1:8" x14ac:dyDescent="0.2">
      <c r="A11" s="20" t="s">
        <v>24</v>
      </c>
      <c r="B11" s="2" t="s">
        <v>25</v>
      </c>
      <c r="C11" s="2">
        <v>2</v>
      </c>
      <c r="D11" s="21" t="s">
        <v>6</v>
      </c>
      <c r="E11" s="22" t="s">
        <v>4</v>
      </c>
      <c r="F11" s="22">
        <v>5.23</v>
      </c>
      <c r="G11" s="23">
        <v>10</v>
      </c>
      <c r="H11" s="24">
        <f>Таблица7[[#This Row],[Норма расхода]]*Таблица7[[#This Row],[Стоимость ед. изм. руб.]]</f>
        <v>52.300000000000004</v>
      </c>
    </row>
  </sheetData>
  <conditionalFormatting sqref="A6:H11">
    <cfRule type="containsBlanks" dxfId="19" priority="33">
      <formula>LEN(TRIM(A6))=0</formula>
    </cfRule>
  </conditionalFormatting>
  <conditionalFormatting sqref="A8">
    <cfRule type="containsBlanks" dxfId="18" priority="31">
      <formula>LEN(TRIM(A8))=0</formula>
    </cfRule>
  </conditionalFormatting>
  <conditionalFormatting sqref="A9">
    <cfRule type="containsBlanks" dxfId="17" priority="30">
      <formula>LEN(TRIM(A9))=0</formula>
    </cfRule>
  </conditionalFormatting>
  <conditionalFormatting sqref="A9">
    <cfRule type="containsBlanks" dxfId="16" priority="29">
      <formula>LEN(TRIM(A9))=0</formula>
    </cfRule>
  </conditionalFormatting>
  <conditionalFormatting sqref="A9">
    <cfRule type="containsBlanks" dxfId="15" priority="28">
      <formula>LEN(TRIM(A9))=0</formula>
    </cfRule>
  </conditionalFormatting>
  <conditionalFormatting sqref="A11">
    <cfRule type="containsBlanks" dxfId="14" priority="1">
      <formula>LEN(TRIM(A11))=0</formula>
    </cfRule>
  </conditionalFormatting>
  <conditionalFormatting sqref="A11">
    <cfRule type="containsBlanks" dxfId="13" priority="4">
      <formula>LEN(TRIM(A11))=0</formula>
    </cfRule>
  </conditionalFormatting>
  <conditionalFormatting sqref="A11">
    <cfRule type="containsBlanks" dxfId="12" priority="3">
      <formula>LEN(TRIM(A11))=0</formula>
    </cfRule>
  </conditionalFormatting>
  <conditionalFormatting sqref="A11">
    <cfRule type="containsBlanks" dxfId="11" priority="2">
      <formula>LEN(TRIM(A11))=0</formula>
    </cfRule>
  </conditionalFormatting>
  <conditionalFormatting sqref="A10">
    <cfRule type="containsBlanks" dxfId="10" priority="9">
      <formula>LEN(TRIM(A10))=0</formula>
    </cfRule>
  </conditionalFormatting>
  <conditionalFormatting sqref="A10">
    <cfRule type="containsBlanks" dxfId="9" priority="8">
      <formula>LEN(TRIM(A10))=0</formula>
    </cfRule>
  </conditionalFormatting>
  <conditionalFormatting sqref="A10">
    <cfRule type="containsBlanks" dxfId="8" priority="7">
      <formula>LEN(TRIM(A10))=0</formula>
    </cfRule>
  </conditionalFormatting>
  <conditionalFormatting sqref="A10">
    <cfRule type="containsBlanks" dxfId="7" priority="6">
      <formula>LEN(TRIM(A10))=0</formula>
    </cfRule>
  </conditionalFormatting>
  <conditionalFormatting sqref="A11">
    <cfRule type="containsBlanks" dxfId="6" priority="5">
      <formula>LEN(TRIM(A11))=0</formula>
    </cfRule>
  </conditionalFormatting>
  <pageMargins left="0.25" right="0.25" top="0.75" bottom="0.75" header="0.3" footer="0.3"/>
  <pageSetup paperSize="9" scale="56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B3" sqref="B3:C3"/>
    </sheetView>
  </sheetViews>
  <sheetFormatPr defaultRowHeight="12.75" x14ac:dyDescent="0.2"/>
  <cols>
    <col min="1" max="1" width="10.42578125" customWidth="1"/>
    <col min="2" max="2" width="28.5703125" customWidth="1"/>
    <col min="3" max="3" width="14.7109375" customWidth="1"/>
    <col min="4" max="4" width="18" customWidth="1"/>
    <col min="5" max="5" width="17.140625" customWidth="1"/>
    <col min="6" max="6" width="19.5703125" customWidth="1"/>
  </cols>
  <sheetData>
    <row r="3" spans="1:6" x14ac:dyDescent="0.2">
      <c r="B3" s="17" t="s">
        <v>1</v>
      </c>
      <c r="C3" t="s">
        <v>19</v>
      </c>
    </row>
    <row r="8" spans="1:6" ht="24" x14ac:dyDescent="0.2">
      <c r="A8" s="10" t="s">
        <v>2</v>
      </c>
      <c r="B8" s="10" t="s">
        <v>9</v>
      </c>
      <c r="C8" s="10" t="s">
        <v>7</v>
      </c>
      <c r="D8" s="10" t="s">
        <v>12</v>
      </c>
      <c r="E8" s="11" t="s">
        <v>10</v>
      </c>
      <c r="F8" s="12" t="s">
        <v>11</v>
      </c>
    </row>
    <row r="9" spans="1:6" x14ac:dyDescent="0.2">
      <c r="A9" s="2"/>
      <c r="B9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>Маска одноразовая</v>
      </c>
      <c r="C9" s="2" t="str">
        <f>IF(B9="","",VLOOKUP(B9,Данные!D:E,2,0))</f>
        <v>шт.</v>
      </c>
      <c r="D9" s="2">
        <f>IF(B9="","",VLOOKUP(B9,Данные!D:F,3,0))</f>
        <v>4.21</v>
      </c>
      <c r="E9" s="2">
        <f>IFERROR(INDEX(Таблица7[[#All],[Норма расхода]],_xlfn.AGGREGATE(15,6,(ROW(Таблица7[[#All],[Норма расхода]])-4)/($B$3=Таблица7[[#All],[Код услуги по ЕНМУ]]),ROW()-8)),"")</f>
        <v>1</v>
      </c>
      <c r="F9" s="19">
        <f>D9*E9</f>
        <v>4.21</v>
      </c>
    </row>
    <row r="10" spans="1:6" x14ac:dyDescent="0.2">
      <c r="A10" s="2"/>
      <c r="B10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>Перчатки одноразовые</v>
      </c>
      <c r="C10" s="2" t="str">
        <f>IF(B10="","",VLOOKUP(B10,Данные!D:E,2,0))</f>
        <v>шт.</v>
      </c>
      <c r="D10" s="2">
        <f>IF(B10="","",VLOOKUP(B10,Данные!D:F,3,0))</f>
        <v>5.23</v>
      </c>
      <c r="E10" s="2">
        <f>IFERROR(INDEX(Таблица7[[#All],[Норма расхода]],_xlfn.AGGREGATE(15,6,(ROW(Таблица7[[#All],[Норма расхода]])-4)/($B$3=Таблица7[[#All],[Код услуги по ЕНМУ]]),ROW()-8)),"")</f>
        <v>2</v>
      </c>
      <c r="F10" s="2">
        <f t="shared" ref="F10:F11" si="0">IFERROR(D10/E10," ")</f>
        <v>2.6150000000000002</v>
      </c>
    </row>
    <row r="11" spans="1:6" x14ac:dyDescent="0.2">
      <c r="A11" s="2"/>
      <c r="B11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>Шапочка</v>
      </c>
      <c r="C11" s="2" t="str">
        <f>IF(B11="","",VLOOKUP(B11,Данные!D:E,2,0))</f>
        <v>шт.</v>
      </c>
      <c r="D11" s="2">
        <f>IF(B11="","",VLOOKUP(B11,Данные!D:F,3,0))</f>
        <v>2.2999999999999998</v>
      </c>
      <c r="E11" s="2">
        <f>IFERROR(INDEX(Таблица7[[#All],[Норма расхода]],_xlfn.AGGREGATE(15,6,(ROW(Таблица7[[#All],[Норма расхода]])-4)/($B$3=Таблица7[[#All],[Код услуги по ЕНМУ]]),ROW()-8)),"")</f>
        <v>2</v>
      </c>
      <c r="F11" s="2">
        <f t="shared" si="0"/>
        <v>1.1499999999999999</v>
      </c>
    </row>
    <row r="12" spans="1:6" x14ac:dyDescent="0.2">
      <c r="A12" s="2"/>
      <c r="B12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2" s="2" t="str">
        <f>IF(B12="","",VLOOKUP(B12,Данные!D:E,2,0))</f>
        <v/>
      </c>
      <c r="D12" s="2" t="str">
        <f>IF(B12="","",VLOOKUP(B12,Данные!D:F,3,0))</f>
        <v/>
      </c>
      <c r="E12" s="2" t="str">
        <f>IFERROR(INDEX(Таблица7[[#All],[Норма расхода]],_xlfn.AGGREGATE(15,6,(ROW(Таблица7[[#All],[Норма расхода]])-4)/($B$3=Таблица7[[#All],[Код услуги по ЕНМУ]]),ROW()-8)),"")</f>
        <v/>
      </c>
      <c r="F12" s="2"/>
    </row>
    <row r="13" spans="1:6" x14ac:dyDescent="0.2">
      <c r="A13" s="2"/>
      <c r="B13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3" s="2" t="str">
        <f>IF(B13="","",VLOOKUP(B13,Данные!D:E,2,0))</f>
        <v/>
      </c>
      <c r="D13" s="2"/>
      <c r="E13" s="2" t="str">
        <f>IFERROR(INDEX(Таблица7[[#All],[Норма расхода]],_xlfn.AGGREGATE(15,6,(ROW(Таблица7[[#All],[Норма расхода]])-4)/($B$3=Таблица7[[#All],[Код услуги по ЕНМУ]]),ROW()-8)),"")</f>
        <v/>
      </c>
      <c r="F13" s="2"/>
    </row>
    <row r="14" spans="1:6" x14ac:dyDescent="0.2">
      <c r="A14" s="2"/>
      <c r="B14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4" s="2" t="str">
        <f>IF(B14="","",VLOOKUP(B14,Данные!D:E,2,0))</f>
        <v/>
      </c>
      <c r="D14" s="2"/>
      <c r="E14" s="2" t="str">
        <f>IFERROR(INDEX(Таблица7[[#All],[Норма расхода]],_xlfn.AGGREGATE(15,6,(ROW(Таблица7[[#All],[Норма расхода]])-4)/($B$3=Таблица7[[#All],[Код услуги по ЕНМУ]]),ROW()-8)),"")</f>
        <v/>
      </c>
      <c r="F14" s="2"/>
    </row>
    <row r="15" spans="1:6" x14ac:dyDescent="0.2">
      <c r="A15" s="2"/>
      <c r="B15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5" s="2"/>
      <c r="D15" s="2"/>
      <c r="E15" s="2" t="str">
        <f>IFERROR(INDEX(Таблица7[[#All],[Норма расхода]],_xlfn.AGGREGATE(15,6,(ROW(Таблица7[[#All],[Норма расхода]])-4)/($B$3=Таблица7[[#All],[Код услуги по ЕНМУ]]),ROW()-8)),"")</f>
        <v/>
      </c>
      <c r="F15" s="2"/>
    </row>
    <row r="16" spans="1:6" x14ac:dyDescent="0.2">
      <c r="A16" s="2"/>
      <c r="B16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6" s="2"/>
      <c r="D16" s="2"/>
      <c r="E16" s="2"/>
      <c r="F16" s="2"/>
    </row>
    <row r="17" spans="1:6" x14ac:dyDescent="0.2">
      <c r="A17" s="2"/>
      <c r="B17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7" s="2"/>
      <c r="D17" s="2"/>
      <c r="E17" s="2"/>
      <c r="F17" s="2"/>
    </row>
    <row r="18" spans="1:6" x14ac:dyDescent="0.2">
      <c r="A18" s="2"/>
      <c r="B18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8" s="2"/>
      <c r="D18" s="2"/>
      <c r="E18" s="2"/>
      <c r="F18" s="2"/>
    </row>
    <row r="19" spans="1:6" x14ac:dyDescent="0.2">
      <c r="A19" s="2"/>
      <c r="B19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19" s="2"/>
      <c r="D19" s="2"/>
      <c r="E19" s="2"/>
      <c r="F19" s="2"/>
    </row>
    <row r="20" spans="1:6" x14ac:dyDescent="0.2">
      <c r="A20" s="2"/>
      <c r="B20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0" s="2"/>
      <c r="D20" s="2"/>
      <c r="E20" s="2"/>
      <c r="F20" s="2"/>
    </row>
    <row r="21" spans="1:6" x14ac:dyDescent="0.2">
      <c r="A21" s="2"/>
      <c r="B21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1" s="2"/>
      <c r="D21" s="2"/>
      <c r="E21" s="2"/>
      <c r="F21" s="2"/>
    </row>
    <row r="22" spans="1:6" x14ac:dyDescent="0.2">
      <c r="A22" s="2"/>
      <c r="B22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2" s="2"/>
      <c r="D22" s="2"/>
      <c r="E22" s="2"/>
      <c r="F22" s="2"/>
    </row>
    <row r="23" spans="1:6" x14ac:dyDescent="0.2">
      <c r="A23" s="2"/>
      <c r="B23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3" s="2"/>
      <c r="D23" s="2"/>
      <c r="E23" s="2"/>
      <c r="F23" s="2"/>
    </row>
    <row r="24" spans="1:6" x14ac:dyDescent="0.2">
      <c r="A24" s="2"/>
      <c r="B24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4" s="2"/>
      <c r="D24" s="2"/>
      <c r="E24" s="2"/>
      <c r="F24" s="2"/>
    </row>
    <row r="25" spans="1:6" x14ac:dyDescent="0.2">
      <c r="A25" s="2"/>
      <c r="B25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5" s="2"/>
      <c r="D25" s="2"/>
      <c r="E25" s="2"/>
      <c r="F25" s="2"/>
    </row>
    <row r="26" spans="1:6" x14ac:dyDescent="0.2">
      <c r="A26" s="2"/>
      <c r="B26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6" s="2"/>
      <c r="D26" s="2"/>
      <c r="E26" s="2"/>
      <c r="F26" s="2"/>
    </row>
    <row r="27" spans="1:6" x14ac:dyDescent="0.2">
      <c r="A27" s="2"/>
      <c r="B27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7" s="2"/>
      <c r="D27" s="2"/>
      <c r="E27" s="2"/>
      <c r="F27" s="2"/>
    </row>
    <row r="28" spans="1:6" x14ac:dyDescent="0.2">
      <c r="A28" s="2"/>
      <c r="B28" s="2" t="str">
        <f>IFERROR(INDEX(Таблица7[[#All],[Наименование материала]],_xlfn.AGGREGATE(15,6,(ROW(Таблица7[[#All],[Наименование материала]])-4)/($B$3=Таблица7[[#All],[Код услуги по ЕНМУ]]),ROW()-8)),"")</f>
        <v/>
      </c>
      <c r="C28" s="2"/>
      <c r="D28" s="2"/>
      <c r="E28" s="2"/>
      <c r="F28" s="2"/>
    </row>
  </sheetData>
  <conditionalFormatting sqref="B3">
    <cfRule type="containsBlanks" dxfId="5" priority="2">
      <formula>LEN(TRIM(B3))=0</formula>
    </cfRule>
  </conditionalFormatting>
  <conditionalFormatting sqref="B3">
    <cfRule type="containsBlanks" dxfId="4" priority="1">
      <formula>LEN(TRIM(B3))=0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F12"/>
  <sheetViews>
    <sheetView workbookViewId="0">
      <selection activeCell="D26" sqref="D26"/>
    </sheetView>
  </sheetViews>
  <sheetFormatPr defaultRowHeight="12.75" x14ac:dyDescent="0.2"/>
  <cols>
    <col min="1" max="1" width="17.5703125" bestFit="1" customWidth="1"/>
    <col min="2" max="2" width="28.5703125" bestFit="1" customWidth="1"/>
    <col min="3" max="3" width="10.7109375" bestFit="1" customWidth="1"/>
    <col min="4" max="4" width="26" bestFit="1" customWidth="1"/>
    <col min="5" max="5" width="17.85546875" bestFit="1" customWidth="1"/>
    <col min="6" max="6" width="28.85546875" bestFit="1" customWidth="1"/>
    <col min="7" max="7" width="28.5703125" bestFit="1" customWidth="1"/>
    <col min="8" max="8" width="10.7109375" bestFit="1" customWidth="1"/>
    <col min="9" max="9" width="26" bestFit="1" customWidth="1"/>
    <col min="10" max="10" width="17.85546875" bestFit="1" customWidth="1"/>
    <col min="11" max="11" width="28.85546875" bestFit="1" customWidth="1"/>
  </cols>
  <sheetData>
    <row r="3" spans="1:6" x14ac:dyDescent="0.2">
      <c r="B3" s="17" t="s">
        <v>1</v>
      </c>
      <c r="C3" t="s">
        <v>19</v>
      </c>
    </row>
    <row r="6" spans="1:6" x14ac:dyDescent="0.2">
      <c r="A6" s="16" t="s">
        <v>2</v>
      </c>
      <c r="B6" s="16" t="s">
        <v>9</v>
      </c>
      <c r="C6" s="16" t="s">
        <v>7</v>
      </c>
      <c r="D6" s="16" t="s">
        <v>12</v>
      </c>
      <c r="E6" s="16" t="s">
        <v>10</v>
      </c>
      <c r="F6" s="15" t="s">
        <v>11</v>
      </c>
    </row>
    <row r="7" spans="1:6" x14ac:dyDescent="0.2">
      <c r="A7" s="16">
        <v>1</v>
      </c>
      <c r="B7" s="16" t="s">
        <v>3</v>
      </c>
      <c r="C7" s="16" t="s">
        <v>4</v>
      </c>
      <c r="D7" s="16">
        <v>4.21</v>
      </c>
      <c r="E7" s="16">
        <v>1</v>
      </c>
      <c r="F7" s="16">
        <v>4.21</v>
      </c>
    </row>
    <row r="8" spans="1:6" x14ac:dyDescent="0.2">
      <c r="A8" s="16">
        <v>2</v>
      </c>
      <c r="B8" s="16" t="s">
        <v>6</v>
      </c>
      <c r="C8" s="16" t="s">
        <v>4</v>
      </c>
      <c r="D8" s="16">
        <v>5.23</v>
      </c>
      <c r="E8" s="16">
        <v>2</v>
      </c>
      <c r="F8" s="16">
        <v>10.46</v>
      </c>
    </row>
    <row r="9" spans="1:6" x14ac:dyDescent="0.2">
      <c r="A9" s="16">
        <v>4</v>
      </c>
      <c r="B9" s="16" t="s">
        <v>13</v>
      </c>
      <c r="C9" s="16" t="s">
        <v>4</v>
      </c>
      <c r="D9" s="16">
        <v>2.2999999999999998</v>
      </c>
      <c r="E9" s="16">
        <v>2</v>
      </c>
      <c r="F9" s="16">
        <v>4.5999999999999996</v>
      </c>
    </row>
    <row r="10" spans="1:6" x14ac:dyDescent="0.2">
      <c r="A10" s="16">
        <v>5</v>
      </c>
      <c r="B10" s="16" t="s">
        <v>22</v>
      </c>
      <c r="C10" s="16" t="s">
        <v>5</v>
      </c>
      <c r="D10" s="16">
        <v>111</v>
      </c>
      <c r="E10" s="16">
        <v>2</v>
      </c>
      <c r="F10" s="16">
        <v>222</v>
      </c>
    </row>
    <row r="11" spans="1:6" x14ac:dyDescent="0.2">
      <c r="A11" s="16">
        <v>6</v>
      </c>
      <c r="B11" s="16" t="s">
        <v>13</v>
      </c>
      <c r="C11" s="16" t="s">
        <v>4</v>
      </c>
      <c r="D11" s="16">
        <v>2.2999999999999998</v>
      </c>
      <c r="E11" s="16">
        <v>10</v>
      </c>
      <c r="F11" s="16">
        <v>23</v>
      </c>
    </row>
    <row r="12" spans="1:6" x14ac:dyDescent="0.2">
      <c r="A12" s="16">
        <v>2</v>
      </c>
      <c r="B12" s="16" t="s">
        <v>6</v>
      </c>
      <c r="C12" s="16" t="s">
        <v>4</v>
      </c>
      <c r="D12" s="16">
        <v>5.23</v>
      </c>
      <c r="E12" s="16">
        <v>10</v>
      </c>
      <c r="F12" s="16">
        <v>52.300000000000004</v>
      </c>
    </row>
  </sheetData>
  <conditionalFormatting sqref="B3">
    <cfRule type="containsBlanks" dxfId="3" priority="2">
      <formula>LEN(TRIM(B3))=0</formula>
    </cfRule>
  </conditionalFormatting>
  <conditionalFormatting sqref="B3">
    <cfRule type="containsBlanks" dxfId="1" priority="1">
      <formula>LEN(TRIM(B3))=0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8"/>
  <sheetViews>
    <sheetView workbookViewId="0">
      <selection activeCell="C30" sqref="C30"/>
    </sheetView>
  </sheetViews>
  <sheetFormatPr defaultRowHeight="12.75" x14ac:dyDescent="0.2"/>
  <cols>
    <col min="1" max="1" width="31.5703125" customWidth="1"/>
    <col min="2" max="2" width="9.7109375" customWidth="1"/>
    <col min="3" max="3" width="18.7109375" customWidth="1"/>
    <col min="4" max="4" width="15.85546875" customWidth="1"/>
    <col min="5" max="5" width="27.42578125" customWidth="1"/>
    <col min="6" max="6" width="42.140625" bestFit="1" customWidth="1"/>
  </cols>
  <sheetData>
    <row r="4" spans="1:5" ht="38.25" x14ac:dyDescent="0.2">
      <c r="A4" s="13" t="s">
        <v>14</v>
      </c>
      <c r="B4" s="18" t="s">
        <v>26</v>
      </c>
      <c r="C4" s="26" t="s">
        <v>16</v>
      </c>
      <c r="D4" s="26" t="s">
        <v>17</v>
      </c>
      <c r="E4" s="26" t="s">
        <v>18</v>
      </c>
    </row>
    <row r="5" spans="1:5" x14ac:dyDescent="0.2">
      <c r="A5" s="1" t="s">
        <v>3</v>
      </c>
      <c r="B5" s="25">
        <v>1</v>
      </c>
      <c r="C5" s="14">
        <v>4.21</v>
      </c>
      <c r="D5" s="14">
        <v>1</v>
      </c>
      <c r="E5" s="14">
        <v>4.21</v>
      </c>
    </row>
    <row r="6" spans="1:5" x14ac:dyDescent="0.2">
      <c r="A6" s="1" t="s">
        <v>6</v>
      </c>
      <c r="B6" s="25">
        <v>1</v>
      </c>
      <c r="C6" s="14">
        <v>5.23</v>
      </c>
      <c r="D6" s="14">
        <v>2</v>
      </c>
      <c r="E6" s="14">
        <v>10.46</v>
      </c>
    </row>
    <row r="7" spans="1:5" x14ac:dyDescent="0.2">
      <c r="A7" s="1" t="s">
        <v>13</v>
      </c>
      <c r="B7" s="25">
        <v>1</v>
      </c>
      <c r="C7" s="14">
        <v>2.2999999999999998</v>
      </c>
      <c r="D7" s="14">
        <v>2</v>
      </c>
      <c r="E7" s="14">
        <v>4.5999999999999996</v>
      </c>
    </row>
    <row r="8" spans="1:5" x14ac:dyDescent="0.2">
      <c r="A8" s="1" t="s">
        <v>15</v>
      </c>
      <c r="B8" s="25">
        <v>3</v>
      </c>
      <c r="C8" s="14">
        <v>11.740000000000002</v>
      </c>
      <c r="D8" s="14">
        <v>5</v>
      </c>
      <c r="E8" s="14">
        <v>19.270000000000003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0 0 6 b a 3 f - d b 8 f - 4 7 4 0 - b 2 a 1 - 4 b 2 0 5 5 e 8 2 1 1 5 "   s q m i d = " d f 0 5 4 0 2 0 - 6 1 0 2 - 4 5 f b - 8 2 c 6 - 3 9 d d b 2 5 b 7 a d 4 "   x m l n s = " h t t p : / / s c h e m a s . m i c r o s o f t . c o m / D a t a M a s h u p " > A A A A A J s E A A B Q S w M E F A A C A A g A t L r /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L S 6 /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u v 9 O o s 2 H r I 4 B A A B L A w A A E w A c A E Z v c m 1 1 b G F z L 1 N l Y 3 R p b 2 4 x L m 0 g o h g A K K A U A A A A A A A A A A A A A A A A A A A A A A A A A A A A j V J P S 8 J g G L 8 P 9 h 1 e 1 k V h D I K o g 3 i S D l 0 6 l N B B P E x 7 I 3 F 7 F 9 t r G D L Q J D s o d B I k 8 l B + g V l K K 3 N + h e f 9 R j 1 z q T R F H I y x P e / v z / P 7 z a F F X r I Y O Y + e + y l Z k i X n W r f p J Y E 3 8 G A I E / B F C 7 w j k i Y G 5 b J E 8 I K e a I h 7 C M Q j T M G H b 5 w d V 4 v U 0 D I V 2 6 a M X 1 h 2 u W B Z 5 U S y l j v V T Z p W Y m R K 3 s 1 l L M b x b F 6 N O P c U 6 M E n / M A Y O c N 7 K t r w R V D G h 5 m C C l m 9 Y F A t a + v M u b J s M 2 M Z F Z N l 7 2 6 o k 4 j 7 U W s 1 B Z 4 h g B E R T d G A i W j C B / g E Z h A Q 6 E I f X m C g q I Q j m n B a 5 a 5 K E N F H j / 6 f g w D e 8 S 1 k G / / j W E d F O g j z 0 M J Y 1 B H i 4 a I e n j x h / P B A C z 1 u F 9 g I j s l 0 Y a Q R H G N E 2 v r 0 N V x / z h 2 E U Y g O Q Z E V g I g 6 2 h 8 u g a x i F q i 9 M B W g L j r A Q 2 i j I R 7 C h T b 6 3 6 D i Y z S Y K s b T Q a X l U u I p J u U m V z 0 P Q n r c c t E y J j y v D z 8 N R U u 0 V 2 2 f U d O 6 p V H V T m L 7 L 6 L u 1 v m O N b t J W S q x 3 S 2 n f g F Q S w E C L Q A U A A I A C A C 0 u v 9 O Y T x j c a s A A A D 6 A A A A E g A A A A A A A A A A A A A A A A A A A A A A Q 2 9 u Z m l n L 1 B h Y 2 t h Z 2 U u e G 1 s U E s B A i 0 A F A A C A A g A t L r / T g / K 6 a u k A A A A 6 Q A A A B M A A A A A A A A A A A A A A A A A 9 w A A A F t D b 2 5 0 Z W 5 0 X 1 R 5 c G V z X S 5 4 b W x Q S w E C L Q A U A A I A C A C 0 u v 9 O o s 2 H r I 4 B A A B L A w A A E w A A A A A A A A A A A A A A A A D o A Q A A R m 9 y b X V s Y X M v U 2 V j d G l v b j E u b V B L B Q Y A A A A A A w A D A M I A A A D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1 D w A A A A A A A N M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0 K L Q s N C x 0 L v Q u N G G 0 L A 3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z F U M j A 6 M j E 6 N D A u O D g 5 O T E 1 M 1 o i I C 8 + P E V u d H J 5 I F R 5 c G U 9 I k Z p b G x D b 2 x 1 b W 5 U e X B l c y I g V m F s d W U 9 I n N B d 1 l H Q l F N R i I g L z 4 8 R W 5 0 c n k g V H l w Z T 0 i R m l s b E N v b H V t b k 5 h b W V z I i B W Y W x 1 Z T 0 i c 1 s m c X V v d D v Q m t C + 0 L Q g 0 L z Q s N G C 0 L X R g N C 4 0 L D Q u 9 C w J n F 1 b 3 Q 7 L C Z x d W 9 0 O 9 C d 0 L D Q u N C 8 0 L X Q v d C + 0 L L Q s N C 9 0 L j Q t S D Q v N C w 0 Y L Q t d G A 0 L j Q s N C 7 0 L A m c X V v d D s s J n F 1 b 3 Q 7 0 J X Q t C 4 g 0 L j Q t 9 C 8 L i Z x d W 9 0 O y w m c X V v d D v Q o d G C 0 L 7 Q u N C 8 0 L 7 R g d G C 0 Y w g 0 L X Q t C 4 g 0 L j Q t 9 C 8 L i D R g N G D 0 L E u J n F 1 b 3 Q 7 L C Z x d W 9 0 O 9 C d 0 L 7 R g N C 8 0 L A g 0 Y D Q s N G B 0 Y X Q v t C 0 0 L A m c X V v d D s s J n F 1 b 3 Q 7 0 K H R g t C + 0 L j Q v N C + 0 Y H R g t G M I N C 4 0 Y H Q v 9 C + 0 L v R j N C 3 0 L 7 Q s t C w 0 L 3 Q u N G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3 L 9 C Y 0 L f Q v N C 1 0 L 3 Q t d C 9 0 L 3 R i 9 C 5 I N G C 0 L j Q v y 5 7 0 J r Q v t C 0 I N C 8 0 L D R g t C 1 0 Y D Q u N C w 0 L v Q s C w y f S Z x d W 9 0 O y w m c X V v d D t T Z W N 0 a W 9 u M S / Q o t C w 0 L H Q u 9 C 4 0 Y b Q s D c v 0 J j Q t 9 C 8 0 L X Q v d C 1 0 L 3 Q v d G L 0 L k g 0 Y L Q u N C / L n v Q n d C w 0 L j Q v N C 1 0 L 3 Q v t C y 0 L D Q v d C 4 0 L U g 0 L z Q s N G C 0 L X R g N C 4 0 L D Q u 9 C w L D N 9 J n F 1 b 3 Q 7 L C Z x d W 9 0 O 1 N l Y 3 R p b 2 4 x L 9 C i 0 L D Q s d C 7 0 L j R h t C w N y / Q m N C 3 0 L z Q t d C 9 0 L X Q v d C 9 0 Y v Q u S D R g t C 4 0 L 8 u e 9 C V 0 L Q u I N C 4 0 L f Q v C 4 s N H 0 m c X V v d D s s J n F 1 b 3 Q 7 U 2 V j d G l v b j E v 0 K L Q s N C x 0 L v Q u N G G 0 L A 3 L 9 C Y 0 L f Q v N C 1 0 L 3 Q t d C 9 0 L 3 R i 9 C 5 I N G C 0 L j Q v y 5 7 0 K H R g t C + 0 L j Q v N C + 0 Y H R g t G M I N C 1 0 L Q u I N C 4 0 L f Q v C 4 g 0 Y D R g 9 C x L i w 1 f S Z x d W 9 0 O y w m c X V v d D t T Z W N 0 a W 9 u M S / Q o t C w 0 L H Q u 9 C 4 0 Y b Q s D c v 0 J j Q t 9 C 8 0 L X Q v d C 1 0 L 3 Q v d G L 0 L k g 0 Y L Q u N C / L n v Q n d C + 0 Y D Q v N C w I N G A 0 L D R g d G F 0 L 7 Q t N C w L D Z 9 J n F 1 b 3 Q 7 L C Z x d W 9 0 O 1 N l Y 3 R p b 2 4 x L 9 C i 0 L D Q s d C 7 0 L j R h t C w N y / Q m N C 3 0 L z Q t d C 9 0 L X Q v d C 9 0 Y v Q u S D R g t C 4 0 L 8 u e 9 C h 0 Y L Q v t C 4 0 L z Q v t G B 0 Y L R j C D Q u N G B 0 L / Q v t C 7 0 Y z Q t 9 C + 0 L L Q s N C 9 0 L j R j y w 3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Q o t C w 0 L H Q u 9 C 4 0 Y b Q s D c v 0 J j Q t 9 C 8 0 L X Q v d C 1 0 L 3 Q v d G L 0 L k g 0 Y L Q u N C / L n v Q m t C + 0 L Q g 0 L z Q s N G C 0 L X R g N C 4 0 L D Q u 9 C w L D J 9 J n F 1 b 3 Q 7 L C Z x d W 9 0 O 1 N l Y 3 R p b 2 4 x L 9 C i 0 L D Q s d C 7 0 L j R h t C w N y / Q m N C 3 0 L z Q t d C 9 0 L X Q v d C 9 0 Y v Q u S D R g t C 4 0 L 8 u e 9 C d 0 L D Q u N C 8 0 L X Q v d C + 0 L L Q s N C 9 0 L j Q t S D Q v N C w 0 Y L Q t d G A 0 L j Q s N C 7 0 L A s M 3 0 m c X V v d D s s J n F 1 b 3 Q 7 U 2 V j d G l v b j E v 0 K L Q s N C x 0 L v Q u N G G 0 L A 3 L 9 C Y 0 L f Q v N C 1 0 L 3 Q t d C 9 0 L 3 R i 9 C 5 I N G C 0 L j Q v y 5 7 0 J X Q t C 4 g 0 L j Q t 9 C 8 L i w 0 f S Z x d W 9 0 O y w m c X V v d D t T Z W N 0 a W 9 u M S / Q o t C w 0 L H Q u 9 C 4 0 Y b Q s D c v 0 J j Q t 9 C 8 0 L X Q v d C 1 0 L 3 Q v d G L 0 L k g 0 Y L Q u N C / L n v Q o d G C 0 L 7 Q u N C 8 0 L 7 R g d G C 0 Y w g 0 L X Q t C 4 g 0 L j Q t 9 C 8 L i D R g N G D 0 L E u L D V 9 J n F 1 b 3 Q 7 L C Z x d W 9 0 O 1 N l Y 3 R p b 2 4 x L 9 C i 0 L D Q s d C 7 0 L j R h t C w N y / Q m N C 3 0 L z Q t d C 9 0 L X Q v d C 9 0 Y v Q u S D R g t C 4 0 L 8 u e 9 C d 0 L 7 R g N C 8 0 L A g 0 Y D Q s N G B 0 Y X Q v t C 0 0 L A s N n 0 m c X V v d D s s J n F 1 b 3 Q 7 U 2 V j d G l v b j E v 0 K L Q s N C x 0 L v Q u N G G 0 L A 3 L 9 C Y 0 L f Q v N C 1 0 L 3 Q t d C 9 0 L 3 R i 9 C 5 I N G C 0 L j Q v y 5 7 0 K H R g t C + 0 L j Q v N C + 0 Y H R g t G M I N C 4 0 Y H Q v 9 C + 0 L v R j N C 3 0 L 7 Q s t C w 0 L 3 Q u N G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c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y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R + q 3 w D o Z k + w v 2 / p q f C o 7 Q A A A A A C A A A A A A A D Z g A A w A A A A B A A A A B E b / I t u C V 6 a l i 5 C 2 5 E i n m k A A A A A A S A A A C g A A A A E A A A A F 1 e 4 8 s k Q k B 3 E K / C s K l H Y W R Q A A A A 4 n f 0 p K w j o S L z 0 a F B w T J Z b T u g S G 7 I M N j d + f j 8 i c C b s S f m 3 D 7 O / I w B 3 h I n u 2 O E b A Q + 5 q o W J C 1 l p Z P x P o j M 3 Q x l M L K + F H Y z z P L W J 5 r K D a 5 y Z b U U A A A A J s i Q w Z y M x q q B 6 4 g 2 6 H Z o W B I r y N I = < / D a t a M a s h u p > 
</file>

<file path=customXml/itemProps1.xml><?xml version="1.0" encoding="utf-8"?>
<ds:datastoreItem xmlns:ds="http://schemas.openxmlformats.org/officeDocument/2006/customXml" ds:itemID="{14EBF207-B0FF-4A8F-960B-E60CF0A25B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Пример</vt:lpstr>
      <vt:lpstr>Power Query</vt:lpstr>
      <vt:lpstr>Сводная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cp:lastPrinted>2019-05-21T12:15:30Z</cp:lastPrinted>
  <dcterms:created xsi:type="dcterms:W3CDTF">2014-05-15T04:59:45Z</dcterms:created>
  <dcterms:modified xsi:type="dcterms:W3CDTF">2019-07-31T20:33:30Z</dcterms:modified>
</cp:coreProperties>
</file>